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M:\OSIT\"/>
    </mc:Choice>
  </mc:AlternateContent>
  <xr:revisionPtr revIDLastSave="0" documentId="8_{6EF7B92E-FC67-4AF7-B4CC-87C9B894F81C}" xr6:coauthVersionLast="36" xr6:coauthVersionMax="36" xr10:uidLastSave="{00000000-0000-0000-0000-000000000000}"/>
  <bookViews>
    <workbookView xWindow="0" yWindow="0" windowWidth="28800" windowHeight="12225" tabRatio="798" activeTab="4" xr2:uid="{00000000-000D-0000-FFFF-FFFF00000000}"/>
  </bookViews>
  <sheets>
    <sheet name="СВОД БП+СБП" sheetId="1" r:id="rId1"/>
    <sheet name="бюджет РБ" sheetId="19" r:id="rId2"/>
    <sheet name="СМП" sheetId="11" r:id="rId3"/>
    <sheet name="ДС" sheetId="21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Гемодиализ!$A$5:$I$145</definedName>
    <definedName name="_xlnm._FilterDatabase" localSheetId="3" hidden="1">ДС!#REF!</definedName>
    <definedName name="_xlnm._FilterDatabase" localSheetId="4" hidden="1">'КС '!$A$5:$I$145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ДС!$5:$5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9" l="1"/>
  <c r="P9" i="19" s="1"/>
  <c r="D145" i="2" l="1"/>
  <c r="D144" i="2"/>
  <c r="D143" i="2"/>
  <c r="D142" i="2"/>
  <c r="F141" i="2"/>
  <c r="D141" i="2" s="1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F119" i="2"/>
  <c r="D119" i="2" s="1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E93" i="2"/>
  <c r="D93" i="2"/>
  <c r="D92" i="2"/>
  <c r="D91" i="2"/>
  <c r="D90" i="2"/>
  <c r="D89" i="2"/>
  <c r="D88" i="2"/>
  <c r="D87" i="2"/>
  <c r="D86" i="2"/>
  <c r="D85" i="2"/>
  <c r="D84" i="2"/>
  <c r="D83" i="2"/>
  <c r="D82" i="2"/>
  <c r="E81" i="2"/>
  <c r="D81" i="2" s="1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I6" i="2" s="1"/>
  <c r="H8" i="2"/>
  <c r="H6" i="2" s="1"/>
  <c r="G8" i="2"/>
  <c r="G6" i="2" s="1"/>
  <c r="E8" i="2"/>
  <c r="E6" i="2" s="1"/>
  <c r="D7" i="2"/>
  <c r="D8" i="2" l="1"/>
  <c r="D6" i="2" s="1"/>
  <c r="F8" i="2"/>
  <c r="F6" i="2" s="1"/>
  <c r="H8" i="14"/>
  <c r="F8" i="14"/>
  <c r="D7" i="9"/>
  <c r="D146" i="3" l="1"/>
  <c r="D145" i="3"/>
  <c r="K147" i="1" s="1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K132" i="1" s="1"/>
  <c r="D129" i="3"/>
  <c r="D128" i="3"/>
  <c r="D127" i="3"/>
  <c r="K129" i="1" s="1"/>
  <c r="D126" i="3"/>
  <c r="K128" i="1" s="1"/>
  <c r="D125" i="3"/>
  <c r="D124" i="3"/>
  <c r="K126" i="1" s="1"/>
  <c r="D123" i="3"/>
  <c r="D122" i="3"/>
  <c r="D121" i="3"/>
  <c r="K123" i="1" s="1"/>
  <c r="D120" i="3"/>
  <c r="D119" i="3"/>
  <c r="K121" i="1" s="1"/>
  <c r="D118" i="3"/>
  <c r="K120" i="1" s="1"/>
  <c r="D117" i="3"/>
  <c r="D116" i="3"/>
  <c r="K118" i="1" s="1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K94" i="1" s="1"/>
  <c r="D91" i="3"/>
  <c r="D90" i="3"/>
  <c r="D89" i="3"/>
  <c r="D88" i="3"/>
  <c r="D87" i="3"/>
  <c r="D86" i="3"/>
  <c r="D85" i="3"/>
  <c r="D84" i="3"/>
  <c r="D83" i="3"/>
  <c r="D82" i="3"/>
  <c r="D81" i="3"/>
  <c r="K83" i="1" s="1"/>
  <c r="D80" i="3"/>
  <c r="K82" i="1" s="1"/>
  <c r="D79" i="3"/>
  <c r="K81" i="1" s="1"/>
  <c r="D78" i="3"/>
  <c r="K80" i="1" s="1"/>
  <c r="D77" i="3"/>
  <c r="K79" i="1" s="1"/>
  <c r="D76" i="3"/>
  <c r="K78" i="1" s="1"/>
  <c r="D75" i="3"/>
  <c r="K77" i="1" s="1"/>
  <c r="D74" i="3"/>
  <c r="D73" i="3"/>
  <c r="D72" i="3"/>
  <c r="D71" i="3"/>
  <c r="K73" i="1" s="1"/>
  <c r="D70" i="3"/>
  <c r="K72" i="1" s="1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K40" i="1" s="1"/>
  <c r="D37" i="3"/>
  <c r="D36" i="3"/>
  <c r="D35" i="3"/>
  <c r="D34" i="3"/>
  <c r="D33" i="3"/>
  <c r="K35" i="1" s="1"/>
  <c r="D32" i="3"/>
  <c r="D31" i="3"/>
  <c r="D30" i="3"/>
  <c r="D29" i="3"/>
  <c r="D28" i="3"/>
  <c r="D27" i="3"/>
  <c r="D26" i="3"/>
  <c r="D25" i="3"/>
  <c r="D24" i="3"/>
  <c r="D23" i="3"/>
  <c r="D22" i="3"/>
  <c r="K24" i="1" s="1"/>
  <c r="D21" i="3"/>
  <c r="D20" i="3"/>
  <c r="D19" i="3"/>
  <c r="D18" i="3"/>
  <c r="D17" i="3"/>
  <c r="D16" i="3"/>
  <c r="D15" i="3"/>
  <c r="D14" i="3"/>
  <c r="D13" i="3"/>
  <c r="D12" i="3"/>
  <c r="D11" i="3"/>
  <c r="D10" i="3"/>
  <c r="H9" i="3"/>
  <c r="H7" i="3" s="1"/>
  <c r="G9" i="3"/>
  <c r="F9" i="3"/>
  <c r="F7" i="3" s="1"/>
  <c r="E9" i="3"/>
  <c r="E7" i="3" s="1"/>
  <c r="D8" i="3"/>
  <c r="K9" i="1" s="1"/>
  <c r="G7" i="3"/>
  <c r="K13" i="1" l="1"/>
  <c r="K25" i="1"/>
  <c r="K37" i="1"/>
  <c r="K49" i="1"/>
  <c r="K61" i="1"/>
  <c r="K93" i="1"/>
  <c r="K105" i="1"/>
  <c r="K109" i="1"/>
  <c r="K117" i="1"/>
  <c r="K125" i="1"/>
  <c r="K137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86" i="1"/>
  <c r="K90" i="1"/>
  <c r="K98" i="1"/>
  <c r="K102" i="1"/>
  <c r="K106" i="1"/>
  <c r="K110" i="1"/>
  <c r="K114" i="1"/>
  <c r="K122" i="1"/>
  <c r="K130" i="1"/>
  <c r="K134" i="1"/>
  <c r="K138" i="1"/>
  <c r="K142" i="1"/>
  <c r="K146" i="1"/>
  <c r="K21" i="1"/>
  <c r="K29" i="1"/>
  <c r="K41" i="1"/>
  <c r="K53" i="1"/>
  <c r="K65" i="1"/>
  <c r="K85" i="1"/>
  <c r="K97" i="1"/>
  <c r="K133" i="1"/>
  <c r="K141" i="1"/>
  <c r="K15" i="1"/>
  <c r="K19" i="1"/>
  <c r="K23" i="1"/>
  <c r="K27" i="1"/>
  <c r="K31" i="1"/>
  <c r="K39" i="1"/>
  <c r="K43" i="1"/>
  <c r="K47" i="1"/>
  <c r="K51" i="1"/>
  <c r="K55" i="1"/>
  <c r="K59" i="1"/>
  <c r="K63" i="1"/>
  <c r="K67" i="1"/>
  <c r="K71" i="1"/>
  <c r="K75" i="1"/>
  <c r="K87" i="1"/>
  <c r="K91" i="1"/>
  <c r="K95" i="1"/>
  <c r="K99" i="1"/>
  <c r="K103" i="1"/>
  <c r="K107" i="1"/>
  <c r="K111" i="1"/>
  <c r="K115" i="1"/>
  <c r="K119" i="1"/>
  <c r="K127" i="1"/>
  <c r="K131" i="1"/>
  <c r="K135" i="1"/>
  <c r="K139" i="1"/>
  <c r="K143" i="1"/>
  <c r="K17" i="1"/>
  <c r="K33" i="1"/>
  <c r="K45" i="1"/>
  <c r="K57" i="1"/>
  <c r="K69" i="1"/>
  <c r="K89" i="1"/>
  <c r="K101" i="1"/>
  <c r="K113" i="1"/>
  <c r="K145" i="1"/>
  <c r="K12" i="1"/>
  <c r="K16" i="1"/>
  <c r="K20" i="1"/>
  <c r="K28" i="1"/>
  <c r="K32" i="1"/>
  <c r="K36" i="1"/>
  <c r="K44" i="1"/>
  <c r="K48" i="1"/>
  <c r="K52" i="1"/>
  <c r="K56" i="1"/>
  <c r="K60" i="1"/>
  <c r="K64" i="1"/>
  <c r="K68" i="1"/>
  <c r="K76" i="1"/>
  <c r="K84" i="1"/>
  <c r="K88" i="1"/>
  <c r="K92" i="1"/>
  <c r="K96" i="1"/>
  <c r="K100" i="1"/>
  <c r="K104" i="1"/>
  <c r="K108" i="1"/>
  <c r="K112" i="1"/>
  <c r="K116" i="1"/>
  <c r="K124" i="1"/>
  <c r="K136" i="1"/>
  <c r="K140" i="1"/>
  <c r="K144" i="1"/>
  <c r="K148" i="1"/>
  <c r="D9" i="3"/>
  <c r="D7" i="3" s="1"/>
  <c r="D7" i="4"/>
  <c r="D7" i="11"/>
  <c r="D9" i="7" l="1"/>
  <c r="G10" i="1" s="1"/>
  <c r="D9" i="14"/>
  <c r="I10" i="1" s="1"/>
  <c r="F10" i="1" l="1"/>
  <c r="O10" i="1" s="1"/>
  <c r="R10" i="1" s="1"/>
  <c r="L148" i="19" l="1"/>
  <c r="G148" i="19"/>
  <c r="D148" i="19" s="1"/>
  <c r="L147" i="19"/>
  <c r="G147" i="19"/>
  <c r="D147" i="19" s="1"/>
  <c r="L146" i="19"/>
  <c r="G146" i="19"/>
  <c r="D146" i="19" s="1"/>
  <c r="L145" i="19"/>
  <c r="G145" i="19"/>
  <c r="L144" i="19"/>
  <c r="G144" i="19"/>
  <c r="D144" i="19" s="1"/>
  <c r="L143" i="19"/>
  <c r="G143" i="19"/>
  <c r="L142" i="19"/>
  <c r="G142" i="19"/>
  <c r="D142" i="19" s="1"/>
  <c r="L141" i="19"/>
  <c r="G141" i="19"/>
  <c r="L140" i="19"/>
  <c r="G140" i="19"/>
  <c r="D140" i="19" s="1"/>
  <c r="L139" i="19"/>
  <c r="G139" i="19"/>
  <c r="L138" i="19"/>
  <c r="G138" i="19"/>
  <c r="D138" i="19" s="1"/>
  <c r="L137" i="19"/>
  <c r="G137" i="19"/>
  <c r="L136" i="19"/>
  <c r="G136" i="19"/>
  <c r="L135" i="19"/>
  <c r="G135" i="19"/>
  <c r="L134" i="19"/>
  <c r="G134" i="19"/>
  <c r="D134" i="19" s="1"/>
  <c r="L133" i="19"/>
  <c r="G133" i="19"/>
  <c r="L132" i="19"/>
  <c r="G132" i="19"/>
  <c r="D132" i="19" s="1"/>
  <c r="L131" i="19"/>
  <c r="G131" i="19"/>
  <c r="L130" i="19"/>
  <c r="G130" i="19"/>
  <c r="D130" i="19" s="1"/>
  <c r="L129" i="19"/>
  <c r="G129" i="19"/>
  <c r="L128" i="19"/>
  <c r="G128" i="19"/>
  <c r="D128" i="19" s="1"/>
  <c r="L127" i="19"/>
  <c r="G127" i="19"/>
  <c r="L126" i="19"/>
  <c r="G126" i="19"/>
  <c r="D126" i="19" s="1"/>
  <c r="L125" i="19"/>
  <c r="G125" i="19"/>
  <c r="L124" i="19"/>
  <c r="G124" i="19"/>
  <c r="D124" i="19" s="1"/>
  <c r="L123" i="19"/>
  <c r="G123" i="19"/>
  <c r="L122" i="19"/>
  <c r="G122" i="19"/>
  <c r="D122" i="19" s="1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D114" i="19" s="1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D107" i="19" s="1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D91" i="19" s="1"/>
  <c r="L90" i="19"/>
  <c r="G90" i="19"/>
  <c r="L89" i="19"/>
  <c r="G89" i="19"/>
  <c r="D89" i="19" s="1"/>
  <c r="L88" i="19"/>
  <c r="G88" i="19"/>
  <c r="L87" i="19"/>
  <c r="G87" i="19"/>
  <c r="D87" i="19" s="1"/>
  <c r="L86" i="19"/>
  <c r="G86" i="19"/>
  <c r="L85" i="19"/>
  <c r="G85" i="19"/>
  <c r="L84" i="19"/>
  <c r="G84" i="19"/>
  <c r="L83" i="19"/>
  <c r="G83" i="19"/>
  <c r="D83" i="19" s="1"/>
  <c r="L82" i="19"/>
  <c r="G82" i="19"/>
  <c r="L81" i="19"/>
  <c r="G81" i="19"/>
  <c r="D81" i="19" s="1"/>
  <c r="L80" i="19"/>
  <c r="G80" i="19"/>
  <c r="L79" i="19"/>
  <c r="G79" i="19"/>
  <c r="D79" i="19" s="1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D32" i="19" s="1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D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O9" i="19" s="1"/>
  <c r="N11" i="19"/>
  <c r="N9" i="19" s="1"/>
  <c r="M11" i="19"/>
  <c r="M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L10" i="19"/>
  <c r="G10" i="19"/>
  <c r="D21" i="19" l="1"/>
  <c r="D36" i="19"/>
  <c r="D14" i="19"/>
  <c r="D49" i="19"/>
  <c r="D72" i="19"/>
  <c r="D80" i="19"/>
  <c r="D82" i="19"/>
  <c r="D45" i="19"/>
  <c r="D19" i="19"/>
  <c r="D27" i="19"/>
  <c r="D100" i="19"/>
  <c r="D110" i="19"/>
  <c r="D20" i="19"/>
  <c r="D105" i="19"/>
  <c r="D75" i="19"/>
  <c r="D108" i="19"/>
  <c r="D15" i="19"/>
  <c r="D30" i="19"/>
  <c r="D37" i="19"/>
  <c r="D106" i="19"/>
  <c r="D109" i="19"/>
  <c r="D26" i="19"/>
  <c r="D53" i="19"/>
  <c r="D60" i="19"/>
  <c r="D64" i="19"/>
  <c r="D74" i="19"/>
  <c r="D29" i="19"/>
  <c r="D34" i="19"/>
  <c r="D39" i="19"/>
  <c r="D41" i="19"/>
  <c r="D48" i="19"/>
  <c r="D50" i="19"/>
  <c r="D52" i="19"/>
  <c r="D54" i="19"/>
  <c r="D59" i="19"/>
  <c r="D67" i="19"/>
  <c r="D71" i="19"/>
  <c r="D73" i="19"/>
  <c r="D84" i="19"/>
  <c r="D88" i="19"/>
  <c r="D92" i="19"/>
  <c r="D96" i="19"/>
  <c r="D103" i="19"/>
  <c r="D111" i="19"/>
  <c r="D113" i="19"/>
  <c r="D117" i="19"/>
  <c r="D123" i="19"/>
  <c r="D58" i="19"/>
  <c r="D90" i="19"/>
  <c r="D101" i="19"/>
  <c r="D118" i="19"/>
  <c r="D13" i="19"/>
  <c r="D31" i="19"/>
  <c r="D57" i="19"/>
  <c r="D66" i="19"/>
  <c r="D68" i="19"/>
  <c r="D12" i="19"/>
  <c r="D28" i="19"/>
  <c r="D33" i="19"/>
  <c r="D40" i="19"/>
  <c r="D42" i="19"/>
  <c r="D44" i="19"/>
  <c r="D47" i="19"/>
  <c r="D51" i="19"/>
  <c r="D56" i="19"/>
  <c r="D61" i="19"/>
  <c r="D63" i="19"/>
  <c r="D65" i="19"/>
  <c r="D76" i="19"/>
  <c r="D93" i="19"/>
  <c r="D95" i="19"/>
  <c r="D97" i="19"/>
  <c r="D104" i="19"/>
  <c r="D121" i="19"/>
  <c r="D131" i="19"/>
  <c r="D133" i="19"/>
  <c r="D139" i="19"/>
  <c r="D18" i="19"/>
  <c r="D25" i="19"/>
  <c r="D62" i="19"/>
  <c r="D70" i="19"/>
  <c r="D78" i="19"/>
  <c r="D86" i="19"/>
  <c r="D94" i="19"/>
  <c r="D99" i="19"/>
  <c r="D102" i="19"/>
  <c r="D116" i="19"/>
  <c r="D119" i="19"/>
  <c r="D135" i="19"/>
  <c r="D137" i="19"/>
  <c r="D10" i="19"/>
  <c r="L11" i="19"/>
  <c r="L9" i="19" s="1"/>
  <c r="D17" i="19"/>
  <c r="D23" i="19"/>
  <c r="D55" i="19"/>
  <c r="D69" i="19"/>
  <c r="D77" i="19"/>
  <c r="D85" i="19"/>
  <c r="D125" i="19"/>
  <c r="D141" i="19"/>
  <c r="D16" i="19"/>
  <c r="D22" i="19"/>
  <c r="D35" i="19"/>
  <c r="D38" i="19"/>
  <c r="D43" i="19"/>
  <c r="D46" i="19"/>
  <c r="D98" i="19"/>
  <c r="D112" i="19"/>
  <c r="D115" i="19"/>
  <c r="D120" i="19"/>
  <c r="D127" i="19"/>
  <c r="D129" i="19"/>
  <c r="D136" i="19"/>
  <c r="D143" i="19"/>
  <c r="D145" i="19"/>
  <c r="G11" i="19"/>
  <c r="G9" i="19" s="1"/>
  <c r="D11" i="19" l="1"/>
  <c r="D9" i="19" s="1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8" i="7"/>
  <c r="H10" i="7"/>
  <c r="H7" i="7" s="1"/>
  <c r="E9" i="1" l="1"/>
  <c r="E8" i="21"/>
  <c r="E6" i="21" s="1"/>
  <c r="F8" i="21"/>
  <c r="F6" i="21" s="1"/>
  <c r="G8" i="21"/>
  <c r="G6" i="21" s="1"/>
  <c r="H8" i="21"/>
  <c r="H6" i="21" s="1"/>
  <c r="I8" i="21"/>
  <c r="I6" i="21" s="1"/>
  <c r="J8" i="21"/>
  <c r="J6" i="21" s="1"/>
  <c r="D145" i="21" l="1"/>
  <c r="D144" i="21"/>
  <c r="E147" i="1" s="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E132" i="1" s="1"/>
  <c r="D128" i="21"/>
  <c r="D127" i="21"/>
  <c r="D126" i="21"/>
  <c r="E129" i="1" s="1"/>
  <c r="D125" i="21"/>
  <c r="E128" i="1" s="1"/>
  <c r="D124" i="21"/>
  <c r="D123" i="21"/>
  <c r="E126" i="1" s="1"/>
  <c r="D122" i="21"/>
  <c r="D121" i="21"/>
  <c r="D120" i="21"/>
  <c r="E123" i="1" s="1"/>
  <c r="D119" i="21"/>
  <c r="D118" i="21"/>
  <c r="E121" i="1" s="1"/>
  <c r="D117" i="21"/>
  <c r="E120" i="1" s="1"/>
  <c r="D116" i="21"/>
  <c r="D115" i="21"/>
  <c r="E118" i="1" s="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E94" i="1" s="1"/>
  <c r="D90" i="21"/>
  <c r="D89" i="21"/>
  <c r="D88" i="21"/>
  <c r="D87" i="21"/>
  <c r="D86" i="21"/>
  <c r="D85" i="21"/>
  <c r="D84" i="21"/>
  <c r="D83" i="21"/>
  <c r="D82" i="21"/>
  <c r="D81" i="21"/>
  <c r="D80" i="21"/>
  <c r="E83" i="1" s="1"/>
  <c r="D79" i="21"/>
  <c r="E82" i="1" s="1"/>
  <c r="D78" i="21"/>
  <c r="E81" i="1" s="1"/>
  <c r="D77" i="21"/>
  <c r="E80" i="1" s="1"/>
  <c r="D76" i="21"/>
  <c r="E79" i="1" s="1"/>
  <c r="D75" i="21"/>
  <c r="E78" i="1" s="1"/>
  <c r="D74" i="21"/>
  <c r="E77" i="1" s="1"/>
  <c r="D73" i="21"/>
  <c r="D72" i="21"/>
  <c r="D71" i="21"/>
  <c r="D70" i="21"/>
  <c r="E73" i="1" s="1"/>
  <c r="D69" i="21"/>
  <c r="E72" i="1" s="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E40" i="1" s="1"/>
  <c r="D36" i="21"/>
  <c r="D35" i="21"/>
  <c r="D34" i="21"/>
  <c r="D33" i="21"/>
  <c r="D32" i="21"/>
  <c r="E35" i="1" s="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E21" i="1" l="1"/>
  <c r="E37" i="1"/>
  <c r="E53" i="1"/>
  <c r="E65" i="1"/>
  <c r="E89" i="1"/>
  <c r="E101" i="1"/>
  <c r="E113" i="1"/>
  <c r="E137" i="1"/>
  <c r="E14" i="1"/>
  <c r="E26" i="1"/>
  <c r="E38" i="1"/>
  <c r="E42" i="1"/>
  <c r="E46" i="1"/>
  <c r="E50" i="1"/>
  <c r="E54" i="1"/>
  <c r="E58" i="1"/>
  <c r="E62" i="1"/>
  <c r="E66" i="1"/>
  <c r="E70" i="1"/>
  <c r="E74" i="1"/>
  <c r="E86" i="1"/>
  <c r="E90" i="1"/>
  <c r="E98" i="1"/>
  <c r="E102" i="1"/>
  <c r="E106" i="1"/>
  <c r="E110" i="1"/>
  <c r="E114" i="1"/>
  <c r="E122" i="1"/>
  <c r="E130" i="1"/>
  <c r="E134" i="1"/>
  <c r="E138" i="1"/>
  <c r="E142" i="1"/>
  <c r="E146" i="1"/>
  <c r="E17" i="1"/>
  <c r="E29" i="1"/>
  <c r="E41" i="1"/>
  <c r="E49" i="1"/>
  <c r="E61" i="1"/>
  <c r="E69" i="1"/>
  <c r="E93" i="1"/>
  <c r="E105" i="1"/>
  <c r="E125" i="1"/>
  <c r="E133" i="1"/>
  <c r="E141" i="1"/>
  <c r="E22" i="1"/>
  <c r="E34" i="1"/>
  <c r="E15" i="1"/>
  <c r="E19" i="1"/>
  <c r="E23" i="1"/>
  <c r="E27" i="1"/>
  <c r="E31" i="1"/>
  <c r="E39" i="1"/>
  <c r="E43" i="1"/>
  <c r="E47" i="1"/>
  <c r="E51" i="1"/>
  <c r="E55" i="1"/>
  <c r="E59" i="1"/>
  <c r="E63" i="1"/>
  <c r="E67" i="1"/>
  <c r="E71" i="1"/>
  <c r="E75" i="1"/>
  <c r="E87" i="1"/>
  <c r="E91" i="1"/>
  <c r="E95" i="1"/>
  <c r="E99" i="1"/>
  <c r="E103" i="1"/>
  <c r="E107" i="1"/>
  <c r="E111" i="1"/>
  <c r="E115" i="1"/>
  <c r="E119" i="1"/>
  <c r="E127" i="1"/>
  <c r="E131" i="1"/>
  <c r="E135" i="1"/>
  <c r="E139" i="1"/>
  <c r="E143" i="1"/>
  <c r="E13" i="1"/>
  <c r="E25" i="1"/>
  <c r="E33" i="1"/>
  <c r="E45" i="1"/>
  <c r="E57" i="1"/>
  <c r="E85" i="1"/>
  <c r="E97" i="1"/>
  <c r="E109" i="1"/>
  <c r="E117" i="1"/>
  <c r="E145" i="1"/>
  <c r="E18" i="1"/>
  <c r="E30" i="1"/>
  <c r="E12" i="1"/>
  <c r="E16" i="1"/>
  <c r="E20" i="1"/>
  <c r="E28" i="1"/>
  <c r="E32" i="1"/>
  <c r="E36" i="1"/>
  <c r="E44" i="1"/>
  <c r="E48" i="1"/>
  <c r="E52" i="1"/>
  <c r="E56" i="1"/>
  <c r="E60" i="1"/>
  <c r="E64" i="1"/>
  <c r="E68" i="1"/>
  <c r="E76" i="1"/>
  <c r="E84" i="1"/>
  <c r="E88" i="1"/>
  <c r="E92" i="1"/>
  <c r="E96" i="1"/>
  <c r="E100" i="1"/>
  <c r="E104" i="1"/>
  <c r="E108" i="1"/>
  <c r="E112" i="1"/>
  <c r="E116" i="1"/>
  <c r="E124" i="1"/>
  <c r="E136" i="1"/>
  <c r="E140" i="1"/>
  <c r="E144" i="1"/>
  <c r="E148" i="1"/>
  <c r="D8" i="21"/>
  <c r="D6" i="21" s="1"/>
  <c r="E24" i="1"/>
  <c r="Q9" i="1" l="1"/>
  <c r="Q13" i="1"/>
  <c r="Q14" i="1"/>
  <c r="Q15" i="1"/>
  <c r="Q16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7" i="1"/>
  <c r="Q48" i="1"/>
  <c r="Q49" i="1"/>
  <c r="Q50" i="1"/>
  <c r="Q51" i="1"/>
  <c r="Q52" i="1"/>
  <c r="Q53" i="1"/>
  <c r="Q54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3" i="1"/>
  <c r="Q104" i="1"/>
  <c r="Q106" i="1"/>
  <c r="Q108" i="1"/>
  <c r="Q109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2" i="1"/>
  <c r="Q56" i="1" l="1"/>
  <c r="Q105" i="1"/>
  <c r="Q107" i="1"/>
  <c r="Q21" i="1"/>
  <c r="Q32" i="1"/>
  <c r="Q17" i="1"/>
  <c r="Q110" i="1"/>
  <c r="Q102" i="1"/>
  <c r="Q55" i="1"/>
  <c r="Q46" i="1"/>
  <c r="Q11" i="1" l="1"/>
  <c r="H24" i="1"/>
  <c r="J24" i="1"/>
  <c r="L24" i="1"/>
  <c r="D21" i="11"/>
  <c r="D21" i="5"/>
  <c r="D23" i="14"/>
  <c r="D21" i="10"/>
  <c r="Q8" i="1" l="1"/>
  <c r="G24" i="1"/>
  <c r="P24" i="1"/>
  <c r="N24" i="1"/>
  <c r="D24" i="1"/>
  <c r="I24" i="1"/>
  <c r="M24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6" i="1"/>
  <c r="L15" i="1"/>
  <c r="L14" i="1"/>
  <c r="L13" i="1"/>
  <c r="L12" i="1"/>
  <c r="L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9" i="1"/>
  <c r="F24" i="1" l="1"/>
  <c r="O24" i="1" s="1"/>
  <c r="R24" i="1" s="1"/>
  <c r="H11" i="1"/>
  <c r="L11" i="1"/>
  <c r="L8" i="1" l="1"/>
  <c r="H8" i="1"/>
  <c r="D147" i="14"/>
  <c r="D146" i="14"/>
  <c r="I147" i="1" s="1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I132" i="1" s="1"/>
  <c r="D130" i="14"/>
  <c r="D129" i="14"/>
  <c r="D128" i="14"/>
  <c r="I129" i="1" s="1"/>
  <c r="D127" i="14"/>
  <c r="I128" i="1" s="1"/>
  <c r="D126" i="14"/>
  <c r="D125" i="14"/>
  <c r="D124" i="14"/>
  <c r="D123" i="14"/>
  <c r="D122" i="14"/>
  <c r="I123" i="1" s="1"/>
  <c r="D121" i="14"/>
  <c r="D120" i="14"/>
  <c r="I121" i="1" s="1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I94" i="1" s="1"/>
  <c r="D92" i="14"/>
  <c r="D91" i="14"/>
  <c r="D90" i="14"/>
  <c r="D89" i="14"/>
  <c r="D88" i="14"/>
  <c r="D87" i="14"/>
  <c r="D86" i="14"/>
  <c r="D85" i="14"/>
  <c r="D84" i="14"/>
  <c r="D83" i="14"/>
  <c r="D82" i="14"/>
  <c r="I83" i="1" s="1"/>
  <c r="D81" i="14"/>
  <c r="I82" i="1" s="1"/>
  <c r="D80" i="14"/>
  <c r="I81" i="1" s="1"/>
  <c r="D79" i="14"/>
  <c r="I80" i="1" s="1"/>
  <c r="D78" i="14"/>
  <c r="I79" i="1" s="1"/>
  <c r="D77" i="14"/>
  <c r="I78" i="1" s="1"/>
  <c r="D76" i="14"/>
  <c r="I77" i="1" s="1"/>
  <c r="D75" i="14"/>
  <c r="D74" i="14"/>
  <c r="D73" i="14"/>
  <c r="D72" i="14"/>
  <c r="I73" i="1" s="1"/>
  <c r="D71" i="14"/>
  <c r="I72" i="1" s="1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I40" i="1" s="1"/>
  <c r="D38" i="14"/>
  <c r="D37" i="14"/>
  <c r="D36" i="14"/>
  <c r="D35" i="14"/>
  <c r="D34" i="14"/>
  <c r="I35" i="1" s="1"/>
  <c r="D33" i="14"/>
  <c r="D32" i="14"/>
  <c r="D31" i="14"/>
  <c r="D30" i="14"/>
  <c r="D29" i="14"/>
  <c r="D28" i="14"/>
  <c r="D27" i="14"/>
  <c r="D26" i="14"/>
  <c r="D25" i="14"/>
  <c r="D24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8" i="14"/>
  <c r="I67" i="1" l="1"/>
  <c r="I115" i="1"/>
  <c r="I119" i="1"/>
  <c r="I36" i="1"/>
  <c r="I68" i="1"/>
  <c r="I92" i="1"/>
  <c r="I112" i="1"/>
  <c r="I116" i="1"/>
  <c r="I124" i="1"/>
  <c r="I148" i="1"/>
  <c r="I71" i="1"/>
  <c r="I91" i="1"/>
  <c r="I95" i="1"/>
  <c r="I131" i="1"/>
  <c r="I143" i="1"/>
  <c r="I25" i="1"/>
  <c r="I37" i="1"/>
  <c r="I41" i="1"/>
  <c r="I65" i="1"/>
  <c r="I69" i="1"/>
  <c r="I89" i="1"/>
  <c r="I113" i="1"/>
  <c r="I117" i="1"/>
  <c r="I125" i="1"/>
  <c r="I133" i="1"/>
  <c r="I137" i="1"/>
  <c r="I39" i="1"/>
  <c r="I75" i="1"/>
  <c r="I87" i="1"/>
  <c r="I34" i="1"/>
  <c r="I42" i="1"/>
  <c r="I66" i="1"/>
  <c r="I70" i="1"/>
  <c r="I74" i="1"/>
  <c r="I114" i="1"/>
  <c r="I130" i="1"/>
  <c r="I138" i="1"/>
  <c r="I142" i="1"/>
  <c r="I9" i="1"/>
  <c r="I12" i="1"/>
  <c r="I20" i="1"/>
  <c r="I33" i="1"/>
  <c r="I45" i="1"/>
  <c r="I57" i="1"/>
  <c r="I93" i="1"/>
  <c r="I105" i="1"/>
  <c r="I141" i="1"/>
  <c r="I145" i="1"/>
  <c r="I13" i="1"/>
  <c r="I17" i="1"/>
  <c r="I21" i="1"/>
  <c r="I26" i="1"/>
  <c r="I30" i="1"/>
  <c r="I38" i="1"/>
  <c r="I46" i="1"/>
  <c r="I50" i="1"/>
  <c r="I54" i="1"/>
  <c r="I58" i="1"/>
  <c r="I62" i="1"/>
  <c r="I86" i="1"/>
  <c r="I90" i="1"/>
  <c r="I98" i="1"/>
  <c r="I102" i="1"/>
  <c r="I106" i="1"/>
  <c r="I110" i="1"/>
  <c r="I118" i="1"/>
  <c r="I122" i="1"/>
  <c r="I126" i="1"/>
  <c r="I134" i="1"/>
  <c r="I146" i="1"/>
  <c r="I53" i="1"/>
  <c r="I85" i="1"/>
  <c r="I97" i="1"/>
  <c r="I14" i="1"/>
  <c r="I22" i="1"/>
  <c r="I27" i="1"/>
  <c r="I31" i="1"/>
  <c r="I43" i="1"/>
  <c r="I47" i="1"/>
  <c r="I51" i="1"/>
  <c r="I55" i="1"/>
  <c r="I59" i="1"/>
  <c r="I63" i="1"/>
  <c r="I99" i="1"/>
  <c r="I103" i="1"/>
  <c r="I107" i="1"/>
  <c r="I111" i="1"/>
  <c r="I127" i="1"/>
  <c r="I135" i="1"/>
  <c r="I139" i="1"/>
  <c r="I16" i="1"/>
  <c r="I29" i="1"/>
  <c r="I49" i="1"/>
  <c r="I61" i="1"/>
  <c r="I101" i="1"/>
  <c r="I109" i="1"/>
  <c r="I18" i="1"/>
  <c r="I15" i="1"/>
  <c r="I19" i="1"/>
  <c r="I23" i="1"/>
  <c r="I28" i="1"/>
  <c r="I32" i="1"/>
  <c r="I44" i="1"/>
  <c r="I48" i="1"/>
  <c r="I52" i="1"/>
  <c r="I56" i="1"/>
  <c r="I60" i="1"/>
  <c r="I64" i="1"/>
  <c r="I76" i="1"/>
  <c r="I84" i="1"/>
  <c r="I88" i="1"/>
  <c r="I96" i="1"/>
  <c r="I100" i="1"/>
  <c r="I104" i="1"/>
  <c r="I108" i="1"/>
  <c r="I120" i="1"/>
  <c r="I136" i="1"/>
  <c r="I140" i="1"/>
  <c r="I144" i="1"/>
  <c r="I11" i="1" l="1"/>
  <c r="I8" i="1" s="1"/>
  <c r="P74" i="1"/>
  <c r="P78" i="1"/>
  <c r="P80" i="1"/>
  <c r="P82" i="1"/>
  <c r="P112" i="1"/>
  <c r="P114" i="1"/>
  <c r="P116" i="1"/>
  <c r="P65" i="1"/>
  <c r="P121" i="1"/>
  <c r="P129" i="1"/>
  <c r="P133" i="1"/>
  <c r="P37" i="1"/>
  <c r="P41" i="1"/>
  <c r="P69" i="1"/>
  <c r="P89" i="1"/>
  <c r="P137" i="1"/>
  <c r="P42" i="1"/>
  <c r="P73" i="1"/>
  <c r="P117" i="1"/>
  <c r="P138" i="1"/>
  <c r="P142" i="1"/>
  <c r="P148" i="1"/>
  <c r="P9" i="1"/>
  <c r="P77" i="1"/>
  <c r="P79" i="1"/>
  <c r="P143" i="1"/>
  <c r="P34" i="1"/>
  <c r="P36" i="1"/>
  <c r="P66" i="1"/>
  <c r="P68" i="1"/>
  <c r="P81" i="1"/>
  <c r="P92" i="1"/>
  <c r="P94" i="1"/>
  <c r="P113" i="1"/>
  <c r="P124" i="1"/>
  <c r="P128" i="1"/>
  <c r="P130" i="1"/>
  <c r="P132" i="1"/>
  <c r="P95" i="1"/>
  <c r="P125" i="1"/>
  <c r="P67" i="1"/>
  <c r="P83" i="1"/>
  <c r="P115" i="1"/>
  <c r="P131" i="1"/>
  <c r="P147" i="1"/>
  <c r="P35" i="1"/>
  <c r="P39" i="1"/>
  <c r="P71" i="1"/>
  <c r="P87" i="1"/>
  <c r="P119" i="1"/>
  <c r="P25" i="1"/>
  <c r="P40" i="1"/>
  <c r="P70" i="1"/>
  <c r="P72" i="1"/>
  <c r="P75" i="1"/>
  <c r="P91" i="1"/>
  <c r="P123" i="1"/>
  <c r="D145" i="11"/>
  <c r="D10" i="11"/>
  <c r="D11" i="11"/>
  <c r="D12" i="11"/>
  <c r="D13" i="11"/>
  <c r="D14" i="11"/>
  <c r="D15" i="11"/>
  <c r="D16" i="11"/>
  <c r="D17" i="11"/>
  <c r="D18" i="11"/>
  <c r="D19" i="11"/>
  <c r="D20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9" i="11"/>
  <c r="P12" i="1" l="1"/>
  <c r="P104" i="1"/>
  <c r="P59" i="1"/>
  <c r="P103" i="1"/>
  <c r="P64" i="1"/>
  <c r="P45" i="1"/>
  <c r="P139" i="1"/>
  <c r="P120" i="1"/>
  <c r="P102" i="1"/>
  <c r="P56" i="1"/>
  <c r="P38" i="1"/>
  <c r="P23" i="1"/>
  <c r="P31" i="1"/>
  <c r="P122" i="1"/>
  <c r="P96" i="1"/>
  <c r="P62" i="1"/>
  <c r="P28" i="1"/>
  <c r="P141" i="1"/>
  <c r="P33" i="1"/>
  <c r="P14" i="1"/>
  <c r="P111" i="1"/>
  <c r="P105" i="1"/>
  <c r="P52" i="1"/>
  <c r="P44" i="1"/>
  <c r="P106" i="1"/>
  <c r="P86" i="1"/>
  <c r="P22" i="1"/>
  <c r="P90" i="1"/>
  <c r="P30" i="1"/>
  <c r="P13" i="1"/>
  <c r="P136" i="1"/>
  <c r="P118" i="1"/>
  <c r="P54" i="1"/>
  <c r="P27" i="1"/>
  <c r="P135" i="1"/>
  <c r="P51" i="1"/>
  <c r="P93" i="1"/>
  <c r="P29" i="1"/>
  <c r="P60" i="1"/>
  <c r="P26" i="1"/>
  <c r="P97" i="1"/>
  <c r="P20" i="1"/>
  <c r="P109" i="1"/>
  <c r="P140" i="1"/>
  <c r="P101" i="1"/>
  <c r="P50" i="1"/>
  <c r="P57" i="1"/>
  <c r="P84" i="1"/>
  <c r="P76" i="1"/>
  <c r="P61" i="1"/>
  <c r="P98" i="1"/>
  <c r="P49" i="1"/>
  <c r="P16" i="1"/>
  <c r="P144" i="1"/>
  <c r="P46" i="1"/>
  <c r="P108" i="1"/>
  <c r="P134" i="1"/>
  <c r="P107" i="1"/>
  <c r="P88" i="1"/>
  <c r="P43" i="1"/>
  <c r="P55" i="1"/>
  <c r="P19" i="1"/>
  <c r="P99" i="1"/>
  <c r="P127" i="1"/>
  <c r="P63" i="1"/>
  <c r="P145" i="1"/>
  <c r="P126" i="1"/>
  <c r="P100" i="1"/>
  <c r="P58" i="1"/>
  <c r="P32" i="1"/>
  <c r="P17" i="1"/>
  <c r="P18" i="1"/>
  <c r="P15" i="1"/>
  <c r="P47" i="1"/>
  <c r="P146" i="1"/>
  <c r="P85" i="1"/>
  <c r="P48" i="1"/>
  <c r="P21" i="1"/>
  <c r="P53" i="1"/>
  <c r="P110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9" i="1"/>
  <c r="M12" i="1"/>
  <c r="H10" i="14"/>
  <c r="H7" i="14" s="1"/>
  <c r="D8" i="9"/>
  <c r="M11" i="1" l="1"/>
  <c r="M8" i="1" l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2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3" i="1"/>
  <c r="G19" i="1"/>
  <c r="G15" i="1"/>
  <c r="G11" i="1" l="1"/>
  <c r="P11" i="1"/>
  <c r="D7" i="5"/>
  <c r="D9" i="1" s="1"/>
  <c r="P8" i="1" l="1"/>
  <c r="F8" i="5"/>
  <c r="F6" i="5" s="1"/>
  <c r="G8" i="5"/>
  <c r="G6" i="5" s="1"/>
  <c r="H8" i="5"/>
  <c r="H6" i="5" s="1"/>
  <c r="I8" i="5"/>
  <c r="E8" i="5"/>
  <c r="G10" i="7" l="1"/>
  <c r="G7" i="7" s="1"/>
  <c r="D52" i="5" l="1"/>
  <c r="D55" i="1" l="1"/>
  <c r="D42" i="5"/>
  <c r="D45" i="1" l="1"/>
  <c r="D9" i="5"/>
  <c r="D12" i="1" l="1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5" i="1" s="1"/>
  <c r="D33" i="5"/>
  <c r="D34" i="5"/>
  <c r="D35" i="5"/>
  <c r="D36" i="5"/>
  <c r="D37" i="5"/>
  <c r="D40" i="1" s="1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2" i="1" s="1"/>
  <c r="D70" i="5"/>
  <c r="D73" i="1" s="1"/>
  <c r="D71" i="5"/>
  <c r="D72" i="5"/>
  <c r="D73" i="5"/>
  <c r="D74" i="5"/>
  <c r="D77" i="1" s="1"/>
  <c r="D75" i="5"/>
  <c r="D78" i="1" s="1"/>
  <c r="D76" i="5"/>
  <c r="D79" i="1" s="1"/>
  <c r="D77" i="5"/>
  <c r="D80" i="1" s="1"/>
  <c r="D78" i="5"/>
  <c r="D81" i="1" s="1"/>
  <c r="D79" i="5"/>
  <c r="D82" i="1" s="1"/>
  <c r="D80" i="5"/>
  <c r="D83" i="1" s="1"/>
  <c r="D81" i="5"/>
  <c r="D82" i="5"/>
  <c r="D83" i="5"/>
  <c r="D84" i="5"/>
  <c r="D85" i="5"/>
  <c r="D86" i="5"/>
  <c r="D87" i="5"/>
  <c r="D88" i="5"/>
  <c r="D89" i="5"/>
  <c r="D90" i="5"/>
  <c r="D91" i="5"/>
  <c r="D94" i="1" s="1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21" i="1" s="1"/>
  <c r="D119" i="5"/>
  <c r="D120" i="5"/>
  <c r="D123" i="1" s="1"/>
  <c r="D121" i="5"/>
  <c r="D122" i="5"/>
  <c r="D123" i="5"/>
  <c r="D124" i="5"/>
  <c r="D125" i="5"/>
  <c r="D128" i="1" s="1"/>
  <c r="D126" i="5"/>
  <c r="D129" i="1" s="1"/>
  <c r="D127" i="5"/>
  <c r="D128" i="5"/>
  <c r="D129" i="5"/>
  <c r="D132" i="1" s="1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7" i="1" s="1"/>
  <c r="D145" i="5"/>
  <c r="D137" i="1" l="1"/>
  <c r="D125" i="1"/>
  <c r="D117" i="1"/>
  <c r="D69" i="1"/>
  <c r="D124" i="1"/>
  <c r="D116" i="1"/>
  <c r="D112" i="1"/>
  <c r="D92" i="1"/>
  <c r="D68" i="1"/>
  <c r="D42" i="1"/>
  <c r="D34" i="1"/>
  <c r="D113" i="1"/>
  <c r="D65" i="1"/>
  <c r="D143" i="1"/>
  <c r="D131" i="1"/>
  <c r="D119" i="1"/>
  <c r="D115" i="1"/>
  <c r="D95" i="1"/>
  <c r="D91" i="1"/>
  <c r="D87" i="1"/>
  <c r="D75" i="1"/>
  <c r="D71" i="1"/>
  <c r="D67" i="1"/>
  <c r="D41" i="1"/>
  <c r="D37" i="1"/>
  <c r="D25" i="1"/>
  <c r="D133" i="1"/>
  <c r="D89" i="1"/>
  <c r="D39" i="1"/>
  <c r="D148" i="1"/>
  <c r="D142" i="1"/>
  <c r="D138" i="1"/>
  <c r="D130" i="1"/>
  <c r="D114" i="1"/>
  <c r="D74" i="1"/>
  <c r="D70" i="1"/>
  <c r="D66" i="1"/>
  <c r="D36" i="1"/>
  <c r="D145" i="1"/>
  <c r="D141" i="1"/>
  <c r="D109" i="1"/>
  <c r="D105" i="1"/>
  <c r="D101" i="1"/>
  <c r="D97" i="1"/>
  <c r="D93" i="1"/>
  <c r="D85" i="1"/>
  <c r="D61" i="1"/>
  <c r="D57" i="1"/>
  <c r="D52" i="1"/>
  <c r="D48" i="1"/>
  <c r="D43" i="1"/>
  <c r="D31" i="1"/>
  <c r="D27" i="1"/>
  <c r="D22" i="1"/>
  <c r="D18" i="1"/>
  <c r="D14" i="1"/>
  <c r="D140" i="1"/>
  <c r="D136" i="1"/>
  <c r="D120" i="1"/>
  <c r="D108" i="1"/>
  <c r="D104" i="1"/>
  <c r="D100" i="1"/>
  <c r="D96" i="1"/>
  <c r="D88" i="1"/>
  <c r="D84" i="1"/>
  <c r="D76" i="1"/>
  <c r="D64" i="1"/>
  <c r="D60" i="1"/>
  <c r="D56" i="1"/>
  <c r="D51" i="1"/>
  <c r="D47" i="1"/>
  <c r="D38" i="1"/>
  <c r="D30" i="1"/>
  <c r="D26" i="1"/>
  <c r="D21" i="1"/>
  <c r="D17" i="1"/>
  <c r="D13" i="1"/>
  <c r="D144" i="1"/>
  <c r="D135" i="1"/>
  <c r="D127" i="1"/>
  <c r="D111" i="1"/>
  <c r="D107" i="1"/>
  <c r="D103" i="1"/>
  <c r="D99" i="1"/>
  <c r="D63" i="1"/>
  <c r="D59" i="1"/>
  <c r="D54" i="1"/>
  <c r="D50" i="1"/>
  <c r="D46" i="1"/>
  <c r="D33" i="1"/>
  <c r="D29" i="1"/>
  <c r="D20" i="1"/>
  <c r="D16" i="1"/>
  <c r="D139" i="1"/>
  <c r="D146" i="1"/>
  <c r="D134" i="1"/>
  <c r="D126" i="1"/>
  <c r="D122" i="1"/>
  <c r="D118" i="1"/>
  <c r="D110" i="1"/>
  <c r="D106" i="1"/>
  <c r="D102" i="1"/>
  <c r="D98" i="1"/>
  <c r="D90" i="1"/>
  <c r="D86" i="1"/>
  <c r="D62" i="1"/>
  <c r="D58" i="1"/>
  <c r="D53" i="1"/>
  <c r="D49" i="1"/>
  <c r="D44" i="1"/>
  <c r="D32" i="1"/>
  <c r="D28" i="1"/>
  <c r="D23" i="1"/>
  <c r="D19" i="1"/>
  <c r="D15" i="1"/>
  <c r="D11" i="1" l="1"/>
  <c r="G9" i="1"/>
  <c r="G8" i="1" s="1"/>
  <c r="D8" i="1" l="1"/>
  <c r="I6" i="5" l="1"/>
  <c r="E8" i="11"/>
  <c r="E6" i="11" s="1"/>
  <c r="F8" i="11"/>
  <c r="F6" i="11" s="1"/>
  <c r="G8" i="11"/>
  <c r="G6" i="11" s="1"/>
  <c r="E11" i="1" l="1"/>
  <c r="D8" i="11"/>
  <c r="E8" i="1" l="1"/>
  <c r="D6" i="11"/>
  <c r="E3" i="11" s="1"/>
  <c r="D145" i="10" l="1"/>
  <c r="D144" i="10"/>
  <c r="N147" i="1" s="1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N132" i="1" s="1"/>
  <c r="D128" i="10"/>
  <c r="D127" i="10"/>
  <c r="D126" i="10"/>
  <c r="N129" i="1" s="1"/>
  <c r="D125" i="10"/>
  <c r="N128" i="1" s="1"/>
  <c r="D124" i="10"/>
  <c r="D123" i="10"/>
  <c r="D122" i="10"/>
  <c r="D121" i="10"/>
  <c r="D120" i="10"/>
  <c r="N123" i="1" s="1"/>
  <c r="D119" i="10"/>
  <c r="D118" i="10"/>
  <c r="N121" i="1" s="1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N94" i="1" s="1"/>
  <c r="D90" i="10"/>
  <c r="D89" i="10"/>
  <c r="D88" i="10"/>
  <c r="D87" i="10"/>
  <c r="D86" i="10"/>
  <c r="D85" i="10"/>
  <c r="D84" i="10"/>
  <c r="D83" i="10"/>
  <c r="D82" i="10"/>
  <c r="D81" i="10"/>
  <c r="D80" i="10"/>
  <c r="N83" i="1" s="1"/>
  <c r="D79" i="10"/>
  <c r="N82" i="1" s="1"/>
  <c r="D78" i="10"/>
  <c r="N81" i="1" s="1"/>
  <c r="D77" i="10"/>
  <c r="N80" i="1" s="1"/>
  <c r="D76" i="10"/>
  <c r="N79" i="1" s="1"/>
  <c r="D75" i="10"/>
  <c r="N78" i="1" s="1"/>
  <c r="D74" i="10"/>
  <c r="N77" i="1" s="1"/>
  <c r="D73" i="10"/>
  <c r="D72" i="10"/>
  <c r="D71" i="10"/>
  <c r="D70" i="10"/>
  <c r="N73" i="1" s="1"/>
  <c r="D69" i="10"/>
  <c r="N72" i="1" s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40" i="1" s="1"/>
  <c r="D36" i="10"/>
  <c r="D35" i="10"/>
  <c r="D34" i="10"/>
  <c r="D33" i="10"/>
  <c r="D32" i="10"/>
  <c r="N35" i="1" s="1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J148" i="1"/>
  <c r="J145" i="1"/>
  <c r="J144" i="1"/>
  <c r="J141" i="1"/>
  <c r="J140" i="1"/>
  <c r="J137" i="1"/>
  <c r="J136" i="1"/>
  <c r="J133" i="1"/>
  <c r="J132" i="1"/>
  <c r="J129" i="1"/>
  <c r="J128" i="1"/>
  <c r="J125" i="1"/>
  <c r="J124" i="1"/>
  <c r="J121" i="1"/>
  <c r="J120" i="1"/>
  <c r="J117" i="1"/>
  <c r="J116" i="1"/>
  <c r="J113" i="1"/>
  <c r="J112" i="1"/>
  <c r="J109" i="1"/>
  <c r="J108" i="1"/>
  <c r="J105" i="1"/>
  <c r="J104" i="1"/>
  <c r="J101" i="1"/>
  <c r="J100" i="1"/>
  <c r="J97" i="1"/>
  <c r="J96" i="1"/>
  <c r="J93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5" i="1"/>
  <c r="J64" i="1"/>
  <c r="J61" i="1"/>
  <c r="J60" i="1"/>
  <c r="J57" i="1"/>
  <c r="J56" i="1"/>
  <c r="J53" i="1"/>
  <c r="J52" i="1"/>
  <c r="J49" i="1"/>
  <c r="J48" i="1"/>
  <c r="J45" i="1"/>
  <c r="J44" i="1"/>
  <c r="J41" i="1"/>
  <c r="J40" i="1"/>
  <c r="J37" i="1"/>
  <c r="J36" i="1"/>
  <c r="J33" i="1"/>
  <c r="J32" i="1"/>
  <c r="J29" i="1"/>
  <c r="J28" i="1"/>
  <c r="J25" i="1"/>
  <c r="J21" i="1"/>
  <c r="J20" i="1"/>
  <c r="J17" i="1"/>
  <c r="J16" i="1"/>
  <c r="J13" i="1"/>
  <c r="J12" i="1"/>
  <c r="E10" i="14"/>
  <c r="E7" i="14" s="1"/>
  <c r="F10" i="7"/>
  <c r="F7" i="7" s="1"/>
  <c r="E10" i="7"/>
  <c r="E7" i="7" s="1"/>
  <c r="N34" i="1" l="1"/>
  <c r="N42" i="1"/>
  <c r="N66" i="1"/>
  <c r="N70" i="1"/>
  <c r="N74" i="1"/>
  <c r="N114" i="1"/>
  <c r="N130" i="1"/>
  <c r="N138" i="1"/>
  <c r="N142" i="1"/>
  <c r="N39" i="1"/>
  <c r="N67" i="1"/>
  <c r="N71" i="1"/>
  <c r="N87" i="1"/>
  <c r="N91" i="1"/>
  <c r="N95" i="1"/>
  <c r="N115" i="1"/>
  <c r="N119" i="1"/>
  <c r="N131" i="1"/>
  <c r="N36" i="1"/>
  <c r="N68" i="1"/>
  <c r="N92" i="1"/>
  <c r="N112" i="1"/>
  <c r="N116" i="1"/>
  <c r="N124" i="1"/>
  <c r="N148" i="1"/>
  <c r="N25" i="1"/>
  <c r="N41" i="1"/>
  <c r="N65" i="1"/>
  <c r="N69" i="1"/>
  <c r="N113" i="1"/>
  <c r="N117" i="1"/>
  <c r="N125" i="1"/>
  <c r="N133" i="1"/>
  <c r="F92" i="1"/>
  <c r="F124" i="1"/>
  <c r="N89" i="1"/>
  <c r="N137" i="1"/>
  <c r="N75" i="1"/>
  <c r="N143" i="1"/>
  <c r="N37" i="1"/>
  <c r="F25" i="1"/>
  <c r="F41" i="1"/>
  <c r="F65" i="1"/>
  <c r="F73" i="1"/>
  <c r="O73" i="1" s="1"/>
  <c r="R73" i="1" s="1"/>
  <c r="F81" i="1"/>
  <c r="O81" i="1" s="1"/>
  <c r="R81" i="1" s="1"/>
  <c r="F89" i="1"/>
  <c r="F113" i="1"/>
  <c r="F121" i="1"/>
  <c r="O121" i="1" s="1"/>
  <c r="R121" i="1" s="1"/>
  <c r="F129" i="1"/>
  <c r="O129" i="1" s="1"/>
  <c r="R129" i="1" s="1"/>
  <c r="F137" i="1"/>
  <c r="F36" i="1"/>
  <c r="F68" i="1"/>
  <c r="O68" i="1" s="1"/>
  <c r="R68" i="1" s="1"/>
  <c r="F116" i="1"/>
  <c r="F132" i="1"/>
  <c r="O132" i="1" s="1"/>
  <c r="R132" i="1" s="1"/>
  <c r="F148" i="1"/>
  <c r="F13" i="1"/>
  <c r="N23" i="1"/>
  <c r="N32" i="1"/>
  <c r="N44" i="1"/>
  <c r="N56" i="1"/>
  <c r="N64" i="1"/>
  <c r="N104" i="1"/>
  <c r="N144" i="1"/>
  <c r="N12" i="1"/>
  <c r="N16" i="1"/>
  <c r="N20" i="1"/>
  <c r="N29" i="1"/>
  <c r="N33" i="1"/>
  <c r="N45" i="1"/>
  <c r="N49" i="1"/>
  <c r="N53" i="1"/>
  <c r="N57" i="1"/>
  <c r="N61" i="1"/>
  <c r="N85" i="1"/>
  <c r="N93" i="1"/>
  <c r="N97" i="1"/>
  <c r="N101" i="1"/>
  <c r="N105" i="1"/>
  <c r="N109" i="1"/>
  <c r="N141" i="1"/>
  <c r="N145" i="1"/>
  <c r="F17" i="1"/>
  <c r="N19" i="1"/>
  <c r="N48" i="1"/>
  <c r="N60" i="1"/>
  <c r="N84" i="1"/>
  <c r="N96" i="1"/>
  <c r="N108" i="1"/>
  <c r="N120" i="1"/>
  <c r="N140" i="1"/>
  <c r="F28" i="1"/>
  <c r="F32" i="1"/>
  <c r="F44" i="1"/>
  <c r="F48" i="1"/>
  <c r="F52" i="1"/>
  <c r="F56" i="1"/>
  <c r="F60" i="1"/>
  <c r="F64" i="1"/>
  <c r="F76" i="1"/>
  <c r="F84" i="1"/>
  <c r="F88" i="1"/>
  <c r="F96" i="1"/>
  <c r="F100" i="1"/>
  <c r="F108" i="1"/>
  <c r="F120" i="1"/>
  <c r="O120" i="1" s="1"/>
  <c r="R120" i="1" s="1"/>
  <c r="F136" i="1"/>
  <c r="F140" i="1"/>
  <c r="F144" i="1"/>
  <c r="N13" i="1"/>
  <c r="N17" i="1"/>
  <c r="N21" i="1"/>
  <c r="N26" i="1"/>
  <c r="N30" i="1"/>
  <c r="N38" i="1"/>
  <c r="N46" i="1"/>
  <c r="N50" i="1"/>
  <c r="N54" i="1"/>
  <c r="N58" i="1"/>
  <c r="N62" i="1"/>
  <c r="N86" i="1"/>
  <c r="N90" i="1"/>
  <c r="N98" i="1"/>
  <c r="N102" i="1"/>
  <c r="N106" i="1"/>
  <c r="N110" i="1"/>
  <c r="N118" i="1"/>
  <c r="N122" i="1"/>
  <c r="N126" i="1"/>
  <c r="N134" i="1"/>
  <c r="N146" i="1"/>
  <c r="F21" i="1"/>
  <c r="O21" i="1" s="1"/>
  <c r="R21" i="1" s="1"/>
  <c r="N15" i="1"/>
  <c r="N28" i="1"/>
  <c r="N52" i="1"/>
  <c r="N76" i="1"/>
  <c r="N88" i="1"/>
  <c r="N100" i="1"/>
  <c r="N136" i="1"/>
  <c r="F12" i="1"/>
  <c r="F16" i="1"/>
  <c r="F20" i="1"/>
  <c r="F29" i="1"/>
  <c r="F33" i="1"/>
  <c r="F45" i="1"/>
  <c r="F49" i="1"/>
  <c r="F53" i="1"/>
  <c r="F57" i="1"/>
  <c r="F61" i="1"/>
  <c r="F85" i="1"/>
  <c r="F93" i="1"/>
  <c r="F97" i="1"/>
  <c r="F101" i="1"/>
  <c r="F105" i="1"/>
  <c r="F109" i="1"/>
  <c r="F141" i="1"/>
  <c r="F145" i="1"/>
  <c r="N14" i="1"/>
  <c r="N18" i="1"/>
  <c r="N22" i="1"/>
  <c r="N27" i="1"/>
  <c r="N31" i="1"/>
  <c r="N43" i="1"/>
  <c r="N47" i="1"/>
  <c r="N51" i="1"/>
  <c r="N55" i="1"/>
  <c r="N59" i="1"/>
  <c r="N63" i="1"/>
  <c r="N99" i="1"/>
  <c r="N103" i="1"/>
  <c r="N107" i="1"/>
  <c r="N111" i="1"/>
  <c r="N127" i="1"/>
  <c r="N135" i="1"/>
  <c r="N139" i="1"/>
  <c r="F40" i="1"/>
  <c r="O40" i="1" s="1"/>
  <c r="R40" i="1" s="1"/>
  <c r="F72" i="1"/>
  <c r="O72" i="1" s="1"/>
  <c r="R72" i="1" s="1"/>
  <c r="F80" i="1"/>
  <c r="O80" i="1" s="1"/>
  <c r="R80" i="1" s="1"/>
  <c r="F104" i="1"/>
  <c r="F112" i="1"/>
  <c r="F128" i="1"/>
  <c r="O128" i="1" s="1"/>
  <c r="R128" i="1" s="1"/>
  <c r="F37" i="1"/>
  <c r="F69" i="1"/>
  <c r="F77" i="1"/>
  <c r="O77" i="1" s="1"/>
  <c r="R77" i="1" s="1"/>
  <c r="F117" i="1"/>
  <c r="O117" i="1" s="1"/>
  <c r="R117" i="1" s="1"/>
  <c r="F125" i="1"/>
  <c r="F133" i="1"/>
  <c r="J19" i="1"/>
  <c r="J14" i="1"/>
  <c r="J18" i="1"/>
  <c r="J22" i="1"/>
  <c r="J27" i="1"/>
  <c r="J31" i="1"/>
  <c r="J35" i="1"/>
  <c r="F35" i="1" s="1"/>
  <c r="O35" i="1" s="1"/>
  <c r="R35" i="1" s="1"/>
  <c r="J39" i="1"/>
  <c r="F39" i="1" s="1"/>
  <c r="J43" i="1"/>
  <c r="J47" i="1"/>
  <c r="J51" i="1"/>
  <c r="J55" i="1"/>
  <c r="J59" i="1"/>
  <c r="J63" i="1"/>
  <c r="J67" i="1"/>
  <c r="F67" i="1" s="1"/>
  <c r="J71" i="1"/>
  <c r="F71" i="1" s="1"/>
  <c r="J75" i="1"/>
  <c r="F75" i="1" s="1"/>
  <c r="J79" i="1"/>
  <c r="F79" i="1" s="1"/>
  <c r="O79" i="1" s="1"/>
  <c r="R79" i="1" s="1"/>
  <c r="J83" i="1"/>
  <c r="F83" i="1" s="1"/>
  <c r="O83" i="1" s="1"/>
  <c r="R83" i="1" s="1"/>
  <c r="J87" i="1"/>
  <c r="F87" i="1" s="1"/>
  <c r="J91" i="1"/>
  <c r="F91" i="1" s="1"/>
  <c r="J95" i="1"/>
  <c r="F95" i="1" s="1"/>
  <c r="J99" i="1"/>
  <c r="J103" i="1"/>
  <c r="J107" i="1"/>
  <c r="J111" i="1"/>
  <c r="J115" i="1"/>
  <c r="F115" i="1" s="1"/>
  <c r="J119" i="1"/>
  <c r="F119" i="1" s="1"/>
  <c r="J123" i="1"/>
  <c r="F123" i="1" s="1"/>
  <c r="O123" i="1" s="1"/>
  <c r="R123" i="1" s="1"/>
  <c r="J127" i="1"/>
  <c r="J131" i="1"/>
  <c r="F131" i="1" s="1"/>
  <c r="O131" i="1" s="1"/>
  <c r="R131" i="1" s="1"/>
  <c r="J135" i="1"/>
  <c r="J139" i="1"/>
  <c r="J143" i="1"/>
  <c r="F143" i="1" s="1"/>
  <c r="J147" i="1"/>
  <c r="F147" i="1" s="1"/>
  <c r="O147" i="1" s="1"/>
  <c r="R147" i="1" s="1"/>
  <c r="J15" i="1"/>
  <c r="J23" i="1"/>
  <c r="J26" i="1"/>
  <c r="J30" i="1"/>
  <c r="J34" i="1"/>
  <c r="F34" i="1" s="1"/>
  <c r="J38" i="1"/>
  <c r="J42" i="1"/>
  <c r="F42" i="1" s="1"/>
  <c r="O42" i="1" s="1"/>
  <c r="R42" i="1" s="1"/>
  <c r="J46" i="1"/>
  <c r="J50" i="1"/>
  <c r="J54" i="1"/>
  <c r="J58" i="1"/>
  <c r="J62" i="1"/>
  <c r="J66" i="1"/>
  <c r="F66" i="1" s="1"/>
  <c r="J70" i="1"/>
  <c r="F70" i="1" s="1"/>
  <c r="J74" i="1"/>
  <c r="F74" i="1" s="1"/>
  <c r="J78" i="1"/>
  <c r="F78" i="1" s="1"/>
  <c r="O78" i="1" s="1"/>
  <c r="R78" i="1" s="1"/>
  <c r="J82" i="1"/>
  <c r="F82" i="1" s="1"/>
  <c r="O82" i="1" s="1"/>
  <c r="R82" i="1" s="1"/>
  <c r="J86" i="1"/>
  <c r="J90" i="1"/>
  <c r="J94" i="1"/>
  <c r="F94" i="1" s="1"/>
  <c r="O94" i="1" s="1"/>
  <c r="R94" i="1" s="1"/>
  <c r="J98" i="1"/>
  <c r="J102" i="1"/>
  <c r="J106" i="1"/>
  <c r="J110" i="1"/>
  <c r="J114" i="1"/>
  <c r="F114" i="1" s="1"/>
  <c r="J118" i="1"/>
  <c r="J122" i="1"/>
  <c r="J126" i="1"/>
  <c r="J130" i="1"/>
  <c r="F130" i="1" s="1"/>
  <c r="J134" i="1"/>
  <c r="J138" i="1"/>
  <c r="F138" i="1" s="1"/>
  <c r="J142" i="1"/>
  <c r="F142" i="1" s="1"/>
  <c r="O142" i="1" s="1"/>
  <c r="R142" i="1" s="1"/>
  <c r="J146" i="1"/>
  <c r="D6" i="9"/>
  <c r="D6" i="4"/>
  <c r="I6" i="10"/>
  <c r="D8" i="10"/>
  <c r="D10" i="7"/>
  <c r="D7" i="7" s="1"/>
  <c r="F10" i="14"/>
  <c r="F7" i="14" s="1"/>
  <c r="D7" i="10"/>
  <c r="O74" i="1" l="1"/>
  <c r="R74" i="1" s="1"/>
  <c r="O70" i="1"/>
  <c r="R70" i="1" s="1"/>
  <c r="O34" i="1"/>
  <c r="R34" i="1" s="1"/>
  <c r="O119" i="1"/>
  <c r="R119" i="1" s="1"/>
  <c r="O87" i="1"/>
  <c r="R87" i="1" s="1"/>
  <c r="O133" i="1"/>
  <c r="R133" i="1" s="1"/>
  <c r="O69" i="1"/>
  <c r="R69" i="1" s="1"/>
  <c r="O124" i="1"/>
  <c r="R124" i="1" s="1"/>
  <c r="O115" i="1"/>
  <c r="R115" i="1" s="1"/>
  <c r="O67" i="1"/>
  <c r="R67" i="1" s="1"/>
  <c r="O109" i="1"/>
  <c r="R109" i="1" s="1"/>
  <c r="O53" i="1"/>
  <c r="R53" i="1" s="1"/>
  <c r="O41" i="1"/>
  <c r="R41" i="1" s="1"/>
  <c r="O92" i="1"/>
  <c r="R92" i="1" s="1"/>
  <c r="O71" i="1"/>
  <c r="R71" i="1" s="1"/>
  <c r="O138" i="1"/>
  <c r="R138" i="1" s="1"/>
  <c r="O91" i="1"/>
  <c r="R91" i="1" s="1"/>
  <c r="O130" i="1"/>
  <c r="R130" i="1" s="1"/>
  <c r="O114" i="1"/>
  <c r="R114" i="1" s="1"/>
  <c r="O66" i="1"/>
  <c r="R66" i="1" s="1"/>
  <c r="O39" i="1"/>
  <c r="R39" i="1" s="1"/>
  <c r="O112" i="1"/>
  <c r="R112" i="1" s="1"/>
  <c r="O148" i="1"/>
  <c r="R148" i="1" s="1"/>
  <c r="O36" i="1"/>
  <c r="R36" i="1" s="1"/>
  <c r="O95" i="1"/>
  <c r="R95" i="1" s="1"/>
  <c r="O116" i="1"/>
  <c r="R116" i="1" s="1"/>
  <c r="O125" i="1"/>
  <c r="R125" i="1" s="1"/>
  <c r="O85" i="1"/>
  <c r="R85" i="1" s="1"/>
  <c r="O75" i="1"/>
  <c r="R75" i="1" s="1"/>
  <c r="O25" i="1"/>
  <c r="R25" i="1" s="1"/>
  <c r="O113" i="1"/>
  <c r="R113" i="1" s="1"/>
  <c r="O65" i="1"/>
  <c r="R65" i="1" s="1"/>
  <c r="O145" i="1"/>
  <c r="R145" i="1" s="1"/>
  <c r="O101" i="1"/>
  <c r="R101" i="1" s="1"/>
  <c r="O61" i="1"/>
  <c r="R61" i="1" s="1"/>
  <c r="O45" i="1"/>
  <c r="R45" i="1" s="1"/>
  <c r="O16" i="1"/>
  <c r="R16" i="1" s="1"/>
  <c r="O137" i="1"/>
  <c r="R137" i="1" s="1"/>
  <c r="O143" i="1"/>
  <c r="R143" i="1" s="1"/>
  <c r="F139" i="1"/>
  <c r="O139" i="1" s="1"/>
  <c r="R139" i="1" s="1"/>
  <c r="F59" i="1"/>
  <c r="O59" i="1" s="1"/>
  <c r="R59" i="1" s="1"/>
  <c r="F107" i="1"/>
  <c r="O107" i="1" s="1"/>
  <c r="R107" i="1" s="1"/>
  <c r="F43" i="1"/>
  <c r="O43" i="1" s="1"/>
  <c r="R43" i="1" s="1"/>
  <c r="F18" i="1"/>
  <c r="O18" i="1" s="1"/>
  <c r="R18" i="1" s="1"/>
  <c r="O37" i="1"/>
  <c r="R37" i="1" s="1"/>
  <c r="O93" i="1"/>
  <c r="R93" i="1" s="1"/>
  <c r="O29" i="1"/>
  <c r="R29" i="1" s="1"/>
  <c r="O89" i="1"/>
  <c r="R89" i="1" s="1"/>
  <c r="F126" i="1"/>
  <c r="O126" i="1" s="1"/>
  <c r="R126" i="1" s="1"/>
  <c r="F30" i="1"/>
  <c r="O30" i="1" s="1"/>
  <c r="R30" i="1" s="1"/>
  <c r="F51" i="1"/>
  <c r="O51" i="1" s="1"/>
  <c r="R51" i="1" s="1"/>
  <c r="F122" i="1"/>
  <c r="O122" i="1" s="1"/>
  <c r="R122" i="1" s="1"/>
  <c r="F90" i="1"/>
  <c r="O90" i="1" s="1"/>
  <c r="R90" i="1" s="1"/>
  <c r="F111" i="1"/>
  <c r="O111" i="1" s="1"/>
  <c r="R111" i="1" s="1"/>
  <c r="F63" i="1"/>
  <c r="O63" i="1" s="1"/>
  <c r="R63" i="1" s="1"/>
  <c r="F47" i="1"/>
  <c r="O47" i="1" s="1"/>
  <c r="R47" i="1" s="1"/>
  <c r="F31" i="1"/>
  <c r="O31" i="1" s="1"/>
  <c r="R31" i="1" s="1"/>
  <c r="F14" i="1"/>
  <c r="O14" i="1" s="1"/>
  <c r="R14" i="1" s="1"/>
  <c r="O104" i="1"/>
  <c r="R104" i="1" s="1"/>
  <c r="F54" i="1"/>
  <c r="O54" i="1" s="1"/>
  <c r="R54" i="1" s="1"/>
  <c r="O96" i="1"/>
  <c r="R96" i="1" s="1"/>
  <c r="O64" i="1"/>
  <c r="R64" i="1" s="1"/>
  <c r="O48" i="1"/>
  <c r="R48" i="1" s="1"/>
  <c r="F110" i="1"/>
  <c r="O110" i="1" s="1"/>
  <c r="R110" i="1" s="1"/>
  <c r="F62" i="1"/>
  <c r="O62" i="1" s="1"/>
  <c r="R62" i="1" s="1"/>
  <c r="F46" i="1"/>
  <c r="O46" i="1" s="1"/>
  <c r="R46" i="1" s="1"/>
  <c r="O140" i="1"/>
  <c r="R140" i="1" s="1"/>
  <c r="O84" i="1"/>
  <c r="R84" i="1" s="1"/>
  <c r="O56" i="1"/>
  <c r="R56" i="1" s="1"/>
  <c r="O32" i="1"/>
  <c r="R32" i="1" s="1"/>
  <c r="O60" i="1"/>
  <c r="R60" i="1" s="1"/>
  <c r="O13" i="1"/>
  <c r="R13" i="1" s="1"/>
  <c r="F99" i="1"/>
  <c r="O99" i="1" s="1"/>
  <c r="R99" i="1" s="1"/>
  <c r="F27" i="1"/>
  <c r="O27" i="1" s="1"/>
  <c r="R27" i="1" s="1"/>
  <c r="O17" i="1"/>
  <c r="R17" i="1" s="1"/>
  <c r="K11" i="1"/>
  <c r="F58" i="1"/>
  <c r="O58" i="1" s="1"/>
  <c r="R58" i="1" s="1"/>
  <c r="F127" i="1"/>
  <c r="O127" i="1" s="1"/>
  <c r="R127" i="1" s="1"/>
  <c r="F26" i="1"/>
  <c r="O26" i="1" s="1"/>
  <c r="R26" i="1" s="1"/>
  <c r="F134" i="1"/>
  <c r="O134" i="1" s="1"/>
  <c r="R134" i="1" s="1"/>
  <c r="F118" i="1"/>
  <c r="O118" i="1" s="1"/>
  <c r="R118" i="1" s="1"/>
  <c r="F102" i="1"/>
  <c r="O102" i="1" s="1"/>
  <c r="R102" i="1" s="1"/>
  <c r="F23" i="1"/>
  <c r="O23" i="1" s="1"/>
  <c r="R23" i="1" s="1"/>
  <c r="F106" i="1"/>
  <c r="O106" i="1" s="1"/>
  <c r="R106" i="1" s="1"/>
  <c r="F98" i="1"/>
  <c r="O98" i="1" s="1"/>
  <c r="R98" i="1" s="1"/>
  <c r="F15" i="1"/>
  <c r="O15" i="1" s="1"/>
  <c r="R15" i="1" s="1"/>
  <c r="F135" i="1"/>
  <c r="O135" i="1" s="1"/>
  <c r="R135" i="1" s="1"/>
  <c r="F103" i="1"/>
  <c r="O103" i="1" s="1"/>
  <c r="R103" i="1" s="1"/>
  <c r="F55" i="1"/>
  <c r="O55" i="1" s="1"/>
  <c r="R55" i="1" s="1"/>
  <c r="F22" i="1"/>
  <c r="O22" i="1" s="1"/>
  <c r="R22" i="1" s="1"/>
  <c r="O88" i="1"/>
  <c r="R88" i="1" s="1"/>
  <c r="N11" i="1"/>
  <c r="O141" i="1"/>
  <c r="R141" i="1" s="1"/>
  <c r="O105" i="1"/>
  <c r="R105" i="1" s="1"/>
  <c r="O97" i="1"/>
  <c r="R97" i="1" s="1"/>
  <c r="O57" i="1"/>
  <c r="R57" i="1" s="1"/>
  <c r="O49" i="1"/>
  <c r="R49" i="1" s="1"/>
  <c r="O33" i="1"/>
  <c r="R33" i="1" s="1"/>
  <c r="O20" i="1"/>
  <c r="R20" i="1" s="1"/>
  <c r="O12" i="1"/>
  <c r="R12" i="1" s="1"/>
  <c r="O144" i="1"/>
  <c r="R144" i="1" s="1"/>
  <c r="O136" i="1"/>
  <c r="R136" i="1" s="1"/>
  <c r="O108" i="1"/>
  <c r="R108" i="1" s="1"/>
  <c r="O100" i="1"/>
  <c r="R100" i="1" s="1"/>
  <c r="O76" i="1"/>
  <c r="R76" i="1" s="1"/>
  <c r="O52" i="1"/>
  <c r="R52" i="1" s="1"/>
  <c r="O44" i="1"/>
  <c r="R44" i="1" s="1"/>
  <c r="O28" i="1"/>
  <c r="R28" i="1" s="1"/>
  <c r="F86" i="1"/>
  <c r="O86" i="1" s="1"/>
  <c r="R86" i="1" s="1"/>
  <c r="F38" i="1"/>
  <c r="O38" i="1" s="1"/>
  <c r="R38" i="1" s="1"/>
  <c r="F146" i="1"/>
  <c r="O146" i="1" s="1"/>
  <c r="R146" i="1" s="1"/>
  <c r="F50" i="1"/>
  <c r="O50" i="1" s="1"/>
  <c r="R50" i="1" s="1"/>
  <c r="F19" i="1"/>
  <c r="O19" i="1" s="1"/>
  <c r="R19" i="1" s="1"/>
  <c r="J9" i="1"/>
  <c r="F9" i="1" s="1"/>
  <c r="J11" i="1"/>
  <c r="D6" i="10"/>
  <c r="N8" i="1" l="1"/>
  <c r="J8" i="1"/>
  <c r="K8" i="1"/>
  <c r="O9" i="1"/>
  <c r="F11" i="1"/>
  <c r="R11" i="1"/>
  <c r="O11" i="1"/>
  <c r="G10" i="14"/>
  <c r="G7" i="14" s="1"/>
  <c r="F8" i="1" l="1"/>
  <c r="R9" i="1"/>
  <c r="O8" i="1"/>
  <c r="D10" i="14"/>
  <c r="D7" i="14" s="1"/>
  <c r="R8" i="1" l="1"/>
  <c r="E6" i="5"/>
  <c r="D8" i="5" l="1"/>
  <c r="D6" i="5" l="1"/>
</calcChain>
</file>

<file path=xl/sharedStrings.xml><?xml version="1.0" encoding="utf-8"?>
<sst xmlns="http://schemas.openxmlformats.org/spreadsheetml/2006/main" count="3480" uniqueCount="389">
  <si>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</si>
  <si>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</si>
  <si>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</si>
  <si>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</si>
  <si>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</si>
  <si>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</si>
  <si>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</si>
  <si>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</si>
  <si>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</si>
  <si>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</si>
  <si>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</si>
  <si>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</si>
  <si>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</si>
  <si>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</si>
  <si>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</si>
  <si>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</si>
  <si>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</si>
  <si>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</si>
  <si>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</si>
  <si>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</si>
  <si>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</si>
  <si>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</si>
  <si>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</si>
  <si>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</si>
  <si>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</si>
  <si>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</si>
  <si>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</si>
  <si>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</si>
  <si>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</si>
  <si>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</si>
  <si>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</si>
  <si>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</si>
  <si>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</si>
  <si>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</si>
  <si>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</si>
  <si>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</si>
  <si>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</si>
  <si>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</si>
  <si>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</si>
  <si>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</si>
  <si>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</si>
  <si>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</si>
  <si>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</si>
  <si>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</si>
  <si>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</si>
  <si>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</si>
  <si>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</si>
  <si>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</si>
  <si>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</si>
  <si>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</si>
  <si>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</si>
  <si>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</si>
  <si>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</si>
  <si>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</si>
  <si>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</si>
  <si>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</si>
  <si>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</si>
  <si>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</si>
  <si>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</si>
  <si>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</si>
  <si>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</si>
  <si>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</si>
  <si>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</si>
  <si>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</si>
  <si>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</si>
  <si>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</si>
  <si>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</si>
  <si>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</si>
  <si>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</si>
  <si>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</si>
  <si>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</si>
  <si>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</si>
  <si>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</si>
  <si>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</si>
  <si>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</si>
  <si>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</si>
  <si>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</si>
  <si>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</si>
  <si>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</si>
  <si>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</si>
  <si>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</si>
  <si>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</si>
  <si>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</si>
  <si>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</si>
  <si>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</si>
  <si>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</si>
  <si>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</si>
  <si>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</si>
  <si>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</si>
  <si>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</si>
  <si>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</si>
  <si>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</si>
  <si>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</si>
  <si>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</si>
  <si>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</si>
  <si>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</si>
  <si>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</si>
  <si>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</si>
  <si>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</si>
  <si>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</si>
  <si>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</si>
  <si>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</si>
  <si>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</si>
  <si>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</si>
  <si>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</si>
  <si>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</si>
  <si>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</si>
  <si>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</si>
  <si>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</si>
  <si>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</si>
  <si>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</si>
  <si>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</si>
  <si>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</si>
  <si>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</si>
  <si>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</si>
  <si>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</si>
  <si>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</si>
  <si>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</si>
  <si>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</si>
  <si>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</si>
  <si>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</si>
  <si>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</si>
  <si>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</si>
  <si>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</si>
  <si>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</si>
  <si>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</si>
  <si>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</si>
  <si>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</si>
  <si>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</si>
  <si>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</si>
  <si>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</si>
  <si>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</si>
  <si>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</si>
  <si>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</si>
  <si>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</si>
  <si>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</si>
  <si>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</si>
  <si>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</si>
  <si>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</si>
  <si>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</si>
  <si>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</si>
  <si>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</si>
  <si>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</si>
  <si>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</si>
  <si>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</si>
  <si>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</si>
  <si>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</si>
  <si>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</si>
  <si>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</si>
  <si>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</si>
  <si>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</si>
  <si>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</si>
  <si>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</si>
  <si>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</si>
  <si>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</si>
  <si>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</si>
  <si>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</si>
  <si>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</si>
  <si>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</si>
  <si>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</si>
  <si>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</si>
  <si>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</si>
  <si>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</si>
  <si>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</si>
  <si>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</si>
  <si>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</si>
  <si>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</si>
  <si>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</si>
  <si>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</si>
  <si>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</si>
  <si>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</si>
  <si>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</si>
  <si>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</si>
  <si>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</si>
  <si>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</si>
  <si>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</si>
  <si>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</si>
  <si>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</si>
  <si>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</si>
  <si>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</si>
  <si>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</si>
  <si>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</si>
  <si>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</si>
  <si>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</si>
  <si>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</si>
  <si>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</si>
  <si>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</si>
  <si>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</si>
  <si>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</si>
  <si>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</si>
  <si>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</si>
  <si>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</si>
  <si>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</si>
  <si>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</si>
  <si>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</si>
  <si>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</si>
  <si>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</si>
  <si>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</si>
  <si>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</si>
  <si>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</si>
  <si>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</si>
  <si>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</si>
  <si>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</si>
  <si>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</si>
  <si>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</si>
  <si>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</si>
  <si>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</si>
  <si>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</si>
  <si>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</si>
  <si>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</si>
  <si>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</si>
  <si>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</si>
  <si>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</si>
  <si>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</si>
  <si>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</si>
  <si>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</si>
  <si>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</si>
  <si>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</si>
  <si>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</si>
  <si>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</si>
  <si>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</si>
  <si>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</si>
  <si>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</si>
  <si>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</si>
  <si>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</si>
  <si>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</si>
  <si>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</si>
  <si>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</si>
  <si>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</si>
  <si>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</si>
  <si>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</si>
  <si>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</si>
  <si>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</si>
  <si>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</si>
  <si>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</si>
  <si>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</si>
  <si>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</si>
  <si>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</si>
  <si>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</si>
  <si>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</si>
  <si>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</si>
  <si>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</si>
  <si>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</si>
  <si>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</si>
  <si>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</si>
  <si>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</si>
  <si>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</si>
  <si>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</si>
  <si>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</si>
  <si>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</si>
  <si>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</si>
  <si>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</si>
  <si>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</si>
  <si>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</si>
  <si>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</si>
  <si>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</si>
  <si>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</si>
  <si>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</si>
  <si>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</si>
  <si>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</si>
  <si>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</si>
  <si>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</si>
  <si>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</si>
  <si>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</si>
  <si>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</si>
  <si>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</si>
  <si>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</si>
  <si>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</si>
  <si>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</si>
  <si>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</si>
  <si>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</si>
  <si>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</si>
  <si>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</si>
  <si>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</si>
  <si>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</si>
  <si>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</si>
  <si>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</si>
  <si>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</si>
  <si>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</si>
  <si>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</si>
  <si>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</si>
  <si>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</si>
  <si>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</si>
  <si>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</si>
  <si>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</si>
  <si>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</si>
  <si>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</si>
  <si>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</si>
  <si>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</si>
  <si>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</si>
  <si>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</si>
  <si>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</si>
  <si>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</si>
  <si>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</si>
  <si>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</si>
  <si>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</si>
  <si>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</si>
  <si>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</si>
  <si>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</si>
  <si>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</si>
  <si>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</si>
  <si>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</si>
  <si>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</si>
  <si>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</si>
  <si>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</si>
  <si>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</si>
  <si>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</si>
  <si>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</si>
  <si>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</si>
  <si>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</si>
  <si>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</si>
  <si>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</si>
  <si>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</si>
  <si>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</si>
  <si>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</si>
  <si>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</si>
  <si>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</si>
  <si>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</si>
  <si>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</si>
  <si>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</si>
  <si>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</si>
  <si>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</si>
  <si>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</si>
  <si>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</si>
  <si>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</si>
  <si>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</si>
  <si>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</si>
  <si>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</si>
  <si>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</si>
  <si>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</si>
  <si>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</si>
  <si>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</si>
  <si>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</si>
  <si>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</si>
  <si>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</si>
  <si>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</si>
  <si>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</si>
  <si>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</si>
  <si>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</si>
  <si>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</si>
  <si>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</si>
  <si>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</si>
  <si>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>Медицинская реабилитация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</si>
  <si>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</si>
  <si>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</si>
  <si>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</si>
  <si>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</si>
  <si>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</si>
  <si>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</si>
  <si>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</si>
  <si>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</si>
  <si>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</si>
  <si>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</si>
  <si>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</si>
  <si>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</si>
  <si>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</si>
  <si>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020228</t>
  </si>
  <si>
    <t>ООО "АВИЦЕННА" г.Нефтекамск</t>
  </si>
  <si>
    <t>021268</t>
  </si>
  <si>
    <r>
      <t xml:space="preserve"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7"/>
        <rFont val="Times New Roman"/>
        <family val="1"/>
        <charset val="204"/>
      </rPr>
      <t>на январь)</t>
    </r>
  </si>
  <si>
    <t xml:space="preserve"> Объемы финансирования  на 2022 год  (Протокол № 3-22)              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</si>
  <si>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</si>
  <si>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</si>
  <si>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</si>
  <si>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</si>
  <si>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</si>
  <si>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</si>
  <si>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</si>
  <si>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</si>
  <si>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</si>
  <si>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</si>
  <si>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</si>
  <si>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</si>
  <si>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</si>
  <si>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</si>
  <si>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</si>
  <si>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</si>
  <si>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</si>
  <si>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</si>
  <si>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</si>
  <si>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</si>
  <si>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</si>
  <si>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</si>
  <si>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</si>
  <si>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</si>
  <si>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</si>
  <si>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Объем средств с учетом показателей результативности</t>
  </si>
  <si>
    <r>
  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9"/>
        <rFont val="Times New Roman"/>
        <family val="1"/>
        <charset val="204"/>
      </rPr>
      <t>на январь, февраль</t>
    </r>
  </si>
  <si>
    <t xml:space="preserve"> КСГ по               COVID-19 на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</si>
</sst>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2" fillId="0" borderId="0"/>
    <xf numFmtId="0" fontId="18" fillId="0" borderId="0"/>
    <xf numFmtId="0" fontId="9" fillId="0" borderId="0"/>
    <xf numFmtId="0" fontId="1" fillId="0" borderId="0"/>
    <xf numFmtId="0" fontId="1" fillId="0" borderId="0"/>
  </cellStyleXfs>
  <cellXfs count="28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15" fillId="2" borderId="2" xfId="1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12" fillId="2" borderId="2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8" fillId="2" borderId="2" xfId="5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3" fontId="13" fillId="2" borderId="2" xfId="2" applyNumberFormat="1" applyFont="1" applyFill="1" applyBorder="1" applyAlignment="1">
      <alignment horizontal="center" vertical="center" wrapText="1"/>
    </xf>
    <xf numFmtId="3" fontId="20" fillId="2" borderId="2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horizontal="right" vertical="center" wrapText="1"/>
    </xf>
    <xf numFmtId="3" fontId="13" fillId="2" borderId="3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horizontal="right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3" fontId="8" fillId="2" borderId="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3" fontId="19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19" fillId="2" borderId="0" xfId="0" applyNumberFormat="1" applyFont="1" applyFill="1" applyAlignment="1">
      <alignment horizontal="right" vertical="center"/>
    </xf>
    <xf numFmtId="3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1" fillId="2" borderId="2" xfId="1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3" fontId="10" fillId="2" borderId="7" xfId="1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left" vertical="center" wrapText="1"/>
    </xf>
    <xf numFmtId="3" fontId="26" fillId="2" borderId="2" xfId="15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 wrapText="1"/>
    </xf>
    <xf numFmtId="3" fontId="27" fillId="2" borderId="2" xfId="14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left" vertical="center" wrapText="1"/>
    </xf>
    <xf numFmtId="3" fontId="6" fillId="2" borderId="19" xfId="1" applyNumberFormat="1" applyFont="1" applyFill="1" applyBorder="1" applyAlignment="1">
      <alignment horizontal="center" vertical="center" wrapText="1"/>
    </xf>
    <xf numFmtId="3" fontId="6" fillId="2" borderId="20" xfId="1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right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2" borderId="2" xfId="6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49" fontId="28" fillId="0" borderId="2" xfId="1" applyNumberFormat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2" xfId="1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49" fontId="17" fillId="2" borderId="2" xfId="1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9" xfId="2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5" xfId="5" xr:uid="{00000000-0005-0000-0000-000001000000}"/>
    <cellStyle name="Обычный 15 2 4" xfId="8" xr:uid="{00000000-0005-0000-0000-000002000000}"/>
    <cellStyle name="Обычный 2" xfId="1" xr:uid="{00000000-0005-0000-0000-000003000000}"/>
    <cellStyle name="Обычный 2 10" xfId="7" xr:uid="{00000000-0005-0000-0000-000004000000}"/>
    <cellStyle name="Обычный 2 136" xfId="14" xr:uid="{00000000-0005-0000-0000-000005000000}"/>
    <cellStyle name="Обычный 2 137" xfId="9" xr:uid="{00000000-0005-0000-0000-000006000000}"/>
    <cellStyle name="Обычный 2 2 2" xfId="13" xr:uid="{00000000-0005-0000-0000-000007000000}"/>
    <cellStyle name="Обычный 2 2 2 2" xfId="12" xr:uid="{00000000-0005-0000-0000-000008000000}"/>
    <cellStyle name="Обычный 2 3" xfId="4" xr:uid="{00000000-0005-0000-0000-000009000000}"/>
    <cellStyle name="Обычный 2 5" xfId="15" xr:uid="{00000000-0005-0000-0000-00000A000000}"/>
    <cellStyle name="Обычный 3" xfId="10" xr:uid="{00000000-0005-0000-0000-00000B000000}"/>
    <cellStyle name="Обычный 3 2" xfId="11" xr:uid="{00000000-0005-0000-0000-00000C000000}"/>
    <cellStyle name="Обычный 4" xfId="3" xr:uid="{00000000-0005-0000-0000-00000D000000}"/>
    <cellStyle name="Обычный 83" xfId="2" xr:uid="{00000000-0005-0000-0000-00000E000000}"/>
    <cellStyle name="Обычный 85" xfId="6" xr:uid="{00000000-0005-0000-0000-00000F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49"/>
  <sheetViews>
    <sheetView zoomScale="106" zoomScaleNormal="106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L21" sqref="L21"/>
    </sheetView>
  </sheetViews>
  <sheetFormatPr defaultRowHeight="12" x14ac:dyDescent="0.2"/>
  <cols>
    <col min="1" max="1" width="3.7109375" style="40" customWidth="1"/>
    <col min="2" max="2" width="8" style="40" customWidth="1"/>
    <col min="3" max="3" width="31.28515625" style="62" customWidth="1"/>
    <col min="4" max="4" width="12.5703125" style="30" customWidth="1"/>
    <col min="5" max="5" width="12" style="30" customWidth="1"/>
    <col min="6" max="6" width="12.7109375" style="30" customWidth="1"/>
    <col min="7" max="7" width="11.5703125" style="30" customWidth="1"/>
    <col min="8" max="8" width="11.42578125" style="30" customWidth="1"/>
    <col min="9" max="9" width="12" style="30" customWidth="1"/>
    <col min="10" max="10" width="12.42578125" style="30" customWidth="1"/>
    <col min="11" max="11" width="10.85546875" style="30" customWidth="1"/>
    <col min="12" max="12" width="11.7109375" style="30" customWidth="1"/>
    <col min="13" max="13" width="13" style="30" customWidth="1"/>
    <col min="14" max="14" width="12.140625" style="30" customWidth="1"/>
    <col min="15" max="15" width="13.42578125" style="30" customWidth="1"/>
    <col min="16" max="16" width="12.42578125" style="29" customWidth="1"/>
    <col min="17" max="17" width="15.7109375" style="29" customWidth="1"/>
    <col min="18" max="18" width="14.28515625" style="30" customWidth="1"/>
    <col min="19" max="19" width="17.42578125" style="3" customWidth="1"/>
    <col min="20" max="16384" width="9.140625" style="3"/>
  </cols>
  <sheetData>
    <row r="2" spans="1:19" ht="20.25" customHeight="1" x14ac:dyDescent="0.2">
      <c r="A2" s="201" t="s">
        <v>318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9" x14ac:dyDescent="0.2">
      <c r="C3" s="4"/>
      <c r="R3" s="30" t="s">
        <v>293</v>
      </c>
    </row>
    <row r="4" spans="1:19" s="5" customFormat="1" ht="24.75" customHeight="1" x14ac:dyDescent="0.2">
      <c r="A4" s="203" t="s">
        <v>0</v>
      </c>
      <c r="B4" s="203" t="s">
        <v>1</v>
      </c>
      <c r="C4" s="203" t="s">
        <v>2</v>
      </c>
      <c r="D4" s="213" t="s">
        <v>308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04" t="s">
        <v>335</v>
      </c>
      <c r="Q4" s="208" t="s">
        <v>359</v>
      </c>
      <c r="R4" s="204" t="s">
        <v>360</v>
      </c>
    </row>
    <row r="5" spans="1:19" ht="18" customHeight="1" x14ac:dyDescent="0.2">
      <c r="A5" s="203"/>
      <c r="B5" s="203"/>
      <c r="C5" s="203"/>
      <c r="D5" s="202" t="s">
        <v>309</v>
      </c>
      <c r="E5" s="202" t="s">
        <v>310</v>
      </c>
      <c r="F5" s="202" t="s">
        <v>312</v>
      </c>
      <c r="G5" s="202"/>
      <c r="H5" s="202"/>
      <c r="I5" s="202"/>
      <c r="J5" s="202"/>
      <c r="K5" s="202"/>
      <c r="L5" s="202"/>
      <c r="M5" s="204" t="s">
        <v>311</v>
      </c>
      <c r="N5" s="204" t="s">
        <v>351</v>
      </c>
      <c r="O5" s="204" t="s">
        <v>290</v>
      </c>
      <c r="P5" s="205"/>
      <c r="Q5" s="209"/>
      <c r="R5" s="205"/>
    </row>
    <row r="6" spans="1:19" ht="11.25" customHeight="1" x14ac:dyDescent="0.2">
      <c r="A6" s="203"/>
      <c r="B6" s="203"/>
      <c r="C6" s="203"/>
      <c r="D6" s="202"/>
      <c r="E6" s="202"/>
      <c r="F6" s="202" t="s">
        <v>270</v>
      </c>
      <c r="G6" s="202" t="s">
        <v>306</v>
      </c>
      <c r="H6" s="202"/>
      <c r="I6" s="202"/>
      <c r="J6" s="202"/>
      <c r="K6" s="202"/>
      <c r="L6" s="202"/>
      <c r="M6" s="205"/>
      <c r="N6" s="205"/>
      <c r="O6" s="205"/>
      <c r="P6" s="205"/>
      <c r="Q6" s="209"/>
      <c r="R6" s="205"/>
    </row>
    <row r="7" spans="1:19" ht="70.5" customHeight="1" x14ac:dyDescent="0.2">
      <c r="A7" s="203"/>
      <c r="B7" s="203"/>
      <c r="C7" s="203"/>
      <c r="D7" s="202"/>
      <c r="E7" s="202"/>
      <c r="F7" s="202"/>
      <c r="G7" s="89" t="s">
        <v>352</v>
      </c>
      <c r="H7" s="89" t="s">
        <v>353</v>
      </c>
      <c r="I7" s="89" t="s">
        <v>354</v>
      </c>
      <c r="J7" s="89" t="s">
        <v>271</v>
      </c>
      <c r="K7" s="89" t="s">
        <v>315</v>
      </c>
      <c r="L7" s="89" t="s">
        <v>355</v>
      </c>
      <c r="M7" s="206"/>
      <c r="N7" s="206"/>
      <c r="O7" s="206"/>
      <c r="P7" s="206"/>
      <c r="Q7" s="210"/>
      <c r="R7" s="206"/>
    </row>
    <row r="8" spans="1:19" s="5" customFormat="1" x14ac:dyDescent="0.2">
      <c r="A8" s="211" t="s">
        <v>270</v>
      </c>
      <c r="B8" s="212"/>
      <c r="C8" s="212"/>
      <c r="D8" s="19">
        <f>D11+D9+D10</f>
        <v>27322060385</v>
      </c>
      <c r="E8" s="19">
        <f t="shared" ref="E8:R8" si="0">E11+E9+E10</f>
        <v>7008532673</v>
      </c>
      <c r="F8" s="19">
        <f t="shared" si="0"/>
        <v>21992723690</v>
      </c>
      <c r="G8" s="19">
        <f t="shared" si="0"/>
        <v>8129889818</v>
      </c>
      <c r="H8" s="19">
        <f t="shared" si="0"/>
        <v>1556970356</v>
      </c>
      <c r="I8" s="19">
        <f t="shared" si="0"/>
        <v>8747071252</v>
      </c>
      <c r="J8" s="19">
        <f t="shared" si="0"/>
        <v>1720724632</v>
      </c>
      <c r="K8" s="19">
        <f t="shared" si="0"/>
        <v>320791888</v>
      </c>
      <c r="L8" s="19">
        <f t="shared" si="0"/>
        <v>1517275744</v>
      </c>
      <c r="M8" s="19">
        <f t="shared" si="0"/>
        <v>3687231406</v>
      </c>
      <c r="N8" s="19">
        <f t="shared" si="0"/>
        <v>1362812537</v>
      </c>
      <c r="O8" s="19">
        <f t="shared" si="0"/>
        <v>61373360691</v>
      </c>
      <c r="P8" s="19">
        <f t="shared" si="0"/>
        <v>1344324863</v>
      </c>
      <c r="Q8" s="19">
        <f t="shared" si="0"/>
        <v>3360123</v>
      </c>
      <c r="R8" s="19">
        <f t="shared" si="0"/>
        <v>62721045677</v>
      </c>
      <c r="S8" s="192"/>
    </row>
    <row r="9" spans="1:19" s="5" customFormat="1" ht="15" customHeight="1" x14ac:dyDescent="0.2">
      <c r="A9" s="207" t="s">
        <v>269</v>
      </c>
      <c r="B9" s="207"/>
      <c r="C9" s="207"/>
      <c r="D9" s="8">
        <f>'КС '!D7</f>
        <v>2997824307</v>
      </c>
      <c r="E9" s="8">
        <f>ДС!D7</f>
        <v>776362961</v>
      </c>
      <c r="F9" s="8">
        <f>G9+H9+I9+J9+K9+L9</f>
        <v>387175368</v>
      </c>
      <c r="G9" s="8">
        <f>'АПУ профилактика'!D8</f>
        <v>78946270</v>
      </c>
      <c r="H9" s="8">
        <f>'АПУ в неотл.форме'!D7</f>
        <v>39935098</v>
      </c>
      <c r="I9" s="8">
        <f>'АПУ обращения'!D8</f>
        <v>190271002</v>
      </c>
      <c r="J9" s="8">
        <f>'ОДИ ПГГ'!D7</f>
        <v>76538666</v>
      </c>
      <c r="K9" s="8">
        <f>'ОДИ МЗ РБ'!D8</f>
        <v>0</v>
      </c>
      <c r="L9" s="8">
        <f>ФАП!D7</f>
        <v>1484332</v>
      </c>
      <c r="M9" s="8">
        <f>СМП!D7</f>
        <v>74784496</v>
      </c>
      <c r="N9" s="8">
        <v>120163852</v>
      </c>
      <c r="O9" s="8">
        <f>D9+E9+F9+M9+N9</f>
        <v>4356310984</v>
      </c>
      <c r="P9" s="25">
        <f>'бюджет РБ'!D10</f>
        <v>31997548</v>
      </c>
      <c r="Q9" s="25">
        <f>'бюджет РБ'!P10</f>
        <v>0</v>
      </c>
      <c r="R9" s="8">
        <f>O9+P9+Q9</f>
        <v>4388308532</v>
      </c>
    </row>
    <row r="10" spans="1:19" s="5" customFormat="1" ht="15" customHeight="1" x14ac:dyDescent="0.2">
      <c r="A10" s="207" t="s">
        <v>386</v>
      </c>
      <c r="B10" s="207"/>
      <c r="C10" s="207"/>
      <c r="D10" s="8"/>
      <c r="E10" s="8"/>
      <c r="F10" s="8">
        <f>G10+I10</f>
        <v>305052565</v>
      </c>
      <c r="G10" s="8">
        <f>'АПУ профилактика'!D9</f>
        <v>68867121</v>
      </c>
      <c r="H10" s="8"/>
      <c r="I10" s="8">
        <f>'АПУ обращения'!D9</f>
        <v>236185444</v>
      </c>
      <c r="J10" s="8"/>
      <c r="K10" s="8"/>
      <c r="L10" s="8"/>
      <c r="M10" s="8"/>
      <c r="N10" s="8"/>
      <c r="O10" s="8">
        <f>D10+E10+F10</f>
        <v>305052565</v>
      </c>
      <c r="P10" s="25"/>
      <c r="Q10" s="25"/>
      <c r="R10" s="8">
        <f>O10+P10+Q10</f>
        <v>305052565</v>
      </c>
    </row>
    <row r="11" spans="1:19" s="5" customFormat="1" ht="12.75" x14ac:dyDescent="0.2">
      <c r="A11" s="193"/>
      <c r="B11" s="199"/>
      <c r="C11" s="200" t="s">
        <v>313</v>
      </c>
      <c r="D11" s="19">
        <f t="shared" ref="D11:R11" si="1">SUM(D12:D148)</f>
        <v>24324236078</v>
      </c>
      <c r="E11" s="19">
        <f t="shared" si="1"/>
        <v>6232169712</v>
      </c>
      <c r="F11" s="19">
        <f t="shared" si="1"/>
        <v>21300495757</v>
      </c>
      <c r="G11" s="19">
        <f t="shared" si="1"/>
        <v>7982076427</v>
      </c>
      <c r="H11" s="19">
        <f t="shared" si="1"/>
        <v>1517035258</v>
      </c>
      <c r="I11" s="19">
        <f t="shared" si="1"/>
        <v>8320614806</v>
      </c>
      <c r="J11" s="19">
        <f t="shared" si="1"/>
        <v>1644185966</v>
      </c>
      <c r="K11" s="19">
        <f t="shared" si="1"/>
        <v>320791888</v>
      </c>
      <c r="L11" s="19">
        <f t="shared" si="1"/>
        <v>1515791412</v>
      </c>
      <c r="M11" s="19">
        <f t="shared" si="1"/>
        <v>3612446910</v>
      </c>
      <c r="N11" s="19">
        <f t="shared" si="1"/>
        <v>1242648685</v>
      </c>
      <c r="O11" s="19">
        <f t="shared" si="1"/>
        <v>56711997142</v>
      </c>
      <c r="P11" s="74">
        <f t="shared" si="1"/>
        <v>1312327315</v>
      </c>
      <c r="Q11" s="74">
        <f t="shared" si="1"/>
        <v>3360123</v>
      </c>
      <c r="R11" s="19">
        <f t="shared" si="1"/>
        <v>58027684580</v>
      </c>
    </row>
    <row r="12" spans="1:19" ht="12" customHeight="1" x14ac:dyDescent="0.2">
      <c r="A12" s="44">
        <v>1</v>
      </c>
      <c r="B12" s="6" t="s">
        <v>3</v>
      </c>
      <c r="C12" s="7" t="s">
        <v>4</v>
      </c>
      <c r="D12" s="8">
        <f>'КС '!D9</f>
        <v>43354743</v>
      </c>
      <c r="E12" s="8">
        <f>ДС!D9</f>
        <v>12089597</v>
      </c>
      <c r="F12" s="8">
        <f t="shared" ref="F12:F76" si="2">G12+H12+I12+J12+K12+L12</f>
        <v>112013289</v>
      </c>
      <c r="G12" s="8">
        <f>'АПУ профилактика'!D11</f>
        <v>38426622</v>
      </c>
      <c r="H12" s="8">
        <f>'АПУ в неотл.форме'!D9</f>
        <v>8057952</v>
      </c>
      <c r="I12" s="8">
        <f>'АПУ обращения'!D11</f>
        <v>36686962</v>
      </c>
      <c r="J12" s="8">
        <f>'ОДИ ПГГ'!D9</f>
        <v>981227</v>
      </c>
      <c r="K12" s="8">
        <f>'ОДИ МЗ РБ'!D10</f>
        <v>0</v>
      </c>
      <c r="L12" s="8">
        <f>ФАП!D9</f>
        <v>27860526</v>
      </c>
      <c r="M12" s="8">
        <f>СМП!D9</f>
        <v>1515540</v>
      </c>
      <c r="N12" s="8">
        <f>Гемодиализ!D9</f>
        <v>0</v>
      </c>
      <c r="O12" s="8">
        <f t="shared" ref="O12:O76" si="3">D12+E12+F12+M12+N12</f>
        <v>168973169</v>
      </c>
      <c r="P12" s="25">
        <f>'бюджет РБ'!D12</f>
        <v>9269098</v>
      </c>
      <c r="Q12" s="25">
        <f>'бюджет РБ'!P12</f>
        <v>61688</v>
      </c>
      <c r="R12" s="8">
        <f t="shared" ref="R12:R75" si="4">O12+P12+Q12</f>
        <v>178303955</v>
      </c>
    </row>
    <row r="13" spans="1:19" x14ac:dyDescent="0.2">
      <c r="A13" s="44">
        <v>2</v>
      </c>
      <c r="B13" s="9" t="s">
        <v>5</v>
      </c>
      <c r="C13" s="7" t="s">
        <v>6</v>
      </c>
      <c r="D13" s="8">
        <f>'КС '!D10</f>
        <v>33828467</v>
      </c>
      <c r="E13" s="8">
        <f>ДС!D10</f>
        <v>13117379</v>
      </c>
      <c r="F13" s="8">
        <f t="shared" si="2"/>
        <v>110686724</v>
      </c>
      <c r="G13" s="8">
        <f>'АПУ профилактика'!D12</f>
        <v>38144971</v>
      </c>
      <c r="H13" s="8">
        <f>'АПУ в неотл.форме'!D10</f>
        <v>8087704</v>
      </c>
      <c r="I13" s="8">
        <f>'АПУ обращения'!D12</f>
        <v>40937225</v>
      </c>
      <c r="J13" s="8">
        <f>'ОДИ ПГГ'!D10</f>
        <v>1228190</v>
      </c>
      <c r="K13" s="8">
        <f>'ОДИ МЗ РБ'!D11</f>
        <v>0</v>
      </c>
      <c r="L13" s="8">
        <f>ФАП!D10</f>
        <v>22288634</v>
      </c>
      <c r="M13" s="8">
        <f>СМП!D10</f>
        <v>1546399</v>
      </c>
      <c r="N13" s="8">
        <f>Гемодиализ!D10</f>
        <v>0</v>
      </c>
      <c r="O13" s="8">
        <f t="shared" si="3"/>
        <v>159178969</v>
      </c>
      <c r="P13" s="25">
        <f>'бюджет РБ'!D13</f>
        <v>10909063</v>
      </c>
      <c r="Q13" s="25">
        <f>'бюджет РБ'!P13</f>
        <v>59820</v>
      </c>
      <c r="R13" s="8">
        <f t="shared" si="4"/>
        <v>170147852</v>
      </c>
    </row>
    <row r="14" spans="1:19" x14ac:dyDescent="0.2">
      <c r="A14" s="44">
        <v>3</v>
      </c>
      <c r="B14" s="10" t="s">
        <v>7</v>
      </c>
      <c r="C14" s="11" t="s">
        <v>8</v>
      </c>
      <c r="D14" s="8">
        <f>'КС '!D11</f>
        <v>204136588</v>
      </c>
      <c r="E14" s="8">
        <f>ДС!D11</f>
        <v>35605209</v>
      </c>
      <c r="F14" s="8">
        <f t="shared" si="2"/>
        <v>312015898</v>
      </c>
      <c r="G14" s="8">
        <f>'АПУ профилактика'!D13</f>
        <v>115334621</v>
      </c>
      <c r="H14" s="8">
        <f>'АПУ в неотл.форме'!D11</f>
        <v>21910547</v>
      </c>
      <c r="I14" s="8">
        <f>'АПУ обращения'!D13</f>
        <v>135342715</v>
      </c>
      <c r="J14" s="8">
        <f>'ОДИ ПГГ'!D11</f>
        <v>20049288</v>
      </c>
      <c r="K14" s="8">
        <f>'ОДИ МЗ РБ'!D12</f>
        <v>1294240</v>
      </c>
      <c r="L14" s="8">
        <f>ФАП!D11</f>
        <v>18084487</v>
      </c>
      <c r="M14" s="8">
        <f>СМП!D11</f>
        <v>139680244</v>
      </c>
      <c r="N14" s="8">
        <f>Гемодиализ!D11</f>
        <v>0</v>
      </c>
      <c r="O14" s="8">
        <f t="shared" si="3"/>
        <v>691437939</v>
      </c>
      <c r="P14" s="25">
        <f>'бюджет РБ'!D14</f>
        <v>18389988</v>
      </c>
      <c r="Q14" s="25">
        <f>'бюджет РБ'!P14</f>
        <v>44864</v>
      </c>
      <c r="R14" s="8">
        <f t="shared" si="4"/>
        <v>709872791</v>
      </c>
    </row>
    <row r="15" spans="1:19" ht="14.25" customHeight="1" x14ac:dyDescent="0.2">
      <c r="A15" s="44">
        <v>4</v>
      </c>
      <c r="B15" s="6" t="s">
        <v>9</v>
      </c>
      <c r="C15" s="7" t="s">
        <v>10</v>
      </c>
      <c r="D15" s="8">
        <f>'КС '!D12</f>
        <v>37754219</v>
      </c>
      <c r="E15" s="8">
        <f>ДС!D12</f>
        <v>13523328</v>
      </c>
      <c r="F15" s="8">
        <f t="shared" si="2"/>
        <v>120689476</v>
      </c>
      <c r="G15" s="8">
        <f>'АПУ профилактика'!D14</f>
        <v>36641419</v>
      </c>
      <c r="H15" s="8">
        <f>'АПУ в неотл.форме'!D12</f>
        <v>8509045</v>
      </c>
      <c r="I15" s="8">
        <f>'АПУ обращения'!D14</f>
        <v>42660404</v>
      </c>
      <c r="J15" s="8">
        <f>'ОДИ ПГГ'!D12</f>
        <v>991525</v>
      </c>
      <c r="K15" s="8">
        <f>'ОДИ МЗ РБ'!D13</f>
        <v>0</v>
      </c>
      <c r="L15" s="8">
        <f>ФАП!D12</f>
        <v>31887083</v>
      </c>
      <c r="M15" s="8">
        <f>СМП!D12</f>
        <v>1632531</v>
      </c>
      <c r="N15" s="8">
        <f>Гемодиализ!D12</f>
        <v>0</v>
      </c>
      <c r="O15" s="8">
        <f t="shared" si="3"/>
        <v>173599554</v>
      </c>
      <c r="P15" s="25">
        <f>'бюджет РБ'!D15</f>
        <v>9871148</v>
      </c>
      <c r="Q15" s="25">
        <f>'бюджет РБ'!P15</f>
        <v>76644</v>
      </c>
      <c r="R15" s="8">
        <f t="shared" si="4"/>
        <v>183547346</v>
      </c>
    </row>
    <row r="16" spans="1:19" x14ac:dyDescent="0.2">
      <c r="A16" s="44">
        <v>5</v>
      </c>
      <c r="B16" s="6" t="s">
        <v>11</v>
      </c>
      <c r="C16" s="7" t="s">
        <v>12</v>
      </c>
      <c r="D16" s="8">
        <f>'КС '!D13</f>
        <v>43763906</v>
      </c>
      <c r="E16" s="8">
        <f>ДС!D13</f>
        <v>14187623</v>
      </c>
      <c r="F16" s="8">
        <f t="shared" si="2"/>
        <v>125158114</v>
      </c>
      <c r="G16" s="8">
        <f>'АПУ профилактика'!D15</f>
        <v>41896086</v>
      </c>
      <c r="H16" s="8">
        <f>'АПУ в неотл.форме'!D13</f>
        <v>9247797</v>
      </c>
      <c r="I16" s="8">
        <f>'АПУ обращения'!D15</f>
        <v>45677700</v>
      </c>
      <c r="J16" s="8">
        <f>'ОДИ ПГГ'!D13</f>
        <v>1396576</v>
      </c>
      <c r="K16" s="8">
        <f>'ОДИ МЗ РБ'!D14</f>
        <v>0</v>
      </c>
      <c r="L16" s="8">
        <f>ФАП!D13</f>
        <v>26939955</v>
      </c>
      <c r="M16" s="8">
        <f>СМП!D13</f>
        <v>0</v>
      </c>
      <c r="N16" s="8">
        <f>Гемодиализ!D13</f>
        <v>0</v>
      </c>
      <c r="O16" s="8">
        <f t="shared" si="3"/>
        <v>183109643</v>
      </c>
      <c r="P16" s="25">
        <f>'бюджет РБ'!D16</f>
        <v>9216506</v>
      </c>
      <c r="Q16" s="25">
        <f>'бюджет РБ'!P16</f>
        <v>61688</v>
      </c>
      <c r="R16" s="8">
        <f t="shared" si="4"/>
        <v>192387837</v>
      </c>
    </row>
    <row r="17" spans="1:18" x14ac:dyDescent="0.2">
      <c r="A17" s="44">
        <v>6</v>
      </c>
      <c r="B17" s="10" t="s">
        <v>13</v>
      </c>
      <c r="C17" s="11" t="s">
        <v>14</v>
      </c>
      <c r="D17" s="8">
        <f>'КС '!D14</f>
        <v>567376141</v>
      </c>
      <c r="E17" s="8">
        <f>ДС!D14</f>
        <v>85999952</v>
      </c>
      <c r="F17" s="8">
        <f t="shared" si="2"/>
        <v>708357975</v>
      </c>
      <c r="G17" s="8">
        <f>'АПУ профилактика'!D16</f>
        <v>287691392</v>
      </c>
      <c r="H17" s="8">
        <f>'АПУ в неотл.форме'!D14</f>
        <v>61534298</v>
      </c>
      <c r="I17" s="8">
        <f>'АПУ обращения'!D16</f>
        <v>293829217</v>
      </c>
      <c r="J17" s="8">
        <f>'ОДИ ПГГ'!D14</f>
        <v>59448652</v>
      </c>
      <c r="K17" s="8">
        <f>'ОДИ МЗ РБ'!D15</f>
        <v>3029100</v>
      </c>
      <c r="L17" s="8">
        <f>ФАП!D14</f>
        <v>2825316</v>
      </c>
      <c r="M17" s="8">
        <f>СМП!D14</f>
        <v>291665743</v>
      </c>
      <c r="N17" s="8">
        <f>Гемодиализ!D14</f>
        <v>569985</v>
      </c>
      <c r="O17" s="8">
        <f t="shared" si="3"/>
        <v>1653969796</v>
      </c>
      <c r="P17" s="25">
        <f>'бюджет РБ'!D17</f>
        <v>34839152</v>
      </c>
      <c r="Q17" s="25">
        <f>'бюджет РБ'!P17</f>
        <v>3738</v>
      </c>
      <c r="R17" s="8">
        <f t="shared" si="4"/>
        <v>1688812686</v>
      </c>
    </row>
    <row r="18" spans="1:18" x14ac:dyDescent="0.2">
      <c r="A18" s="44">
        <v>7</v>
      </c>
      <c r="B18" s="12" t="s">
        <v>15</v>
      </c>
      <c r="C18" s="13" t="s">
        <v>16</v>
      </c>
      <c r="D18" s="8">
        <f>'КС '!D15</f>
        <v>151634555</v>
      </c>
      <c r="E18" s="8">
        <f>ДС!D15</f>
        <v>33253375</v>
      </c>
      <c r="F18" s="8">
        <f t="shared" si="2"/>
        <v>311336805</v>
      </c>
      <c r="G18" s="8">
        <f>'АПУ профилактика'!D17</f>
        <v>114007928</v>
      </c>
      <c r="H18" s="8">
        <f>'АПУ в неотл.форме'!D15</f>
        <v>23022387</v>
      </c>
      <c r="I18" s="8">
        <f>'АПУ обращения'!D17</f>
        <v>125882452</v>
      </c>
      <c r="J18" s="8">
        <f>'ОДИ ПГГ'!D15</f>
        <v>24141725</v>
      </c>
      <c r="K18" s="8">
        <f>'ОДИ МЗ РБ'!D16</f>
        <v>0</v>
      </c>
      <c r="L18" s="8">
        <f>ФАП!D15</f>
        <v>24282313</v>
      </c>
      <c r="M18" s="8">
        <f>СМП!D15</f>
        <v>0</v>
      </c>
      <c r="N18" s="8">
        <f>Гемодиализ!D15</f>
        <v>0</v>
      </c>
      <c r="O18" s="8">
        <f t="shared" si="3"/>
        <v>496224735</v>
      </c>
      <c r="P18" s="25">
        <f>'бюджет РБ'!D18</f>
        <v>12599516</v>
      </c>
      <c r="Q18" s="25">
        <f>'бюджет РБ'!P18</f>
        <v>46733</v>
      </c>
      <c r="R18" s="8">
        <f t="shared" si="4"/>
        <v>508870984</v>
      </c>
    </row>
    <row r="19" spans="1:18" x14ac:dyDescent="0.2">
      <c r="A19" s="44">
        <v>8</v>
      </c>
      <c r="B19" s="10" t="s">
        <v>17</v>
      </c>
      <c r="C19" s="11" t="s">
        <v>18</v>
      </c>
      <c r="D19" s="8">
        <f>'КС '!D16</f>
        <v>34342238</v>
      </c>
      <c r="E19" s="8">
        <f>ДС!D16</f>
        <v>14963136</v>
      </c>
      <c r="F19" s="8">
        <f t="shared" si="2"/>
        <v>135377821</v>
      </c>
      <c r="G19" s="8">
        <f>'АПУ профилактика'!D18</f>
        <v>44579529</v>
      </c>
      <c r="H19" s="8">
        <f>'АПУ в неотл.форме'!D16</f>
        <v>9819024</v>
      </c>
      <c r="I19" s="8">
        <f>'АПУ обращения'!D18</f>
        <v>56272389</v>
      </c>
      <c r="J19" s="8">
        <f>'ОДИ ПГГ'!D16</f>
        <v>65695</v>
      </c>
      <c r="K19" s="8">
        <f>'ОДИ МЗ РБ'!D17</f>
        <v>0</v>
      </c>
      <c r="L19" s="8">
        <f>ФАП!D16</f>
        <v>24641184</v>
      </c>
      <c r="M19" s="8">
        <f>СМП!D16</f>
        <v>0</v>
      </c>
      <c r="N19" s="8">
        <f>Гемодиализ!D16</f>
        <v>0</v>
      </c>
      <c r="O19" s="8">
        <f t="shared" si="3"/>
        <v>184683195</v>
      </c>
      <c r="P19" s="25">
        <f>'бюджет РБ'!D19</f>
        <v>9398624</v>
      </c>
      <c r="Q19" s="25">
        <f>'бюджет РБ'!P19</f>
        <v>50472</v>
      </c>
      <c r="R19" s="8">
        <f t="shared" si="4"/>
        <v>194132291</v>
      </c>
    </row>
    <row r="20" spans="1:18" x14ac:dyDescent="0.2">
      <c r="A20" s="44">
        <v>9</v>
      </c>
      <c r="B20" s="10" t="s">
        <v>19</v>
      </c>
      <c r="C20" s="11" t="s">
        <v>20</v>
      </c>
      <c r="D20" s="8">
        <f>'КС '!D17</f>
        <v>52710214</v>
      </c>
      <c r="E20" s="8">
        <f>ДС!D17</f>
        <v>13796883</v>
      </c>
      <c r="F20" s="8">
        <f t="shared" si="2"/>
        <v>131814503</v>
      </c>
      <c r="G20" s="8">
        <f>'АПУ профилактика'!D19</f>
        <v>41304659</v>
      </c>
      <c r="H20" s="8">
        <f>'АПУ в неотл.форме'!D17</f>
        <v>8931251</v>
      </c>
      <c r="I20" s="8">
        <f>'АПУ обращения'!D19</f>
        <v>44842614</v>
      </c>
      <c r="J20" s="8">
        <f>'ОДИ ПГГ'!D17</f>
        <v>1290049</v>
      </c>
      <c r="K20" s="8">
        <f>'ОДИ МЗ РБ'!D18</f>
        <v>0</v>
      </c>
      <c r="L20" s="8">
        <f>ФАП!D17</f>
        <v>35445930</v>
      </c>
      <c r="M20" s="8">
        <f>СМП!D17</f>
        <v>1715478</v>
      </c>
      <c r="N20" s="8">
        <f>Гемодиализ!D17</f>
        <v>0</v>
      </c>
      <c r="O20" s="8">
        <f t="shared" si="3"/>
        <v>200037078</v>
      </c>
      <c r="P20" s="25">
        <f>'бюджет РБ'!D20</f>
        <v>6073374</v>
      </c>
      <c r="Q20" s="25">
        <f>'бюджет РБ'!P20</f>
        <v>82252</v>
      </c>
      <c r="R20" s="8">
        <f t="shared" si="4"/>
        <v>206192704</v>
      </c>
    </row>
    <row r="21" spans="1:18" x14ac:dyDescent="0.2">
      <c r="A21" s="44">
        <v>10</v>
      </c>
      <c r="B21" s="10" t="s">
        <v>21</v>
      </c>
      <c r="C21" s="11" t="s">
        <v>22</v>
      </c>
      <c r="D21" s="8">
        <f>'КС '!D18</f>
        <v>35558621</v>
      </c>
      <c r="E21" s="8">
        <f>ДС!D18</f>
        <v>15678245</v>
      </c>
      <c r="F21" s="8">
        <f t="shared" si="2"/>
        <v>135635103</v>
      </c>
      <c r="G21" s="8">
        <f>'АПУ профилактика'!D20</f>
        <v>47801353</v>
      </c>
      <c r="H21" s="8">
        <f>'АПУ в неотл.форме'!D18</f>
        <v>10678168</v>
      </c>
      <c r="I21" s="8">
        <f>'АПУ обращения'!D20</f>
        <v>49891074</v>
      </c>
      <c r="J21" s="8">
        <f>'ОДИ ПГГ'!D18</f>
        <v>1462077</v>
      </c>
      <c r="K21" s="8">
        <f>'ОДИ МЗ РБ'!D19</f>
        <v>0</v>
      </c>
      <c r="L21" s="8">
        <f>ФАП!D18</f>
        <v>25802431</v>
      </c>
      <c r="M21" s="8">
        <f>СМП!D18</f>
        <v>0</v>
      </c>
      <c r="N21" s="8">
        <f>Гемодиализ!D18</f>
        <v>0</v>
      </c>
      <c r="O21" s="8">
        <f t="shared" si="3"/>
        <v>186871969</v>
      </c>
      <c r="P21" s="25">
        <f>'бюджет РБ'!D21</f>
        <v>9276053</v>
      </c>
      <c r="Q21" s="25">
        <f>'бюджет РБ'!P21</f>
        <v>51404</v>
      </c>
      <c r="R21" s="8">
        <f t="shared" si="4"/>
        <v>196199426</v>
      </c>
    </row>
    <row r="22" spans="1:18" x14ac:dyDescent="0.2">
      <c r="A22" s="44">
        <v>11</v>
      </c>
      <c r="B22" s="10" t="s">
        <v>23</v>
      </c>
      <c r="C22" s="11" t="s">
        <v>24</v>
      </c>
      <c r="D22" s="8">
        <f>'КС '!D19</f>
        <v>43963153</v>
      </c>
      <c r="E22" s="8">
        <f>ДС!D19</f>
        <v>13420778</v>
      </c>
      <c r="F22" s="8">
        <f t="shared" si="2"/>
        <v>118254736</v>
      </c>
      <c r="G22" s="8">
        <f>'АПУ профилактика'!D21</f>
        <v>41758521</v>
      </c>
      <c r="H22" s="8">
        <f>'АПУ в неотл.форме'!D19</f>
        <v>9087347</v>
      </c>
      <c r="I22" s="8">
        <f>'АПУ обращения'!D21</f>
        <v>42510300</v>
      </c>
      <c r="J22" s="8">
        <f>'ОДИ ПГГ'!D19</f>
        <v>1386455</v>
      </c>
      <c r="K22" s="8">
        <f>'ОДИ МЗ РБ'!D20</f>
        <v>0</v>
      </c>
      <c r="L22" s="8">
        <f>ФАП!D19</f>
        <v>23512113</v>
      </c>
      <c r="M22" s="8">
        <f>СМП!D19</f>
        <v>1731696</v>
      </c>
      <c r="N22" s="8">
        <f>Гемодиализ!D19</f>
        <v>0</v>
      </c>
      <c r="O22" s="8">
        <f t="shared" si="3"/>
        <v>177370363</v>
      </c>
      <c r="P22" s="25">
        <f>'бюджет РБ'!D22</f>
        <v>9289527</v>
      </c>
      <c r="Q22" s="25">
        <f>'бюджет РБ'!P22</f>
        <v>57949</v>
      </c>
      <c r="R22" s="8">
        <f t="shared" si="4"/>
        <v>186717839</v>
      </c>
    </row>
    <row r="23" spans="1:18" x14ac:dyDescent="0.2">
      <c r="A23" s="44">
        <v>12</v>
      </c>
      <c r="B23" s="10" t="s">
        <v>25</v>
      </c>
      <c r="C23" s="11" t="s">
        <v>26</v>
      </c>
      <c r="D23" s="8">
        <f>'КС '!D20</f>
        <v>110878158</v>
      </c>
      <c r="E23" s="8">
        <f>ДС!D20</f>
        <v>25181374</v>
      </c>
      <c r="F23" s="8">
        <f t="shared" si="2"/>
        <v>232463752</v>
      </c>
      <c r="G23" s="8">
        <f>'АПУ профилактика'!D22</f>
        <v>77367554</v>
      </c>
      <c r="H23" s="8">
        <f>'АПУ в неотл.форме'!D20</f>
        <v>17382780</v>
      </c>
      <c r="I23" s="8">
        <f>'АПУ обращения'!D22</f>
        <v>95253468</v>
      </c>
      <c r="J23" s="8">
        <f>'ОДИ ПГГ'!D20</f>
        <v>2421264</v>
      </c>
      <c r="K23" s="8">
        <f>'ОДИ МЗ РБ'!D21</f>
        <v>0</v>
      </c>
      <c r="L23" s="8">
        <f>ФАП!D20</f>
        <v>40038686</v>
      </c>
      <c r="M23" s="8">
        <f>СМП!D20</f>
        <v>0</v>
      </c>
      <c r="N23" s="8">
        <f>Гемодиализ!D20</f>
        <v>0</v>
      </c>
      <c r="O23" s="8">
        <f t="shared" si="3"/>
        <v>368523284</v>
      </c>
      <c r="P23" s="25">
        <f>'бюджет РБ'!D23</f>
        <v>10641656</v>
      </c>
      <c r="Q23" s="25">
        <f>'бюджет РБ'!P23</f>
        <v>74774</v>
      </c>
      <c r="R23" s="8">
        <f t="shared" si="4"/>
        <v>379239714</v>
      </c>
    </row>
    <row r="24" spans="1:18" x14ac:dyDescent="0.2">
      <c r="A24" s="44">
        <v>13</v>
      </c>
      <c r="B24" s="70" t="s">
        <v>358</v>
      </c>
      <c r="C24" s="7" t="s">
        <v>357</v>
      </c>
      <c r="D24" s="8">
        <f>'КС '!D21</f>
        <v>0</v>
      </c>
      <c r="E24" s="8">
        <f>ДС!D21</f>
        <v>0</v>
      </c>
      <c r="F24" s="8">
        <f t="shared" ref="F24" si="5">G24+H24+I24+J24+K24+L24</f>
        <v>5830952</v>
      </c>
      <c r="G24" s="8">
        <f>'АПУ профилактика'!D23</f>
        <v>0</v>
      </c>
      <c r="H24" s="8">
        <f>'АПУ в неотл.форме'!D21</f>
        <v>0</v>
      </c>
      <c r="I24" s="8">
        <f>'АПУ обращения'!D23</f>
        <v>0</v>
      </c>
      <c r="J24" s="8">
        <f>'ОДИ ПГГ'!D21</f>
        <v>5830952</v>
      </c>
      <c r="K24" s="8">
        <f>'ОДИ МЗ РБ'!D22</f>
        <v>0</v>
      </c>
      <c r="L24" s="8">
        <f>ФАП!D21</f>
        <v>0</v>
      </c>
      <c r="M24" s="8">
        <f>СМП!D21</f>
        <v>0</v>
      </c>
      <c r="N24" s="8">
        <f>Гемодиализ!D21</f>
        <v>0</v>
      </c>
      <c r="O24" s="8">
        <f t="shared" ref="O24" si="6">D24+E24+F24+M24+N24</f>
        <v>5830952</v>
      </c>
      <c r="P24" s="25">
        <f>'бюджет РБ'!D24</f>
        <v>0</v>
      </c>
      <c r="Q24" s="25">
        <f>'бюджет РБ'!P24</f>
        <v>0</v>
      </c>
      <c r="R24" s="8">
        <f t="shared" si="4"/>
        <v>5830952</v>
      </c>
    </row>
    <row r="25" spans="1:18" x14ac:dyDescent="0.2">
      <c r="A25" s="44">
        <v>14</v>
      </c>
      <c r="B25" s="6" t="s">
        <v>27</v>
      </c>
      <c r="C25" s="11" t="s">
        <v>28</v>
      </c>
      <c r="D25" s="8">
        <f>'КС '!D22</f>
        <v>0</v>
      </c>
      <c r="E25" s="8">
        <f>ДС!D22</f>
        <v>65405</v>
      </c>
      <c r="F25" s="8">
        <f t="shared" si="2"/>
        <v>80966</v>
      </c>
      <c r="G25" s="8">
        <f>'АПУ профилактика'!D24</f>
        <v>0</v>
      </c>
      <c r="H25" s="8">
        <f>'АПУ в неотл.форме'!D22</f>
        <v>0</v>
      </c>
      <c r="I25" s="8">
        <f>'АПУ обращения'!D24</f>
        <v>80966</v>
      </c>
      <c r="J25" s="8">
        <f>'ОДИ ПГГ'!D22</f>
        <v>0</v>
      </c>
      <c r="K25" s="8">
        <f>'ОДИ МЗ РБ'!D23</f>
        <v>0</v>
      </c>
      <c r="L25" s="8">
        <f>ФАП!D22</f>
        <v>0</v>
      </c>
      <c r="M25" s="8">
        <f>СМП!D22</f>
        <v>0</v>
      </c>
      <c r="N25" s="8">
        <f>Гемодиализ!D22</f>
        <v>0</v>
      </c>
      <c r="O25" s="8">
        <f t="shared" si="3"/>
        <v>146371</v>
      </c>
      <c r="P25" s="25">
        <f>'бюджет РБ'!D25</f>
        <v>0</v>
      </c>
      <c r="Q25" s="25">
        <f>'бюджет РБ'!P25</f>
        <v>0</v>
      </c>
      <c r="R25" s="8">
        <f t="shared" si="4"/>
        <v>146371</v>
      </c>
    </row>
    <row r="26" spans="1:18" x14ac:dyDescent="0.2">
      <c r="A26" s="44">
        <v>15</v>
      </c>
      <c r="B26" s="10" t="s">
        <v>29</v>
      </c>
      <c r="C26" s="11" t="s">
        <v>30</v>
      </c>
      <c r="D26" s="8">
        <f>'КС '!D23</f>
        <v>45091231</v>
      </c>
      <c r="E26" s="8">
        <f>ДС!D23</f>
        <v>17607248</v>
      </c>
      <c r="F26" s="8">
        <f t="shared" si="2"/>
        <v>141395813</v>
      </c>
      <c r="G26" s="8">
        <f>'АПУ профилактика'!D25</f>
        <v>50453184</v>
      </c>
      <c r="H26" s="8">
        <f>'АПУ в неотл.форме'!D23</f>
        <v>10988474</v>
      </c>
      <c r="I26" s="8">
        <f>'АПУ обращения'!D25</f>
        <v>54175485</v>
      </c>
      <c r="J26" s="8">
        <f>'ОДИ ПГГ'!D23</f>
        <v>622362</v>
      </c>
      <c r="K26" s="8">
        <f>'ОДИ МЗ РБ'!D24</f>
        <v>0</v>
      </c>
      <c r="L26" s="8">
        <f>ФАП!D23</f>
        <v>25156308</v>
      </c>
      <c r="M26" s="8">
        <f>СМП!D23</f>
        <v>0</v>
      </c>
      <c r="N26" s="8">
        <f>Гемодиализ!D23</f>
        <v>0</v>
      </c>
      <c r="O26" s="8">
        <f t="shared" si="3"/>
        <v>204094292</v>
      </c>
      <c r="P26" s="25">
        <f>'бюджет РБ'!D26</f>
        <v>9748952</v>
      </c>
      <c r="Q26" s="25">
        <f>'бюджет РБ'!P26</f>
        <v>67297</v>
      </c>
      <c r="R26" s="8">
        <f t="shared" si="4"/>
        <v>213910541</v>
      </c>
    </row>
    <row r="27" spans="1:18" x14ac:dyDescent="0.2">
      <c r="A27" s="44">
        <v>16</v>
      </c>
      <c r="B27" s="10" t="s">
        <v>31</v>
      </c>
      <c r="C27" s="11" t="s">
        <v>32</v>
      </c>
      <c r="D27" s="8">
        <f>'КС '!D24</f>
        <v>64121689</v>
      </c>
      <c r="E27" s="8">
        <f>ДС!D24</f>
        <v>22661190</v>
      </c>
      <c r="F27" s="8">
        <f t="shared" si="2"/>
        <v>200988394</v>
      </c>
      <c r="G27" s="8">
        <f>'АПУ профилактика'!D26</f>
        <v>75052812</v>
      </c>
      <c r="H27" s="8">
        <f>'АПУ в неотл.форме'!D24</f>
        <v>16251488</v>
      </c>
      <c r="I27" s="8">
        <f>'АПУ обращения'!D26</f>
        <v>64194463</v>
      </c>
      <c r="J27" s="8">
        <f>'ОДИ ПГГ'!D24</f>
        <v>550244</v>
      </c>
      <c r="K27" s="8">
        <f>'ОДИ МЗ РБ'!D25</f>
        <v>0</v>
      </c>
      <c r="L27" s="8">
        <f>ФАП!D24</f>
        <v>44939387</v>
      </c>
      <c r="M27" s="8">
        <f>СМП!D24</f>
        <v>0</v>
      </c>
      <c r="N27" s="8">
        <f>Гемодиализ!D24</f>
        <v>0</v>
      </c>
      <c r="O27" s="8">
        <f t="shared" si="3"/>
        <v>287771273</v>
      </c>
      <c r="P27" s="25">
        <f>'бюджет РБ'!D27</f>
        <v>10478295</v>
      </c>
      <c r="Q27" s="25">
        <f>'бюджет РБ'!P27</f>
        <v>108422</v>
      </c>
      <c r="R27" s="8">
        <f t="shared" si="4"/>
        <v>298357990</v>
      </c>
    </row>
    <row r="28" spans="1:18" x14ac:dyDescent="0.2">
      <c r="A28" s="44">
        <v>17</v>
      </c>
      <c r="B28" s="10" t="s">
        <v>33</v>
      </c>
      <c r="C28" s="11" t="s">
        <v>34</v>
      </c>
      <c r="D28" s="8">
        <f>'КС '!D25</f>
        <v>126035740</v>
      </c>
      <c r="E28" s="8">
        <f>ДС!D25</f>
        <v>31742997</v>
      </c>
      <c r="F28" s="8">
        <f t="shared" si="2"/>
        <v>290079609</v>
      </c>
      <c r="G28" s="8">
        <f>'АПУ профилактика'!D27</f>
        <v>108137927</v>
      </c>
      <c r="H28" s="8">
        <f>'АПУ в неотл.форме'!D25</f>
        <v>21959066</v>
      </c>
      <c r="I28" s="8">
        <f>'АПУ обращения'!D27</f>
        <v>110329470</v>
      </c>
      <c r="J28" s="8">
        <f>'ОДИ ПГГ'!D25</f>
        <v>7806859</v>
      </c>
      <c r="K28" s="8">
        <f>'ОДИ МЗ РБ'!D26</f>
        <v>0</v>
      </c>
      <c r="L28" s="8">
        <f>ФАП!D25</f>
        <v>41846287</v>
      </c>
      <c r="M28" s="8">
        <f>СМП!D25</f>
        <v>0</v>
      </c>
      <c r="N28" s="8">
        <f>Гемодиализ!D25</f>
        <v>0</v>
      </c>
      <c r="O28" s="8">
        <f t="shared" si="3"/>
        <v>447858346</v>
      </c>
      <c r="P28" s="25">
        <f>'бюджет РБ'!D28</f>
        <v>13055097</v>
      </c>
      <c r="Q28" s="25">
        <f>'бюджет РБ'!P28</f>
        <v>106553</v>
      </c>
      <c r="R28" s="8">
        <f t="shared" si="4"/>
        <v>461019996</v>
      </c>
    </row>
    <row r="29" spans="1:18" x14ac:dyDescent="0.2">
      <c r="A29" s="44">
        <v>18</v>
      </c>
      <c r="B29" s="10" t="s">
        <v>35</v>
      </c>
      <c r="C29" s="11" t="s">
        <v>36</v>
      </c>
      <c r="D29" s="8">
        <f>'КС '!D26</f>
        <v>515173351</v>
      </c>
      <c r="E29" s="8">
        <f>ДС!D26</f>
        <v>61203794</v>
      </c>
      <c r="F29" s="8">
        <f t="shared" si="2"/>
        <v>541455682</v>
      </c>
      <c r="G29" s="8">
        <f>'АПУ профилактика'!D28</f>
        <v>208864503</v>
      </c>
      <c r="H29" s="8">
        <f>'АПУ в неотл.форме'!D26</f>
        <v>31178161</v>
      </c>
      <c r="I29" s="8">
        <f>'АПУ обращения'!D28</f>
        <v>209727383</v>
      </c>
      <c r="J29" s="8">
        <f>'ОДИ ПГГ'!D26</f>
        <v>59067631</v>
      </c>
      <c r="K29" s="8">
        <f>'ОДИ МЗ РБ'!D27</f>
        <v>2387150</v>
      </c>
      <c r="L29" s="8">
        <f>ФАП!D26</f>
        <v>30230854</v>
      </c>
      <c r="M29" s="8">
        <f>СМП!D26</f>
        <v>199687726</v>
      </c>
      <c r="N29" s="8">
        <f>Гемодиализ!D26</f>
        <v>0</v>
      </c>
      <c r="O29" s="8">
        <f t="shared" si="3"/>
        <v>1317520553</v>
      </c>
      <c r="P29" s="25">
        <f>'бюджет РБ'!D29</f>
        <v>25606975</v>
      </c>
      <c r="Q29" s="25">
        <f>'бюджет РБ'!P29</f>
        <v>72900</v>
      </c>
      <c r="R29" s="8">
        <f t="shared" si="4"/>
        <v>1343200428</v>
      </c>
    </row>
    <row r="30" spans="1:18" x14ac:dyDescent="0.2">
      <c r="A30" s="44">
        <v>19</v>
      </c>
      <c r="B30" s="6" t="s">
        <v>37</v>
      </c>
      <c r="C30" s="7" t="s">
        <v>38</v>
      </c>
      <c r="D30" s="8">
        <f>'КС '!D27</f>
        <v>26448728</v>
      </c>
      <c r="E30" s="8">
        <f>ДС!D27</f>
        <v>9936343</v>
      </c>
      <c r="F30" s="8">
        <f t="shared" si="2"/>
        <v>98006362</v>
      </c>
      <c r="G30" s="8">
        <f>'АПУ профилактика'!D29</f>
        <v>31981341</v>
      </c>
      <c r="H30" s="8">
        <f>'АПУ в неотл.форме'!D27</f>
        <v>6543546</v>
      </c>
      <c r="I30" s="8">
        <f>'АПУ обращения'!D29</f>
        <v>39626851</v>
      </c>
      <c r="J30" s="8">
        <f>'ОДИ ПГГ'!D27</f>
        <v>508708</v>
      </c>
      <c r="K30" s="8">
        <f>'ОДИ МЗ РБ'!D28</f>
        <v>0</v>
      </c>
      <c r="L30" s="8">
        <f>ФАП!D27</f>
        <v>19345916</v>
      </c>
      <c r="M30" s="8">
        <f>СМП!D27</f>
        <v>0</v>
      </c>
      <c r="N30" s="8">
        <f>Гемодиализ!D27</f>
        <v>0</v>
      </c>
      <c r="O30" s="8">
        <f t="shared" si="3"/>
        <v>134391433</v>
      </c>
      <c r="P30" s="25">
        <f>'бюджет РБ'!D30</f>
        <v>5576679</v>
      </c>
      <c r="Q30" s="25">
        <f>'бюджет РБ'!P30</f>
        <v>46733</v>
      </c>
      <c r="R30" s="8">
        <f t="shared" si="4"/>
        <v>140014845</v>
      </c>
    </row>
    <row r="31" spans="1:18" x14ac:dyDescent="0.2">
      <c r="A31" s="44">
        <v>20</v>
      </c>
      <c r="B31" s="6" t="s">
        <v>39</v>
      </c>
      <c r="C31" s="7" t="s">
        <v>40</v>
      </c>
      <c r="D31" s="8">
        <f>'КС '!D28</f>
        <v>25492756</v>
      </c>
      <c r="E31" s="8">
        <f>ДС!D28</f>
        <v>8808600</v>
      </c>
      <c r="F31" s="8">
        <f t="shared" si="2"/>
        <v>75193521</v>
      </c>
      <c r="G31" s="8">
        <f>'АПУ профилактика'!D30</f>
        <v>26307472</v>
      </c>
      <c r="H31" s="8">
        <f>'АПУ в неотл.форме'!D28</f>
        <v>6038405</v>
      </c>
      <c r="I31" s="8">
        <f>'АПУ обращения'!D30</f>
        <v>24892494</v>
      </c>
      <c r="J31" s="8">
        <f>'ОДИ ПГГ'!D28</f>
        <v>264233</v>
      </c>
      <c r="K31" s="8">
        <f>'ОДИ МЗ РБ'!D29</f>
        <v>0</v>
      </c>
      <c r="L31" s="8">
        <f>ФАП!D28</f>
        <v>17690917</v>
      </c>
      <c r="M31" s="8">
        <f>СМП!D28</f>
        <v>0</v>
      </c>
      <c r="N31" s="8">
        <f>Гемодиализ!D28</f>
        <v>0</v>
      </c>
      <c r="O31" s="8">
        <f t="shared" si="3"/>
        <v>109494877</v>
      </c>
      <c r="P31" s="25">
        <f>'бюджет РБ'!D31</f>
        <v>10595670</v>
      </c>
      <c r="Q31" s="25">
        <f>'бюджет РБ'!P31</f>
        <v>42995</v>
      </c>
      <c r="R31" s="8">
        <f t="shared" si="4"/>
        <v>120133542</v>
      </c>
    </row>
    <row r="32" spans="1:18" x14ac:dyDescent="0.2">
      <c r="A32" s="44">
        <v>21</v>
      </c>
      <c r="B32" s="6" t="s">
        <v>41</v>
      </c>
      <c r="C32" s="7" t="s">
        <v>42</v>
      </c>
      <c r="D32" s="8">
        <f>'КС '!D29</f>
        <v>195288753</v>
      </c>
      <c r="E32" s="8">
        <f>ДС!D29</f>
        <v>39037635</v>
      </c>
      <c r="F32" s="8">
        <f t="shared" si="2"/>
        <v>355464246</v>
      </c>
      <c r="G32" s="8">
        <f>'АПУ профилактика'!D31</f>
        <v>128276713</v>
      </c>
      <c r="H32" s="8">
        <f>'АПУ в неотл.форме'!D29</f>
        <v>24780553</v>
      </c>
      <c r="I32" s="8">
        <f>'АПУ обращения'!D31</f>
        <v>160513059</v>
      </c>
      <c r="J32" s="8">
        <f>'ОДИ ПГГ'!D29</f>
        <v>5324760</v>
      </c>
      <c r="K32" s="8">
        <f>'ОДИ МЗ РБ'!D30</f>
        <v>0</v>
      </c>
      <c r="L32" s="8">
        <f>ФАП!D29</f>
        <v>36569161</v>
      </c>
      <c r="M32" s="8">
        <f>СМП!D29</f>
        <v>0</v>
      </c>
      <c r="N32" s="8">
        <f>Гемодиализ!D29</f>
        <v>0</v>
      </c>
      <c r="O32" s="8">
        <f t="shared" si="3"/>
        <v>589790634</v>
      </c>
      <c r="P32" s="25">
        <f>'бюджет РБ'!D32</f>
        <v>14559820</v>
      </c>
      <c r="Q32" s="25">
        <f>'бюджет РБ'!P32</f>
        <v>78513</v>
      </c>
      <c r="R32" s="8">
        <f t="shared" si="4"/>
        <v>604428967</v>
      </c>
    </row>
    <row r="33" spans="1:18" x14ac:dyDescent="0.2">
      <c r="A33" s="44">
        <v>22</v>
      </c>
      <c r="B33" s="6" t="s">
        <v>43</v>
      </c>
      <c r="C33" s="7" t="s">
        <v>44</v>
      </c>
      <c r="D33" s="8">
        <f>'КС '!D30</f>
        <v>262472393</v>
      </c>
      <c r="E33" s="8">
        <f>ДС!D30</f>
        <v>32564281</v>
      </c>
      <c r="F33" s="8">
        <f t="shared" si="2"/>
        <v>291742560</v>
      </c>
      <c r="G33" s="8">
        <f>'АПУ профилактика'!D32</f>
        <v>113380334</v>
      </c>
      <c r="H33" s="8">
        <f>'АПУ в неотл.форме'!D30</f>
        <v>22314314</v>
      </c>
      <c r="I33" s="8">
        <f>'АПУ обращения'!D32</f>
        <v>128575573</v>
      </c>
      <c r="J33" s="8">
        <f>'ОДИ ПГГ'!D30</f>
        <v>24205791</v>
      </c>
      <c r="K33" s="8">
        <f>'ОДИ МЗ РБ'!D31</f>
        <v>2388000</v>
      </c>
      <c r="L33" s="8">
        <f>ФАП!D30</f>
        <v>878548</v>
      </c>
      <c r="M33" s="8">
        <f>СМП!D30</f>
        <v>140260298</v>
      </c>
      <c r="N33" s="8">
        <f>Гемодиализ!D30</f>
        <v>0</v>
      </c>
      <c r="O33" s="8">
        <f t="shared" si="3"/>
        <v>727039532</v>
      </c>
      <c r="P33" s="25">
        <f>'бюджет РБ'!D33</f>
        <v>17423416</v>
      </c>
      <c r="Q33" s="25">
        <f>'бюджет РБ'!P33</f>
        <v>1869</v>
      </c>
      <c r="R33" s="8">
        <f t="shared" si="4"/>
        <v>744464817</v>
      </c>
    </row>
    <row r="34" spans="1:18" x14ac:dyDescent="0.2">
      <c r="A34" s="44">
        <v>23</v>
      </c>
      <c r="B34" s="10" t="s">
        <v>45</v>
      </c>
      <c r="C34" s="11" t="s">
        <v>46</v>
      </c>
      <c r="D34" s="8">
        <f>'КС '!D31</f>
        <v>0</v>
      </c>
      <c r="E34" s="8">
        <f>ДС!D31</f>
        <v>7209291</v>
      </c>
      <c r="F34" s="8">
        <f t="shared" si="2"/>
        <v>122466651</v>
      </c>
      <c r="G34" s="8">
        <f>'АПУ профилактика'!D33</f>
        <v>52633936</v>
      </c>
      <c r="H34" s="8">
        <f>'АПУ в неотл.форме'!D31</f>
        <v>10470377</v>
      </c>
      <c r="I34" s="8">
        <f>'АПУ обращения'!D33</f>
        <v>58417579</v>
      </c>
      <c r="J34" s="8">
        <f>'ОДИ ПГГ'!D31</f>
        <v>944759</v>
      </c>
      <c r="K34" s="8">
        <f>'ОДИ МЗ РБ'!D32</f>
        <v>0</v>
      </c>
      <c r="L34" s="8">
        <f>ФАП!D31</f>
        <v>0</v>
      </c>
      <c r="M34" s="8">
        <f>СМП!D31</f>
        <v>23845903</v>
      </c>
      <c r="N34" s="8">
        <f>Гемодиализ!D31</f>
        <v>0</v>
      </c>
      <c r="O34" s="8">
        <f t="shared" si="3"/>
        <v>153521845</v>
      </c>
      <c r="P34" s="25">
        <f>'бюджет РБ'!D34</f>
        <v>0</v>
      </c>
      <c r="Q34" s="25">
        <f>'бюджет РБ'!P34</f>
        <v>0</v>
      </c>
      <c r="R34" s="8">
        <f t="shared" si="4"/>
        <v>153521845</v>
      </c>
    </row>
    <row r="35" spans="1:18" ht="12" customHeight="1" x14ac:dyDescent="0.2">
      <c r="A35" s="44">
        <v>24</v>
      </c>
      <c r="B35" s="10" t="s">
        <v>47</v>
      </c>
      <c r="C35" s="11" t="s">
        <v>48</v>
      </c>
      <c r="D35" s="8">
        <f>'КС '!D32</f>
        <v>0</v>
      </c>
      <c r="E35" s="8">
        <f>ДС!D32</f>
        <v>0</v>
      </c>
      <c r="F35" s="8">
        <f t="shared" si="2"/>
        <v>14253639</v>
      </c>
      <c r="G35" s="8">
        <f>'АПУ профилактика'!D34</f>
        <v>0</v>
      </c>
      <c r="H35" s="8">
        <f>'АПУ в неотл.форме'!D32</f>
        <v>0</v>
      </c>
      <c r="I35" s="8">
        <f>'АПУ обращения'!D34</f>
        <v>0</v>
      </c>
      <c r="J35" s="8">
        <f>'ОДИ ПГГ'!D32</f>
        <v>14253639</v>
      </c>
      <c r="K35" s="8">
        <f>'ОДИ МЗ РБ'!D33</f>
        <v>0</v>
      </c>
      <c r="L35" s="8">
        <f>ФАП!D32</f>
        <v>0</v>
      </c>
      <c r="M35" s="8">
        <f>СМП!D32</f>
        <v>0</v>
      </c>
      <c r="N35" s="8">
        <f>Гемодиализ!D32</f>
        <v>0</v>
      </c>
      <c r="O35" s="8">
        <f t="shared" si="3"/>
        <v>14253639</v>
      </c>
      <c r="P35" s="25">
        <f>'бюджет РБ'!D35</f>
        <v>0</v>
      </c>
      <c r="Q35" s="25">
        <f>'бюджет РБ'!P35</f>
        <v>0</v>
      </c>
      <c r="R35" s="8">
        <f t="shared" si="4"/>
        <v>14253639</v>
      </c>
    </row>
    <row r="36" spans="1:18" ht="24" x14ac:dyDescent="0.2">
      <c r="A36" s="44">
        <v>25</v>
      </c>
      <c r="B36" s="10" t="s">
        <v>49</v>
      </c>
      <c r="C36" s="11" t="s">
        <v>50</v>
      </c>
      <c r="D36" s="8">
        <f>'КС '!D33</f>
        <v>0</v>
      </c>
      <c r="E36" s="8">
        <f>ДС!D33</f>
        <v>14660638</v>
      </c>
      <c r="F36" s="8">
        <f t="shared" si="2"/>
        <v>0</v>
      </c>
      <c r="G36" s="8">
        <f>'АПУ профилактика'!D35</f>
        <v>0</v>
      </c>
      <c r="H36" s="8">
        <f>'АПУ в неотл.форме'!D33</f>
        <v>0</v>
      </c>
      <c r="I36" s="8">
        <f>'АПУ обращения'!D35</f>
        <v>0</v>
      </c>
      <c r="J36" s="8">
        <f>'ОДИ ПГГ'!D33</f>
        <v>0</v>
      </c>
      <c r="K36" s="8">
        <f>'ОДИ МЗ РБ'!D34</f>
        <v>0</v>
      </c>
      <c r="L36" s="8">
        <f>ФАП!D33</f>
        <v>0</v>
      </c>
      <c r="M36" s="8">
        <f>СМП!D33</f>
        <v>0</v>
      </c>
      <c r="N36" s="8">
        <f>Гемодиализ!D33</f>
        <v>0</v>
      </c>
      <c r="O36" s="8">
        <f t="shared" si="3"/>
        <v>14660638</v>
      </c>
      <c r="P36" s="25">
        <f>'бюджет РБ'!D36</f>
        <v>0</v>
      </c>
      <c r="Q36" s="25">
        <f>'бюджет РБ'!P36</f>
        <v>0</v>
      </c>
      <c r="R36" s="8">
        <f t="shared" si="4"/>
        <v>14660638</v>
      </c>
    </row>
    <row r="37" spans="1:18" x14ac:dyDescent="0.2">
      <c r="A37" s="44">
        <v>26</v>
      </c>
      <c r="B37" s="6" t="s">
        <v>51</v>
      </c>
      <c r="C37" s="13" t="s">
        <v>52</v>
      </c>
      <c r="D37" s="8">
        <f>'КС '!D34</f>
        <v>847922045</v>
      </c>
      <c r="E37" s="8">
        <f>ДС!D34</f>
        <v>58783236</v>
      </c>
      <c r="F37" s="8">
        <f t="shared" si="2"/>
        <v>469705423</v>
      </c>
      <c r="G37" s="8">
        <f>'АПУ профилактика'!D36</f>
        <v>179259617</v>
      </c>
      <c r="H37" s="8">
        <f>'АПУ в неотл.форме'!D34</f>
        <v>41837209</v>
      </c>
      <c r="I37" s="8">
        <f>'АПУ обращения'!D36</f>
        <v>205864349</v>
      </c>
      <c r="J37" s="8">
        <f>'ОДИ ПГГ'!D34</f>
        <v>42744248</v>
      </c>
      <c r="K37" s="8">
        <f>'ОДИ МЗ РБ'!D35</f>
        <v>0</v>
      </c>
      <c r="L37" s="8">
        <f>ФАП!D34</f>
        <v>0</v>
      </c>
      <c r="M37" s="8">
        <f>СМП!D34</f>
        <v>0</v>
      </c>
      <c r="N37" s="8">
        <f>Гемодиализ!D34</f>
        <v>845568</v>
      </c>
      <c r="O37" s="8">
        <f t="shared" si="3"/>
        <v>1377256272</v>
      </c>
      <c r="P37" s="25">
        <f>'бюджет РБ'!D37</f>
        <v>23544090</v>
      </c>
      <c r="Q37" s="25">
        <f>'бюджет РБ'!P37</f>
        <v>0</v>
      </c>
      <c r="R37" s="8">
        <f t="shared" si="4"/>
        <v>1400800362</v>
      </c>
    </row>
    <row r="38" spans="1:18" x14ac:dyDescent="0.2">
      <c r="A38" s="44">
        <v>27</v>
      </c>
      <c r="B38" s="10" t="s">
        <v>53</v>
      </c>
      <c r="C38" s="11" t="s">
        <v>54</v>
      </c>
      <c r="D38" s="8">
        <f>'КС '!D35</f>
        <v>432299852</v>
      </c>
      <c r="E38" s="8">
        <f>ДС!D35</f>
        <v>74856380</v>
      </c>
      <c r="F38" s="8">
        <f t="shared" si="2"/>
        <v>604677131</v>
      </c>
      <c r="G38" s="8">
        <f>'АПУ профилактика'!D37</f>
        <v>251791035</v>
      </c>
      <c r="H38" s="8">
        <f>'АПУ в неотл.форме'!D35</f>
        <v>29436024</v>
      </c>
      <c r="I38" s="8">
        <f>'АПУ обращения'!D37</f>
        <v>214372907</v>
      </c>
      <c r="J38" s="8">
        <f>'ОДИ ПГГ'!D35</f>
        <v>52647483</v>
      </c>
      <c r="K38" s="8">
        <f>'ОДИ МЗ РБ'!D36</f>
        <v>5864850</v>
      </c>
      <c r="L38" s="8">
        <f>ФАП!D35</f>
        <v>50564832</v>
      </c>
      <c r="M38" s="8">
        <f>СМП!D35</f>
        <v>0</v>
      </c>
      <c r="N38" s="8">
        <f>Гемодиализ!D35</f>
        <v>379990</v>
      </c>
      <c r="O38" s="8">
        <f t="shared" si="3"/>
        <v>1112213353</v>
      </c>
      <c r="P38" s="25">
        <f>'бюджет РБ'!D38</f>
        <v>18401518</v>
      </c>
      <c r="Q38" s="25">
        <f>'бюджет РБ'!P38</f>
        <v>78513</v>
      </c>
      <c r="R38" s="8">
        <f t="shared" si="4"/>
        <v>1130693384</v>
      </c>
    </row>
    <row r="39" spans="1:18" ht="24" customHeight="1" x14ac:dyDescent="0.2">
      <c r="A39" s="44">
        <v>28</v>
      </c>
      <c r="B39" s="10" t="s">
        <v>55</v>
      </c>
      <c r="C39" s="11" t="s">
        <v>56</v>
      </c>
      <c r="D39" s="8">
        <f>'КС '!D36</f>
        <v>91084661</v>
      </c>
      <c r="E39" s="8">
        <f>ДС!D36</f>
        <v>25687061</v>
      </c>
      <c r="F39" s="8">
        <f t="shared" si="2"/>
        <v>213335406</v>
      </c>
      <c r="G39" s="8">
        <f>'АПУ профилактика'!D38</f>
        <v>132170205</v>
      </c>
      <c r="H39" s="8">
        <f>'АПУ в неотл.форме'!D36</f>
        <v>19223801</v>
      </c>
      <c r="I39" s="8">
        <f>'АПУ обращения'!D38</f>
        <v>58670285</v>
      </c>
      <c r="J39" s="8">
        <f>'ОДИ ПГГ'!D36</f>
        <v>3271115</v>
      </c>
      <c r="K39" s="8">
        <f>'ОДИ МЗ РБ'!D37</f>
        <v>0</v>
      </c>
      <c r="L39" s="8">
        <f>ФАП!D36</f>
        <v>0</v>
      </c>
      <c r="M39" s="8">
        <f>СМП!D36</f>
        <v>0</v>
      </c>
      <c r="N39" s="8">
        <f>Гемодиализ!D36</f>
        <v>0</v>
      </c>
      <c r="O39" s="8">
        <f t="shared" si="3"/>
        <v>330107128</v>
      </c>
      <c r="P39" s="25">
        <f>'бюджет РБ'!D39</f>
        <v>2568446</v>
      </c>
      <c r="Q39" s="25">
        <f>'бюджет РБ'!P39</f>
        <v>0</v>
      </c>
      <c r="R39" s="8">
        <f t="shared" si="4"/>
        <v>332675574</v>
      </c>
    </row>
    <row r="40" spans="1:18" ht="12" customHeight="1" x14ac:dyDescent="0.2">
      <c r="A40" s="44">
        <v>29</v>
      </c>
      <c r="B40" s="9" t="s">
        <v>57</v>
      </c>
      <c r="C40" s="13" t="s">
        <v>58</v>
      </c>
      <c r="D40" s="8">
        <f>'КС '!D37</f>
        <v>0</v>
      </c>
      <c r="E40" s="8">
        <f>ДС!D37</f>
        <v>0</v>
      </c>
      <c r="F40" s="8">
        <f t="shared" si="2"/>
        <v>146587022</v>
      </c>
      <c r="G40" s="8">
        <f>'АПУ профилактика'!D39</f>
        <v>9267257</v>
      </c>
      <c r="H40" s="8">
        <f>'АПУ в неотл.форме'!D37</f>
        <v>7609140</v>
      </c>
      <c r="I40" s="8">
        <f>'АПУ обращения'!D39</f>
        <v>129710625</v>
      </c>
      <c r="J40" s="8">
        <f>'ОДИ ПГГ'!D37</f>
        <v>0</v>
      </c>
      <c r="K40" s="8">
        <f>'ОДИ МЗ РБ'!D38</f>
        <v>0</v>
      </c>
      <c r="L40" s="8">
        <f>ФАП!D37</f>
        <v>0</v>
      </c>
      <c r="M40" s="8">
        <f>СМП!D37</f>
        <v>0</v>
      </c>
      <c r="N40" s="8">
        <f>Гемодиализ!D37</f>
        <v>0</v>
      </c>
      <c r="O40" s="8">
        <f t="shared" si="3"/>
        <v>146587022</v>
      </c>
      <c r="P40" s="25">
        <f>'бюджет РБ'!D40</f>
        <v>0</v>
      </c>
      <c r="Q40" s="25">
        <f>'бюджет РБ'!P40</f>
        <v>0</v>
      </c>
      <c r="R40" s="8">
        <f t="shared" si="4"/>
        <v>146587022</v>
      </c>
    </row>
    <row r="41" spans="1:18" ht="24" x14ac:dyDescent="0.2">
      <c r="A41" s="44">
        <v>30</v>
      </c>
      <c r="B41" s="6" t="s">
        <v>59</v>
      </c>
      <c r="C41" s="7" t="s">
        <v>60</v>
      </c>
      <c r="D41" s="8">
        <f>'КС '!D38</f>
        <v>0</v>
      </c>
      <c r="E41" s="8">
        <f>ДС!D38</f>
        <v>0</v>
      </c>
      <c r="F41" s="8">
        <f t="shared" si="2"/>
        <v>0</v>
      </c>
      <c r="G41" s="8">
        <f>'АПУ профилактика'!D40</f>
        <v>0</v>
      </c>
      <c r="H41" s="8">
        <f>'АПУ в неотл.форме'!D38</f>
        <v>0</v>
      </c>
      <c r="I41" s="8">
        <f>'АПУ обращения'!D40</f>
        <v>0</v>
      </c>
      <c r="J41" s="8">
        <f>'ОДИ ПГГ'!D38</f>
        <v>0</v>
      </c>
      <c r="K41" s="8">
        <f>'ОДИ МЗ РБ'!D39</f>
        <v>0</v>
      </c>
      <c r="L41" s="8">
        <f>ФАП!D38</f>
        <v>0</v>
      </c>
      <c r="M41" s="8">
        <f>СМП!D38</f>
        <v>260245348</v>
      </c>
      <c r="N41" s="8">
        <f>Гемодиализ!D38</f>
        <v>0</v>
      </c>
      <c r="O41" s="8">
        <f t="shared" si="3"/>
        <v>260245348</v>
      </c>
      <c r="P41" s="25">
        <f>'бюджет РБ'!D41</f>
        <v>0</v>
      </c>
      <c r="Q41" s="25">
        <f>'бюджет РБ'!P41</f>
        <v>0</v>
      </c>
      <c r="R41" s="8">
        <f t="shared" si="4"/>
        <v>260245348</v>
      </c>
    </row>
    <row r="42" spans="1:18" x14ac:dyDescent="0.2">
      <c r="A42" s="44">
        <v>31</v>
      </c>
      <c r="B42" s="10" t="s">
        <v>61</v>
      </c>
      <c r="C42" s="11" t="s">
        <v>62</v>
      </c>
      <c r="D42" s="8">
        <f>'КС '!D39</f>
        <v>0</v>
      </c>
      <c r="E42" s="8">
        <f>ДС!D39</f>
        <v>4238134</v>
      </c>
      <c r="F42" s="8">
        <f t="shared" si="2"/>
        <v>29740698</v>
      </c>
      <c r="G42" s="8">
        <f>'АПУ профилактика'!D41</f>
        <v>10197631</v>
      </c>
      <c r="H42" s="8">
        <f>'АПУ в неотл.форме'!D39</f>
        <v>2199798</v>
      </c>
      <c r="I42" s="8">
        <f>'АПУ обращения'!D41</f>
        <v>16809426</v>
      </c>
      <c r="J42" s="8">
        <f>'ОДИ ПГГ'!D39</f>
        <v>533843</v>
      </c>
      <c r="K42" s="8">
        <f>'ОДИ МЗ РБ'!D40</f>
        <v>0</v>
      </c>
      <c r="L42" s="8">
        <f>ФАП!D39</f>
        <v>0</v>
      </c>
      <c r="M42" s="8">
        <f>СМП!D39</f>
        <v>0</v>
      </c>
      <c r="N42" s="8">
        <f>Гемодиализ!D39</f>
        <v>0</v>
      </c>
      <c r="O42" s="8">
        <f t="shared" si="3"/>
        <v>33978832</v>
      </c>
      <c r="P42" s="25">
        <f>'бюджет РБ'!D42</f>
        <v>0</v>
      </c>
      <c r="Q42" s="25">
        <f>'бюджет РБ'!P42</f>
        <v>0</v>
      </c>
      <c r="R42" s="8">
        <f t="shared" si="4"/>
        <v>33978832</v>
      </c>
    </row>
    <row r="43" spans="1:18" x14ac:dyDescent="0.2">
      <c r="A43" s="44">
        <v>32</v>
      </c>
      <c r="B43" s="9" t="s">
        <v>63</v>
      </c>
      <c r="C43" s="7" t="s">
        <v>64</v>
      </c>
      <c r="D43" s="8">
        <f>'КС '!D40</f>
        <v>413676951</v>
      </c>
      <c r="E43" s="8">
        <f>ДС!D40</f>
        <v>50725014</v>
      </c>
      <c r="F43" s="8">
        <f t="shared" si="2"/>
        <v>408540182</v>
      </c>
      <c r="G43" s="8">
        <f>'АПУ профилактика'!D42</f>
        <v>152765251</v>
      </c>
      <c r="H43" s="8">
        <f>'АПУ в неотл.форме'!D40</f>
        <v>32475038</v>
      </c>
      <c r="I43" s="8">
        <f>'АПУ обращения'!D42</f>
        <v>178812512</v>
      </c>
      <c r="J43" s="8">
        <f>'ОДИ ПГГ'!D40</f>
        <v>12824145</v>
      </c>
      <c r="K43" s="8">
        <f>'ОДИ МЗ РБ'!D41</f>
        <v>1819800</v>
      </c>
      <c r="L43" s="8">
        <f>ФАП!D40</f>
        <v>29843436</v>
      </c>
      <c r="M43" s="8">
        <f>СМП!D40</f>
        <v>207467051</v>
      </c>
      <c r="N43" s="8">
        <f>Гемодиализ!D40</f>
        <v>0</v>
      </c>
      <c r="O43" s="8">
        <f t="shared" si="3"/>
        <v>1080409198</v>
      </c>
      <c r="P43" s="25">
        <f>'бюджет РБ'!D43</f>
        <v>19287315</v>
      </c>
      <c r="Q43" s="25">
        <f>'бюджет РБ'!P43</f>
        <v>65427</v>
      </c>
      <c r="R43" s="8">
        <f t="shared" si="4"/>
        <v>1099761940</v>
      </c>
    </row>
    <row r="44" spans="1:18" x14ac:dyDescent="0.2">
      <c r="A44" s="44">
        <v>33</v>
      </c>
      <c r="B44" s="12" t="s">
        <v>65</v>
      </c>
      <c r="C44" s="13" t="s">
        <v>66</v>
      </c>
      <c r="D44" s="8">
        <f>'КС '!D41</f>
        <v>478747207</v>
      </c>
      <c r="E44" s="8">
        <f>ДС!D41</f>
        <v>67975927</v>
      </c>
      <c r="F44" s="8">
        <f t="shared" si="2"/>
        <v>548715391</v>
      </c>
      <c r="G44" s="8">
        <f>'АПУ профилактика'!D43</f>
        <v>225798428</v>
      </c>
      <c r="H44" s="8">
        <f>'АПУ в неотл.форме'!D41</f>
        <v>37528337</v>
      </c>
      <c r="I44" s="8">
        <f>'АПУ обращения'!D43</f>
        <v>256226504</v>
      </c>
      <c r="J44" s="8">
        <f>'ОДИ ПГГ'!D41</f>
        <v>26624872</v>
      </c>
      <c r="K44" s="8">
        <f>'ОДИ МЗ РБ'!D42</f>
        <v>2537250</v>
      </c>
      <c r="L44" s="8">
        <f>ФАП!D41</f>
        <v>0</v>
      </c>
      <c r="M44" s="8">
        <f>СМП!D41</f>
        <v>119089125</v>
      </c>
      <c r="N44" s="8">
        <f>Гемодиализ!D41</f>
        <v>0</v>
      </c>
      <c r="O44" s="8">
        <f t="shared" si="3"/>
        <v>1214527650</v>
      </c>
      <c r="P44" s="25">
        <f>'бюджет РБ'!D44</f>
        <v>20976148</v>
      </c>
      <c r="Q44" s="25">
        <f>'бюджет РБ'!P44</f>
        <v>0</v>
      </c>
      <c r="R44" s="8">
        <f t="shared" si="4"/>
        <v>1235503798</v>
      </c>
    </row>
    <row r="45" spans="1:18" x14ac:dyDescent="0.2">
      <c r="A45" s="44">
        <v>34</v>
      </c>
      <c r="B45" s="9" t="s">
        <v>67</v>
      </c>
      <c r="C45" s="7" t="s">
        <v>68</v>
      </c>
      <c r="D45" s="8">
        <f>'КС '!D42</f>
        <v>43787000</v>
      </c>
      <c r="E45" s="8">
        <f>ДС!D42</f>
        <v>14563808</v>
      </c>
      <c r="F45" s="8">
        <f t="shared" si="2"/>
        <v>136353572</v>
      </c>
      <c r="G45" s="8">
        <f>'АПУ профилактика'!D44</f>
        <v>47236178</v>
      </c>
      <c r="H45" s="8">
        <f>'АПУ в неотл.форме'!D42</f>
        <v>10050196</v>
      </c>
      <c r="I45" s="8">
        <f>'АПУ обращения'!D44</f>
        <v>52614242</v>
      </c>
      <c r="J45" s="8">
        <f>'ОДИ ПГГ'!D42</f>
        <v>537160</v>
      </c>
      <c r="K45" s="8">
        <f>'ОДИ МЗ РБ'!D43</f>
        <v>0</v>
      </c>
      <c r="L45" s="8">
        <f>ФАП!D42</f>
        <v>25915796</v>
      </c>
      <c r="M45" s="8">
        <f>СМП!D42</f>
        <v>0</v>
      </c>
      <c r="N45" s="8">
        <f>Гемодиализ!D42</f>
        <v>0</v>
      </c>
      <c r="O45" s="8">
        <f t="shared" si="3"/>
        <v>194704380</v>
      </c>
      <c r="P45" s="25">
        <f>'бюджет РБ'!D45</f>
        <v>10859699</v>
      </c>
      <c r="Q45" s="25">
        <f>'бюджет РБ'!P45</f>
        <v>72904</v>
      </c>
      <c r="R45" s="8">
        <f t="shared" si="4"/>
        <v>205636983</v>
      </c>
    </row>
    <row r="46" spans="1:18" x14ac:dyDescent="0.2">
      <c r="A46" s="44">
        <v>35</v>
      </c>
      <c r="B46" s="10" t="s">
        <v>69</v>
      </c>
      <c r="C46" s="11" t="s">
        <v>70</v>
      </c>
      <c r="D46" s="8">
        <f>'КС '!D43</f>
        <v>213461760</v>
      </c>
      <c r="E46" s="8">
        <f>ДС!D43</f>
        <v>46616965</v>
      </c>
      <c r="F46" s="8">
        <f t="shared" si="2"/>
        <v>374810403</v>
      </c>
      <c r="G46" s="8">
        <f>'АПУ профилактика'!D45</f>
        <v>151502857</v>
      </c>
      <c r="H46" s="8">
        <f>'АПУ в неотл.форме'!D43</f>
        <v>30493661</v>
      </c>
      <c r="I46" s="8">
        <f>'АПУ обращения'!D45</f>
        <v>158314810</v>
      </c>
      <c r="J46" s="8">
        <f>'ОДИ ПГГ'!D43</f>
        <v>7079478</v>
      </c>
      <c r="K46" s="8">
        <f>'ОДИ МЗ РБ'!D44</f>
        <v>0</v>
      </c>
      <c r="L46" s="8">
        <f>ФАП!D43</f>
        <v>27419597</v>
      </c>
      <c r="M46" s="8">
        <f>СМП!D43</f>
        <v>71576612</v>
      </c>
      <c r="N46" s="8">
        <f>Гемодиализ!D43</f>
        <v>0</v>
      </c>
      <c r="O46" s="8">
        <f t="shared" si="3"/>
        <v>706465740</v>
      </c>
      <c r="P46" s="25">
        <f>'бюджет РБ'!D46</f>
        <v>18648114</v>
      </c>
      <c r="Q46" s="25">
        <f>'бюджет РБ'!P46</f>
        <v>61688</v>
      </c>
      <c r="R46" s="8">
        <f t="shared" si="4"/>
        <v>725175542</v>
      </c>
    </row>
    <row r="47" spans="1:18" x14ac:dyDescent="0.2">
      <c r="A47" s="44">
        <v>36</v>
      </c>
      <c r="B47" s="9" t="s">
        <v>71</v>
      </c>
      <c r="C47" s="7" t="s">
        <v>72</v>
      </c>
      <c r="D47" s="8">
        <f>'КС '!D44</f>
        <v>50006760</v>
      </c>
      <c r="E47" s="8">
        <f>ДС!D44</f>
        <v>17318253</v>
      </c>
      <c r="F47" s="8">
        <f t="shared" si="2"/>
        <v>165122832</v>
      </c>
      <c r="G47" s="8">
        <f>'АПУ профилактика'!D46</f>
        <v>55228181</v>
      </c>
      <c r="H47" s="8">
        <f>'АПУ в неотл.форме'!D44</f>
        <v>10628761</v>
      </c>
      <c r="I47" s="8">
        <f>'АПУ обращения'!D46</f>
        <v>68535476</v>
      </c>
      <c r="J47" s="8">
        <f>'ОДИ ПГГ'!D44</f>
        <v>1924964</v>
      </c>
      <c r="K47" s="8">
        <f>'ОДИ МЗ РБ'!D45</f>
        <v>0</v>
      </c>
      <c r="L47" s="8">
        <f>ФАП!D44</f>
        <v>28805450</v>
      </c>
      <c r="M47" s="8">
        <f>СМП!D44</f>
        <v>28497089</v>
      </c>
      <c r="N47" s="8">
        <f>Гемодиализ!D44</f>
        <v>0</v>
      </c>
      <c r="O47" s="8">
        <f t="shared" si="3"/>
        <v>260944934</v>
      </c>
      <c r="P47" s="25">
        <f>'бюджет РБ'!D47</f>
        <v>9447739</v>
      </c>
      <c r="Q47" s="25">
        <f>'бюджет РБ'!P47</f>
        <v>74774</v>
      </c>
      <c r="R47" s="8">
        <f t="shared" si="4"/>
        <v>270467447</v>
      </c>
    </row>
    <row r="48" spans="1:18" x14ac:dyDescent="0.2">
      <c r="A48" s="44">
        <v>37</v>
      </c>
      <c r="B48" s="6" t="s">
        <v>73</v>
      </c>
      <c r="C48" s="7" t="s">
        <v>74</v>
      </c>
      <c r="D48" s="8">
        <f>'КС '!D45</f>
        <v>203481503</v>
      </c>
      <c r="E48" s="8">
        <f>ДС!D45</f>
        <v>51315213</v>
      </c>
      <c r="F48" s="8">
        <f t="shared" si="2"/>
        <v>358983598</v>
      </c>
      <c r="G48" s="8">
        <f>'АПУ профилактика'!D47</f>
        <v>138403343</v>
      </c>
      <c r="H48" s="8">
        <f>'АПУ в неотл.форме'!D45</f>
        <v>32153793</v>
      </c>
      <c r="I48" s="8">
        <f>'АПУ обращения'!D47</f>
        <v>143003024</v>
      </c>
      <c r="J48" s="8">
        <f>'ОДИ ПГГ'!D45</f>
        <v>11955094</v>
      </c>
      <c r="K48" s="8">
        <f>'ОДИ МЗ РБ'!D46</f>
        <v>0</v>
      </c>
      <c r="L48" s="8">
        <f>ФАП!D45</f>
        <v>33468344</v>
      </c>
      <c r="M48" s="8">
        <f>СМП!D45</f>
        <v>0</v>
      </c>
      <c r="N48" s="8">
        <f>Гемодиализ!D45</f>
        <v>0</v>
      </c>
      <c r="O48" s="8">
        <f t="shared" si="3"/>
        <v>613780314</v>
      </c>
      <c r="P48" s="25">
        <f>'бюджет РБ'!D48</f>
        <v>18025893</v>
      </c>
      <c r="Q48" s="25">
        <f>'бюджет РБ'!P48</f>
        <v>76644</v>
      </c>
      <c r="R48" s="8">
        <f t="shared" si="4"/>
        <v>631882851</v>
      </c>
    </row>
    <row r="49" spans="1:18" x14ac:dyDescent="0.2">
      <c r="A49" s="44">
        <v>38</v>
      </c>
      <c r="B49" s="14" t="s">
        <v>75</v>
      </c>
      <c r="C49" s="15" t="s">
        <v>76</v>
      </c>
      <c r="D49" s="8">
        <f>'КС '!D46</f>
        <v>49077016</v>
      </c>
      <c r="E49" s="8">
        <f>ДС!D46</f>
        <v>16876023</v>
      </c>
      <c r="F49" s="8">
        <f t="shared" si="2"/>
        <v>157909743</v>
      </c>
      <c r="G49" s="8">
        <f>'АПУ профилактика'!D48</f>
        <v>48645741</v>
      </c>
      <c r="H49" s="8">
        <f>'АПУ в неотл.форме'!D46</f>
        <v>10497929</v>
      </c>
      <c r="I49" s="8">
        <f>'АПУ обращения'!D48</f>
        <v>61030994</v>
      </c>
      <c r="J49" s="8">
        <f>'ОДИ ПГГ'!D46</f>
        <v>1180621</v>
      </c>
      <c r="K49" s="8">
        <f>'ОДИ МЗ РБ'!D47</f>
        <v>0</v>
      </c>
      <c r="L49" s="8">
        <f>ФАП!D46</f>
        <v>36554458</v>
      </c>
      <c r="M49" s="8">
        <f>СМП!D46</f>
        <v>0</v>
      </c>
      <c r="N49" s="8">
        <f>Гемодиализ!D46</f>
        <v>0</v>
      </c>
      <c r="O49" s="8">
        <f t="shared" si="3"/>
        <v>223862782</v>
      </c>
      <c r="P49" s="25">
        <f>'бюджет РБ'!D49</f>
        <v>9646374</v>
      </c>
      <c r="Q49" s="25">
        <f>'бюджет РБ'!P49</f>
        <v>84121</v>
      </c>
      <c r="R49" s="8">
        <f t="shared" si="4"/>
        <v>233593277</v>
      </c>
    </row>
    <row r="50" spans="1:18" x14ac:dyDescent="0.2">
      <c r="A50" s="44">
        <v>39</v>
      </c>
      <c r="B50" s="6" t="s">
        <v>77</v>
      </c>
      <c r="C50" s="7" t="s">
        <v>78</v>
      </c>
      <c r="D50" s="8">
        <f>'КС '!D47</f>
        <v>34166704</v>
      </c>
      <c r="E50" s="8">
        <f>ДС!D47</f>
        <v>10368576</v>
      </c>
      <c r="F50" s="8">
        <f t="shared" si="2"/>
        <v>112515059</v>
      </c>
      <c r="G50" s="8">
        <f>'АПУ профилактика'!D49</f>
        <v>32399684</v>
      </c>
      <c r="H50" s="8">
        <f>'АПУ в неотл.форме'!D47</f>
        <v>7430289</v>
      </c>
      <c r="I50" s="8">
        <f>'АПУ обращения'!D49</f>
        <v>42845512</v>
      </c>
      <c r="J50" s="8">
        <f>'ОДИ ПГГ'!D47</f>
        <v>285947</v>
      </c>
      <c r="K50" s="8">
        <f>'ОДИ МЗ РБ'!D48</f>
        <v>0</v>
      </c>
      <c r="L50" s="8">
        <f>ФАП!D47</f>
        <v>29553627</v>
      </c>
      <c r="M50" s="8">
        <f>СМП!D47</f>
        <v>16451035</v>
      </c>
      <c r="N50" s="8">
        <f>Гемодиализ!D47</f>
        <v>0</v>
      </c>
      <c r="O50" s="8">
        <f t="shared" si="3"/>
        <v>173501374</v>
      </c>
      <c r="P50" s="25">
        <f>'бюджет РБ'!D50</f>
        <v>9947792</v>
      </c>
      <c r="Q50" s="25">
        <f>'бюджет РБ'!P50</f>
        <v>46733</v>
      </c>
      <c r="R50" s="8">
        <f t="shared" si="4"/>
        <v>183495899</v>
      </c>
    </row>
    <row r="51" spans="1:18" x14ac:dyDescent="0.2">
      <c r="A51" s="44">
        <v>40</v>
      </c>
      <c r="B51" s="12" t="s">
        <v>79</v>
      </c>
      <c r="C51" s="13" t="s">
        <v>80</v>
      </c>
      <c r="D51" s="8">
        <f>'КС '!D48</f>
        <v>43170614</v>
      </c>
      <c r="E51" s="8">
        <f>ДС!D48</f>
        <v>18349270</v>
      </c>
      <c r="F51" s="8">
        <f t="shared" si="2"/>
        <v>162542541</v>
      </c>
      <c r="G51" s="8">
        <f>'АПУ профилактика'!D50</f>
        <v>52337175</v>
      </c>
      <c r="H51" s="8">
        <f>'АПУ в неотл.форме'!D48</f>
        <v>12373504</v>
      </c>
      <c r="I51" s="8">
        <f>'АПУ обращения'!D50</f>
        <v>63659168</v>
      </c>
      <c r="J51" s="8">
        <f>'ОДИ ПГГ'!D48</f>
        <v>1002481</v>
      </c>
      <c r="K51" s="8">
        <f>'ОДИ МЗ РБ'!D49</f>
        <v>0</v>
      </c>
      <c r="L51" s="8">
        <f>ФАП!D48</f>
        <v>33170213</v>
      </c>
      <c r="M51" s="8">
        <f>СМП!D48</f>
        <v>27261714</v>
      </c>
      <c r="N51" s="8">
        <f>Гемодиализ!D48</f>
        <v>0</v>
      </c>
      <c r="O51" s="8">
        <f t="shared" si="3"/>
        <v>251324139</v>
      </c>
      <c r="P51" s="25">
        <f>'бюджет РБ'!D51</f>
        <v>9529019</v>
      </c>
      <c r="Q51" s="25">
        <f>'бюджет РБ'!P51</f>
        <v>74774</v>
      </c>
      <c r="R51" s="8">
        <f t="shared" si="4"/>
        <v>260927932</v>
      </c>
    </row>
    <row r="52" spans="1:18" x14ac:dyDescent="0.2">
      <c r="A52" s="44">
        <v>41</v>
      </c>
      <c r="B52" s="10" t="s">
        <v>81</v>
      </c>
      <c r="C52" s="11" t="s">
        <v>82</v>
      </c>
      <c r="D52" s="8">
        <f>'КС '!D49</f>
        <v>23627828</v>
      </c>
      <c r="E52" s="8">
        <f>ДС!D49</f>
        <v>8990152</v>
      </c>
      <c r="F52" s="8">
        <f t="shared" si="2"/>
        <v>86588358</v>
      </c>
      <c r="G52" s="8">
        <f>'АПУ профилактика'!D51</f>
        <v>27145730</v>
      </c>
      <c r="H52" s="8">
        <f>'АПУ в неотл.форме'!D49</f>
        <v>5409483</v>
      </c>
      <c r="I52" s="8">
        <f>'АПУ обращения'!D51</f>
        <v>31154323</v>
      </c>
      <c r="J52" s="8">
        <f>'ОДИ ПГГ'!D49</f>
        <v>343449</v>
      </c>
      <c r="K52" s="8">
        <f>'ОДИ МЗ РБ'!D50</f>
        <v>0</v>
      </c>
      <c r="L52" s="8">
        <f>ФАП!D49</f>
        <v>22535373</v>
      </c>
      <c r="M52" s="8">
        <f>СМП!D49</f>
        <v>0</v>
      </c>
      <c r="N52" s="8">
        <f>Гемодиализ!D49</f>
        <v>0</v>
      </c>
      <c r="O52" s="8">
        <f t="shared" si="3"/>
        <v>119206338</v>
      </c>
      <c r="P52" s="25">
        <f>'бюджет РБ'!D52</f>
        <v>9449043</v>
      </c>
      <c r="Q52" s="25">
        <f>'бюджет РБ'!P52</f>
        <v>42995</v>
      </c>
      <c r="R52" s="8">
        <f t="shared" si="4"/>
        <v>128698376</v>
      </c>
    </row>
    <row r="53" spans="1:18" x14ac:dyDescent="0.2">
      <c r="A53" s="44">
        <v>42</v>
      </c>
      <c r="B53" s="9" t="s">
        <v>83</v>
      </c>
      <c r="C53" s="7" t="s">
        <v>84</v>
      </c>
      <c r="D53" s="8">
        <f>'КС '!D50</f>
        <v>31613993</v>
      </c>
      <c r="E53" s="8">
        <f>ДС!D50</f>
        <v>40735595</v>
      </c>
      <c r="F53" s="8">
        <f t="shared" si="2"/>
        <v>63559334</v>
      </c>
      <c r="G53" s="8">
        <f>'АПУ профилактика'!D52</f>
        <v>25414343</v>
      </c>
      <c r="H53" s="8">
        <f>'АПУ в неотл.форме'!D50</f>
        <v>5170280</v>
      </c>
      <c r="I53" s="8">
        <f>'АПУ обращения'!D52</f>
        <v>28025070</v>
      </c>
      <c r="J53" s="8">
        <f>'ОДИ ПГГ'!D50</f>
        <v>4949641</v>
      </c>
      <c r="K53" s="8">
        <f>'ОДИ МЗ РБ'!D51</f>
        <v>0</v>
      </c>
      <c r="L53" s="8">
        <f>ФАП!D50</f>
        <v>0</v>
      </c>
      <c r="M53" s="8">
        <f>СМП!D50</f>
        <v>0</v>
      </c>
      <c r="N53" s="8">
        <f>Гемодиализ!D50</f>
        <v>0</v>
      </c>
      <c r="O53" s="8">
        <f t="shared" si="3"/>
        <v>135908922</v>
      </c>
      <c r="P53" s="25">
        <f>'бюджет РБ'!D53</f>
        <v>0</v>
      </c>
      <c r="Q53" s="25">
        <f>'бюджет РБ'!P53</f>
        <v>0</v>
      </c>
      <c r="R53" s="8">
        <f t="shared" si="4"/>
        <v>135908922</v>
      </c>
    </row>
    <row r="54" spans="1:18" x14ac:dyDescent="0.2">
      <c r="A54" s="44">
        <v>43</v>
      </c>
      <c r="B54" s="10" t="s">
        <v>85</v>
      </c>
      <c r="C54" s="11" t="s">
        <v>86</v>
      </c>
      <c r="D54" s="8">
        <f>'КС '!D51</f>
        <v>460181277</v>
      </c>
      <c r="E54" s="8">
        <f>ДС!D51</f>
        <v>71559158</v>
      </c>
      <c r="F54" s="8">
        <f t="shared" si="2"/>
        <v>537329916</v>
      </c>
      <c r="G54" s="8">
        <f>'АПУ профилактика'!D53</f>
        <v>222181946</v>
      </c>
      <c r="H54" s="8">
        <f>'АПУ в неотл.форме'!D51</f>
        <v>40094693</v>
      </c>
      <c r="I54" s="8">
        <f>'АПУ обращения'!D53</f>
        <v>219459068</v>
      </c>
      <c r="J54" s="8">
        <f>'ОДИ ПГГ'!D51</f>
        <v>53206209</v>
      </c>
      <c r="K54" s="8">
        <f>'ОДИ МЗ РБ'!D52</f>
        <v>2388000</v>
      </c>
      <c r="L54" s="8">
        <f>ФАП!D51</f>
        <v>0</v>
      </c>
      <c r="M54" s="8">
        <f>СМП!D51</f>
        <v>356210106</v>
      </c>
      <c r="N54" s="8">
        <f>Гемодиализ!D51</f>
        <v>0</v>
      </c>
      <c r="O54" s="8">
        <f t="shared" si="3"/>
        <v>1425280457</v>
      </c>
      <c r="P54" s="25">
        <f>'бюджет РБ'!D54</f>
        <v>20889308</v>
      </c>
      <c r="Q54" s="25">
        <f>'бюджет РБ'!P54</f>
        <v>0</v>
      </c>
      <c r="R54" s="8">
        <f t="shared" si="4"/>
        <v>1446169765</v>
      </c>
    </row>
    <row r="55" spans="1:18" x14ac:dyDescent="0.2">
      <c r="A55" s="44">
        <v>44</v>
      </c>
      <c r="B55" s="6" t="s">
        <v>87</v>
      </c>
      <c r="C55" s="7" t="s">
        <v>88</v>
      </c>
      <c r="D55" s="8">
        <f>'КС '!D52</f>
        <v>52826111</v>
      </c>
      <c r="E55" s="8">
        <f>ДС!D52</f>
        <v>16061378</v>
      </c>
      <c r="F55" s="8">
        <f t="shared" si="2"/>
        <v>140487265</v>
      </c>
      <c r="G55" s="8">
        <f>'АПУ профилактика'!D54</f>
        <v>45251138</v>
      </c>
      <c r="H55" s="8">
        <f>'АПУ в неотл.форме'!D52</f>
        <v>10291847</v>
      </c>
      <c r="I55" s="8">
        <f>'АПУ обращения'!D54</f>
        <v>49143114</v>
      </c>
      <c r="J55" s="8">
        <f>'ОДИ ПГГ'!D52</f>
        <v>1482051</v>
      </c>
      <c r="K55" s="8">
        <f>'ОДИ МЗ РБ'!D53</f>
        <v>0</v>
      </c>
      <c r="L55" s="8">
        <f>ФАП!D52</f>
        <v>34319115</v>
      </c>
      <c r="M55" s="8">
        <f>СМП!D52</f>
        <v>0</v>
      </c>
      <c r="N55" s="8">
        <f>Гемодиализ!D52</f>
        <v>0</v>
      </c>
      <c r="O55" s="8">
        <f t="shared" si="3"/>
        <v>209374754</v>
      </c>
      <c r="P55" s="25">
        <f>'бюджет РБ'!D55</f>
        <v>11124154</v>
      </c>
      <c r="Q55" s="25">
        <f>'бюджет РБ'!P55</f>
        <v>72904</v>
      </c>
      <c r="R55" s="8">
        <f t="shared" si="4"/>
        <v>220571812</v>
      </c>
    </row>
    <row r="56" spans="1:18" x14ac:dyDescent="0.2">
      <c r="A56" s="44">
        <v>45</v>
      </c>
      <c r="B56" s="6" t="s">
        <v>89</v>
      </c>
      <c r="C56" s="7" t="s">
        <v>90</v>
      </c>
      <c r="D56" s="8">
        <f>'КС '!D53</f>
        <v>307560799</v>
      </c>
      <c r="E56" s="8">
        <f>ДС!D53</f>
        <v>50690565</v>
      </c>
      <c r="F56" s="8">
        <f t="shared" si="2"/>
        <v>366626267</v>
      </c>
      <c r="G56" s="8">
        <f>'АПУ профилактика'!D55</f>
        <v>152736633</v>
      </c>
      <c r="H56" s="8">
        <f>'АПУ в неотл.форме'!D53</f>
        <v>27836808</v>
      </c>
      <c r="I56" s="8">
        <f>'АПУ обращения'!D55</f>
        <v>159210740</v>
      </c>
      <c r="J56" s="8">
        <f>'ОДИ ПГГ'!D53</f>
        <v>10359947</v>
      </c>
      <c r="K56" s="8">
        <f>'ОДИ МЗ РБ'!D54</f>
        <v>0</v>
      </c>
      <c r="L56" s="8">
        <f>ФАП!D53</f>
        <v>16482139</v>
      </c>
      <c r="M56" s="8">
        <f>СМП!D53</f>
        <v>0</v>
      </c>
      <c r="N56" s="8">
        <f>Гемодиализ!D53</f>
        <v>0</v>
      </c>
      <c r="O56" s="8">
        <f t="shared" si="3"/>
        <v>724877631</v>
      </c>
      <c r="P56" s="25">
        <f>'бюджет РБ'!D56</f>
        <v>24521720</v>
      </c>
      <c r="Q56" s="25">
        <f>'бюджет РБ'!P56</f>
        <v>48602</v>
      </c>
      <c r="R56" s="8">
        <f t="shared" si="4"/>
        <v>749447953</v>
      </c>
    </row>
    <row r="57" spans="1:18" x14ac:dyDescent="0.2">
      <c r="A57" s="44">
        <v>46</v>
      </c>
      <c r="B57" s="10" t="s">
        <v>91</v>
      </c>
      <c r="C57" s="11" t="s">
        <v>92</v>
      </c>
      <c r="D57" s="8">
        <f>'КС '!D54</f>
        <v>38012043</v>
      </c>
      <c r="E57" s="8">
        <f>ДС!D54</f>
        <v>12004323</v>
      </c>
      <c r="F57" s="8">
        <f t="shared" si="2"/>
        <v>112503407</v>
      </c>
      <c r="G57" s="8">
        <f>'АПУ профилактика'!D56</f>
        <v>37679625</v>
      </c>
      <c r="H57" s="8">
        <f>'АПУ в неотл.форме'!D54</f>
        <v>8481958</v>
      </c>
      <c r="I57" s="8">
        <f>'АПУ обращения'!D56</f>
        <v>40966150</v>
      </c>
      <c r="J57" s="8">
        <f>'ОДИ ПГГ'!D54</f>
        <v>1207224</v>
      </c>
      <c r="K57" s="8">
        <f>'ОДИ МЗ РБ'!D55</f>
        <v>0</v>
      </c>
      <c r="L57" s="8">
        <f>ФАП!D54</f>
        <v>24168450</v>
      </c>
      <c r="M57" s="8">
        <f>СМП!D54</f>
        <v>0</v>
      </c>
      <c r="N57" s="8">
        <f>Гемодиализ!D54</f>
        <v>0</v>
      </c>
      <c r="O57" s="8">
        <f t="shared" si="3"/>
        <v>162519773</v>
      </c>
      <c r="P57" s="25">
        <f>'бюджет РБ'!D57</f>
        <v>9548578</v>
      </c>
      <c r="Q57" s="25">
        <f>'бюджет РБ'!P57</f>
        <v>57949</v>
      </c>
      <c r="R57" s="8">
        <f t="shared" si="4"/>
        <v>172126300</v>
      </c>
    </row>
    <row r="58" spans="1:18" ht="10.5" customHeight="1" x14ac:dyDescent="0.2">
      <c r="A58" s="44">
        <v>47</v>
      </c>
      <c r="B58" s="10" t="s">
        <v>93</v>
      </c>
      <c r="C58" s="11" t="s">
        <v>94</v>
      </c>
      <c r="D58" s="8">
        <f>'КС '!D55</f>
        <v>55552145</v>
      </c>
      <c r="E58" s="8">
        <f>ДС!D55</f>
        <v>18008682</v>
      </c>
      <c r="F58" s="8">
        <f t="shared" si="2"/>
        <v>164899624</v>
      </c>
      <c r="G58" s="8">
        <f>'АПУ профилактика'!D57</f>
        <v>53134226</v>
      </c>
      <c r="H58" s="8">
        <f>'АПУ в неотл.форме'!D55</f>
        <v>11661756</v>
      </c>
      <c r="I58" s="8">
        <f>'АПУ обращения'!D57</f>
        <v>59608822</v>
      </c>
      <c r="J58" s="8">
        <f>'ОДИ ПГГ'!D55</f>
        <v>1107597</v>
      </c>
      <c r="K58" s="8">
        <f>'ОДИ МЗ РБ'!D56</f>
        <v>0</v>
      </c>
      <c r="L58" s="8">
        <f>ФАП!D55</f>
        <v>39387223</v>
      </c>
      <c r="M58" s="8">
        <f>СМП!D55</f>
        <v>27164149</v>
      </c>
      <c r="N58" s="8">
        <f>Гемодиализ!D55</f>
        <v>0</v>
      </c>
      <c r="O58" s="8">
        <f t="shared" si="3"/>
        <v>265624600</v>
      </c>
      <c r="P58" s="25">
        <f>'бюджет РБ'!D58</f>
        <v>9644201</v>
      </c>
      <c r="Q58" s="25">
        <f>'бюджет РБ'!P58</f>
        <v>87860</v>
      </c>
      <c r="R58" s="8">
        <f t="shared" si="4"/>
        <v>275356661</v>
      </c>
    </row>
    <row r="59" spans="1:18" x14ac:dyDescent="0.2">
      <c r="A59" s="44">
        <v>48</v>
      </c>
      <c r="B59" s="9" t="s">
        <v>95</v>
      </c>
      <c r="C59" s="7" t="s">
        <v>96</v>
      </c>
      <c r="D59" s="8">
        <f>'КС '!D56</f>
        <v>69305038</v>
      </c>
      <c r="E59" s="8">
        <f>ДС!D56</f>
        <v>22507659</v>
      </c>
      <c r="F59" s="8">
        <f t="shared" si="2"/>
        <v>191296659</v>
      </c>
      <c r="G59" s="8">
        <f>'АПУ профилактика'!D58</f>
        <v>67962691</v>
      </c>
      <c r="H59" s="8">
        <f>'АПУ в неотл.форме'!D56</f>
        <v>15509110</v>
      </c>
      <c r="I59" s="8">
        <f>'АПУ обращения'!D58</f>
        <v>72992140</v>
      </c>
      <c r="J59" s="8">
        <f>'ОДИ ПГГ'!D56</f>
        <v>3683537</v>
      </c>
      <c r="K59" s="8">
        <f>'ОДИ МЗ РБ'!D57</f>
        <v>0</v>
      </c>
      <c r="L59" s="8">
        <f>ФАП!D56</f>
        <v>31149181</v>
      </c>
      <c r="M59" s="8">
        <f>СМП!D56</f>
        <v>34278607</v>
      </c>
      <c r="N59" s="8">
        <f>Гемодиализ!D56</f>
        <v>0</v>
      </c>
      <c r="O59" s="8">
        <f t="shared" si="3"/>
        <v>317387963</v>
      </c>
      <c r="P59" s="25">
        <f>'бюджет РБ'!D59</f>
        <v>12274242</v>
      </c>
      <c r="Q59" s="25">
        <f>'бюджет РБ'!P59</f>
        <v>71035</v>
      </c>
      <c r="R59" s="8">
        <f t="shared" si="4"/>
        <v>329733240</v>
      </c>
    </row>
    <row r="60" spans="1:18" x14ac:dyDescent="0.2">
      <c r="A60" s="44">
        <v>49</v>
      </c>
      <c r="B60" s="10" t="s">
        <v>97</v>
      </c>
      <c r="C60" s="11" t="s">
        <v>98</v>
      </c>
      <c r="D60" s="8">
        <f>'КС '!D57</f>
        <v>28200770</v>
      </c>
      <c r="E60" s="8">
        <f>ДС!D57</f>
        <v>7996712</v>
      </c>
      <c r="F60" s="8">
        <f t="shared" si="2"/>
        <v>78800705</v>
      </c>
      <c r="G60" s="8">
        <f>'АПУ профилактика'!D59</f>
        <v>23169484</v>
      </c>
      <c r="H60" s="8">
        <f>'АПУ в неотл.форме'!D57</f>
        <v>5517775</v>
      </c>
      <c r="I60" s="8">
        <f>'АПУ обращения'!D59</f>
        <v>29023697</v>
      </c>
      <c r="J60" s="8">
        <f>'ОДИ ПГГ'!D57</f>
        <v>248617</v>
      </c>
      <c r="K60" s="8">
        <f>'ОДИ МЗ РБ'!D58</f>
        <v>0</v>
      </c>
      <c r="L60" s="8">
        <f>ФАП!D57</f>
        <v>20841132</v>
      </c>
      <c r="M60" s="8">
        <f>СМП!D57</f>
        <v>0</v>
      </c>
      <c r="N60" s="8">
        <f>Гемодиализ!D57</f>
        <v>0</v>
      </c>
      <c r="O60" s="8">
        <f t="shared" si="3"/>
        <v>114998187</v>
      </c>
      <c r="P60" s="25">
        <f>'бюджет РБ'!D60</f>
        <v>9612531</v>
      </c>
      <c r="Q60" s="25">
        <f>'бюджет РБ'!P60</f>
        <v>46733</v>
      </c>
      <c r="R60" s="8">
        <f t="shared" si="4"/>
        <v>124657451</v>
      </c>
    </row>
    <row r="61" spans="1:18" x14ac:dyDescent="0.2">
      <c r="A61" s="44">
        <v>50</v>
      </c>
      <c r="B61" s="9" t="s">
        <v>99</v>
      </c>
      <c r="C61" s="7" t="s">
        <v>100</v>
      </c>
      <c r="D61" s="8">
        <f>'КС '!D58</f>
        <v>44556377</v>
      </c>
      <c r="E61" s="8">
        <f>ДС!D58</f>
        <v>15567498</v>
      </c>
      <c r="F61" s="8">
        <f t="shared" si="2"/>
        <v>140345182</v>
      </c>
      <c r="G61" s="8">
        <f>'АПУ профилактика'!D60</f>
        <v>45332991</v>
      </c>
      <c r="H61" s="8">
        <f>'АПУ в неотл.форме'!D58</f>
        <v>10798931</v>
      </c>
      <c r="I61" s="8">
        <f>'АПУ обращения'!D60</f>
        <v>54715494</v>
      </c>
      <c r="J61" s="8">
        <f>'ОДИ ПГГ'!D58</f>
        <v>1012940</v>
      </c>
      <c r="K61" s="8">
        <f>'ОДИ МЗ РБ'!D59</f>
        <v>0</v>
      </c>
      <c r="L61" s="8">
        <f>ФАП!D58</f>
        <v>28484826</v>
      </c>
      <c r="M61" s="8">
        <f>СМП!D58</f>
        <v>24250232</v>
      </c>
      <c r="N61" s="8">
        <f>Гемодиализ!D58</f>
        <v>0</v>
      </c>
      <c r="O61" s="8">
        <f t="shared" si="3"/>
        <v>224719289</v>
      </c>
      <c r="P61" s="25">
        <f>'бюджет РБ'!D61</f>
        <v>10711497</v>
      </c>
      <c r="Q61" s="25">
        <f>'бюджет РБ'!P61</f>
        <v>65428</v>
      </c>
      <c r="R61" s="8">
        <f t="shared" si="4"/>
        <v>235496214</v>
      </c>
    </row>
    <row r="62" spans="1:18" ht="10.5" customHeight="1" x14ac:dyDescent="0.2">
      <c r="A62" s="44">
        <v>51</v>
      </c>
      <c r="B62" s="10" t="s">
        <v>101</v>
      </c>
      <c r="C62" s="11" t="s">
        <v>102</v>
      </c>
      <c r="D62" s="8">
        <f>'КС '!D59</f>
        <v>65109368</v>
      </c>
      <c r="E62" s="8">
        <f>ДС!D59</f>
        <v>21510414</v>
      </c>
      <c r="F62" s="8">
        <f t="shared" si="2"/>
        <v>195166812</v>
      </c>
      <c r="G62" s="8">
        <f>'АПУ профилактика'!D61</f>
        <v>67436990</v>
      </c>
      <c r="H62" s="8">
        <f>'АПУ в неотл.форме'!D59</f>
        <v>15618368</v>
      </c>
      <c r="I62" s="8">
        <f>'АПУ обращения'!D61</f>
        <v>81574224</v>
      </c>
      <c r="J62" s="8">
        <f>'ОДИ ПГГ'!D59</f>
        <v>2391246</v>
      </c>
      <c r="K62" s="8">
        <f>'ОДИ МЗ РБ'!D60</f>
        <v>0</v>
      </c>
      <c r="L62" s="8">
        <f>ФАП!D59</f>
        <v>28145984</v>
      </c>
      <c r="M62" s="8">
        <f>СМП!D59</f>
        <v>34340933</v>
      </c>
      <c r="N62" s="8">
        <f>Гемодиализ!D59</f>
        <v>0</v>
      </c>
      <c r="O62" s="8">
        <f t="shared" si="3"/>
        <v>316127527</v>
      </c>
      <c r="P62" s="25">
        <f>'бюджет РБ'!D62</f>
        <v>10623873</v>
      </c>
      <c r="Q62" s="25">
        <f>'бюджет РБ'!P62</f>
        <v>63557</v>
      </c>
      <c r="R62" s="8">
        <f t="shared" si="4"/>
        <v>326814957</v>
      </c>
    </row>
    <row r="63" spans="1:18" x14ac:dyDescent="0.2">
      <c r="A63" s="44">
        <v>52</v>
      </c>
      <c r="B63" s="10" t="s">
        <v>103</v>
      </c>
      <c r="C63" s="11" t="s">
        <v>104</v>
      </c>
      <c r="D63" s="8">
        <f>'КС '!D60</f>
        <v>328930448</v>
      </c>
      <c r="E63" s="8">
        <f>ДС!D60</f>
        <v>77107851</v>
      </c>
      <c r="F63" s="8">
        <f t="shared" si="2"/>
        <v>556997022</v>
      </c>
      <c r="G63" s="8">
        <f>'АПУ профилактика'!D62</f>
        <v>228789738</v>
      </c>
      <c r="H63" s="8">
        <f>'АПУ в неотл.форме'!D60</f>
        <v>48853415</v>
      </c>
      <c r="I63" s="8">
        <f>'АПУ обращения'!D62</f>
        <v>218433243</v>
      </c>
      <c r="J63" s="8">
        <f>'ОДИ ПГГ'!D60</f>
        <v>12728198</v>
      </c>
      <c r="K63" s="8">
        <f>'ОДИ МЗ РБ'!D61</f>
        <v>2000450</v>
      </c>
      <c r="L63" s="8">
        <f>ФАП!D60</f>
        <v>46191978</v>
      </c>
      <c r="M63" s="8">
        <f>СМП!D60</f>
        <v>0</v>
      </c>
      <c r="N63" s="8">
        <f>Гемодиализ!D60</f>
        <v>0</v>
      </c>
      <c r="O63" s="8">
        <f t="shared" si="3"/>
        <v>963035321</v>
      </c>
      <c r="P63" s="25">
        <f>'бюджет РБ'!D63</f>
        <v>23124639</v>
      </c>
      <c r="Q63" s="25">
        <f>'бюджет РБ'!P63</f>
        <v>89729</v>
      </c>
      <c r="R63" s="8">
        <f t="shared" si="4"/>
        <v>986249689</v>
      </c>
    </row>
    <row r="64" spans="1:18" x14ac:dyDescent="0.2">
      <c r="A64" s="44">
        <v>53</v>
      </c>
      <c r="B64" s="10" t="s">
        <v>105</v>
      </c>
      <c r="C64" s="11" t="s">
        <v>106</v>
      </c>
      <c r="D64" s="8">
        <f>'КС '!D61</f>
        <v>45262884</v>
      </c>
      <c r="E64" s="8">
        <f>ДС!D61</f>
        <v>13349631</v>
      </c>
      <c r="F64" s="8">
        <f t="shared" si="2"/>
        <v>126281020</v>
      </c>
      <c r="G64" s="8">
        <f>'АПУ профилактика'!D63</f>
        <v>40531655</v>
      </c>
      <c r="H64" s="8">
        <f>'АПУ в неотл.форме'!D61</f>
        <v>8372082</v>
      </c>
      <c r="I64" s="8">
        <f>'АПУ обращения'!D63</f>
        <v>42674282</v>
      </c>
      <c r="J64" s="8">
        <f>'ОДИ ПГГ'!D61</f>
        <v>1330349</v>
      </c>
      <c r="K64" s="8">
        <f>'ОДИ МЗ РБ'!D62</f>
        <v>0</v>
      </c>
      <c r="L64" s="8">
        <f>ФАП!D61</f>
        <v>33372652</v>
      </c>
      <c r="M64" s="8">
        <f>СМП!D61</f>
        <v>0</v>
      </c>
      <c r="N64" s="8">
        <f>Гемодиализ!D61</f>
        <v>0</v>
      </c>
      <c r="O64" s="8">
        <f t="shared" si="3"/>
        <v>184893535</v>
      </c>
      <c r="P64" s="25">
        <f>'бюджет РБ'!D64</f>
        <v>10143981</v>
      </c>
      <c r="Q64" s="25">
        <f>'бюджет РБ'!P64</f>
        <v>74774</v>
      </c>
      <c r="R64" s="8">
        <f t="shared" si="4"/>
        <v>195112290</v>
      </c>
    </row>
    <row r="65" spans="1:18" x14ac:dyDescent="0.2">
      <c r="A65" s="44">
        <v>54</v>
      </c>
      <c r="B65" s="10" t="s">
        <v>107</v>
      </c>
      <c r="C65" s="11" t="s">
        <v>108</v>
      </c>
      <c r="D65" s="8">
        <f>'КС '!D62</f>
        <v>0</v>
      </c>
      <c r="E65" s="8">
        <f>ДС!D62</f>
        <v>40724</v>
      </c>
      <c r="F65" s="8">
        <f t="shared" si="2"/>
        <v>80966</v>
      </c>
      <c r="G65" s="8">
        <f>'АПУ профилактика'!D64</f>
        <v>0</v>
      </c>
      <c r="H65" s="8">
        <f>'АПУ в неотл.форме'!D62</f>
        <v>0</v>
      </c>
      <c r="I65" s="8">
        <f>'АПУ обращения'!D64</f>
        <v>80966</v>
      </c>
      <c r="J65" s="8">
        <f>'ОДИ ПГГ'!D62</f>
        <v>0</v>
      </c>
      <c r="K65" s="8">
        <f>'ОДИ МЗ РБ'!D63</f>
        <v>0</v>
      </c>
      <c r="L65" s="8">
        <f>ФАП!D62</f>
        <v>0</v>
      </c>
      <c r="M65" s="8">
        <f>СМП!D62</f>
        <v>0</v>
      </c>
      <c r="N65" s="8">
        <f>Гемодиализ!D62</f>
        <v>0</v>
      </c>
      <c r="O65" s="8">
        <f t="shared" si="3"/>
        <v>121690</v>
      </c>
      <c r="P65" s="25">
        <f>'бюджет РБ'!D65</f>
        <v>0</v>
      </c>
      <c r="Q65" s="25">
        <f>'бюджет РБ'!P65</f>
        <v>0</v>
      </c>
      <c r="R65" s="8">
        <f t="shared" si="4"/>
        <v>121690</v>
      </c>
    </row>
    <row r="66" spans="1:18" x14ac:dyDescent="0.2">
      <c r="A66" s="44">
        <v>55</v>
      </c>
      <c r="B66" s="10" t="s">
        <v>109</v>
      </c>
      <c r="C66" s="11" t="s">
        <v>110</v>
      </c>
      <c r="D66" s="8">
        <f>'КС '!D63</f>
        <v>141905470</v>
      </c>
      <c r="E66" s="8">
        <f>ДС!D63</f>
        <v>0</v>
      </c>
      <c r="F66" s="8">
        <f t="shared" si="2"/>
        <v>0</v>
      </c>
      <c r="G66" s="8">
        <f>'АПУ профилактика'!D65</f>
        <v>0</v>
      </c>
      <c r="H66" s="8">
        <f>'АПУ в неотл.форме'!D63</f>
        <v>0</v>
      </c>
      <c r="I66" s="8">
        <f>'АПУ обращения'!D65</f>
        <v>0</v>
      </c>
      <c r="J66" s="8">
        <f>'ОДИ ПГГ'!D63</f>
        <v>0</v>
      </c>
      <c r="K66" s="8">
        <f>'ОДИ МЗ РБ'!D64</f>
        <v>0</v>
      </c>
      <c r="L66" s="8">
        <f>ФАП!D63</f>
        <v>0</v>
      </c>
      <c r="M66" s="8">
        <f>СМП!D63</f>
        <v>0</v>
      </c>
      <c r="N66" s="8">
        <f>Гемодиализ!D63</f>
        <v>0</v>
      </c>
      <c r="O66" s="8">
        <f t="shared" si="3"/>
        <v>141905470</v>
      </c>
      <c r="P66" s="25">
        <f>'бюджет РБ'!D66</f>
        <v>0</v>
      </c>
      <c r="Q66" s="25">
        <f>'бюджет РБ'!P66</f>
        <v>0</v>
      </c>
      <c r="R66" s="8">
        <f t="shared" si="4"/>
        <v>141905470</v>
      </c>
    </row>
    <row r="67" spans="1:18" ht="18" customHeight="1" x14ac:dyDescent="0.2">
      <c r="A67" s="44">
        <v>56</v>
      </c>
      <c r="B67" s="10" t="s">
        <v>111</v>
      </c>
      <c r="C67" s="11" t="s">
        <v>112</v>
      </c>
      <c r="D67" s="8">
        <f>'КС '!D64</f>
        <v>0</v>
      </c>
      <c r="E67" s="8">
        <f>ДС!D64</f>
        <v>22713500</v>
      </c>
      <c r="F67" s="8">
        <f t="shared" si="2"/>
        <v>169975184</v>
      </c>
      <c r="G67" s="8">
        <f>'АПУ профилактика'!D66</f>
        <v>108818354</v>
      </c>
      <c r="H67" s="8">
        <f>'АПУ в неотл.форме'!D64</f>
        <v>6944469</v>
      </c>
      <c r="I67" s="8">
        <f>'АПУ обращения'!D66</f>
        <v>52608119</v>
      </c>
      <c r="J67" s="8">
        <f>'ОДИ ПГГ'!D64</f>
        <v>1604242</v>
      </c>
      <c r="K67" s="8">
        <f>'ОДИ МЗ РБ'!D65</f>
        <v>0</v>
      </c>
      <c r="L67" s="8">
        <f>ФАП!D64</f>
        <v>0</v>
      </c>
      <c r="M67" s="8">
        <f>СМП!D64</f>
        <v>0</v>
      </c>
      <c r="N67" s="8">
        <f>Гемодиализ!D64</f>
        <v>0</v>
      </c>
      <c r="O67" s="8">
        <f t="shared" si="3"/>
        <v>192688684</v>
      </c>
      <c r="P67" s="25">
        <f>'бюджет РБ'!D67</f>
        <v>0</v>
      </c>
      <c r="Q67" s="25">
        <f>'бюджет РБ'!P67</f>
        <v>0</v>
      </c>
      <c r="R67" s="8">
        <f t="shared" si="4"/>
        <v>192688684</v>
      </c>
    </row>
    <row r="68" spans="1:18" ht="18" customHeight="1" x14ac:dyDescent="0.2">
      <c r="A68" s="44">
        <v>57</v>
      </c>
      <c r="B68" s="9" t="s">
        <v>113</v>
      </c>
      <c r="C68" s="11" t="s">
        <v>114</v>
      </c>
      <c r="D68" s="8">
        <f>'КС '!D65</f>
        <v>0</v>
      </c>
      <c r="E68" s="8">
        <f>ДС!D65</f>
        <v>19334272</v>
      </c>
      <c r="F68" s="8">
        <f t="shared" si="2"/>
        <v>139756952</v>
      </c>
      <c r="G68" s="8">
        <f>'АПУ профилактика'!D67</f>
        <v>88890977</v>
      </c>
      <c r="H68" s="8">
        <f>'АПУ в неотл.форме'!D65</f>
        <v>5685939</v>
      </c>
      <c r="I68" s="8">
        <f>'АПУ обращения'!D67</f>
        <v>43866599</v>
      </c>
      <c r="J68" s="8">
        <f>'ОДИ ПГГ'!D65</f>
        <v>1313437</v>
      </c>
      <c r="K68" s="8">
        <f>'ОДИ МЗ РБ'!D66</f>
        <v>0</v>
      </c>
      <c r="L68" s="8">
        <f>ФАП!D65</f>
        <v>0</v>
      </c>
      <c r="M68" s="8">
        <f>СМП!D65</f>
        <v>0</v>
      </c>
      <c r="N68" s="8">
        <f>Гемодиализ!D65</f>
        <v>0</v>
      </c>
      <c r="O68" s="8">
        <f t="shared" si="3"/>
        <v>159091224</v>
      </c>
      <c r="P68" s="25">
        <f>'бюджет РБ'!D68</f>
        <v>0</v>
      </c>
      <c r="Q68" s="25">
        <f>'бюджет РБ'!P68</f>
        <v>0</v>
      </c>
      <c r="R68" s="8">
        <f t="shared" si="4"/>
        <v>159091224</v>
      </c>
    </row>
    <row r="69" spans="1:18" ht="22.5" customHeight="1" x14ac:dyDescent="0.2">
      <c r="A69" s="44">
        <v>58</v>
      </c>
      <c r="B69" s="12" t="s">
        <v>115</v>
      </c>
      <c r="C69" s="13" t="s">
        <v>116</v>
      </c>
      <c r="D69" s="8">
        <f>'КС '!D66</f>
        <v>0</v>
      </c>
      <c r="E69" s="8">
        <f>ДС!D66</f>
        <v>24860395</v>
      </c>
      <c r="F69" s="8">
        <f t="shared" si="2"/>
        <v>227485323</v>
      </c>
      <c r="G69" s="8">
        <f>'АПУ профилактика'!D68</f>
        <v>127313687</v>
      </c>
      <c r="H69" s="8">
        <f>'АПУ в неотл.форме'!D66</f>
        <v>19714714</v>
      </c>
      <c r="I69" s="8">
        <f>'АПУ обращения'!D68</f>
        <v>78611412</v>
      </c>
      <c r="J69" s="8">
        <f>'ОДИ ПГГ'!D66</f>
        <v>1845510</v>
      </c>
      <c r="K69" s="8">
        <f>'ОДИ МЗ РБ'!D67</f>
        <v>0</v>
      </c>
      <c r="L69" s="8">
        <f>ФАП!D66</f>
        <v>0</v>
      </c>
      <c r="M69" s="8">
        <f>СМП!D66</f>
        <v>0</v>
      </c>
      <c r="N69" s="8">
        <f>Гемодиализ!D66</f>
        <v>0</v>
      </c>
      <c r="O69" s="8">
        <f t="shared" si="3"/>
        <v>252345718</v>
      </c>
      <c r="P69" s="25">
        <f>'бюджет РБ'!D69</f>
        <v>0</v>
      </c>
      <c r="Q69" s="25">
        <f>'бюджет РБ'!P69</f>
        <v>0</v>
      </c>
      <c r="R69" s="8">
        <f t="shared" si="4"/>
        <v>252345718</v>
      </c>
    </row>
    <row r="70" spans="1:18" ht="15" customHeight="1" x14ac:dyDescent="0.2">
      <c r="A70" s="44">
        <v>59</v>
      </c>
      <c r="B70" s="9" t="s">
        <v>117</v>
      </c>
      <c r="C70" s="11" t="s">
        <v>118</v>
      </c>
      <c r="D70" s="8">
        <f>'КС '!D67</f>
        <v>0</v>
      </c>
      <c r="E70" s="8">
        <f>ДС!D67</f>
        <v>34861591</v>
      </c>
      <c r="F70" s="8">
        <f t="shared" si="2"/>
        <v>274856300</v>
      </c>
      <c r="G70" s="8">
        <f>'АПУ профилактика'!D69</f>
        <v>168291854</v>
      </c>
      <c r="H70" s="8">
        <f>'АПУ в неотл.форме'!D67</f>
        <v>21177736</v>
      </c>
      <c r="I70" s="8">
        <f>'АПУ обращения'!D69</f>
        <v>83088747</v>
      </c>
      <c r="J70" s="8">
        <f>'ОДИ ПГГ'!D67</f>
        <v>2297963</v>
      </c>
      <c r="K70" s="8">
        <f>'ОДИ МЗ РБ'!D68</f>
        <v>0</v>
      </c>
      <c r="L70" s="8">
        <f>ФАП!D67</f>
        <v>0</v>
      </c>
      <c r="M70" s="8">
        <f>СМП!D67</f>
        <v>0</v>
      </c>
      <c r="N70" s="8">
        <f>Гемодиализ!D67</f>
        <v>0</v>
      </c>
      <c r="O70" s="8">
        <f t="shared" si="3"/>
        <v>309717891</v>
      </c>
      <c r="P70" s="25">
        <f>'бюджет РБ'!D70</f>
        <v>1261740</v>
      </c>
      <c r="Q70" s="25">
        <f>'бюджет РБ'!P70</f>
        <v>0</v>
      </c>
      <c r="R70" s="8">
        <f t="shared" si="4"/>
        <v>310979631</v>
      </c>
    </row>
    <row r="71" spans="1:18" ht="24" customHeight="1" x14ac:dyDescent="0.2">
      <c r="A71" s="44">
        <v>60</v>
      </c>
      <c r="B71" s="10" t="s">
        <v>119</v>
      </c>
      <c r="C71" s="11" t="s">
        <v>319</v>
      </c>
      <c r="D71" s="8">
        <f>'КС '!D68</f>
        <v>0</v>
      </c>
      <c r="E71" s="8">
        <f>ДС!D68</f>
        <v>15063559</v>
      </c>
      <c r="F71" s="8">
        <f t="shared" si="2"/>
        <v>102015844</v>
      </c>
      <c r="G71" s="8">
        <f>'АПУ профилактика'!D70</f>
        <v>62678833</v>
      </c>
      <c r="H71" s="8">
        <f>'АПУ в неотл.форме'!D68</f>
        <v>3864255</v>
      </c>
      <c r="I71" s="8">
        <f>'АПУ обращения'!D70</f>
        <v>34573565</v>
      </c>
      <c r="J71" s="8">
        <f>'ОДИ ПГГ'!D68</f>
        <v>899191</v>
      </c>
      <c r="K71" s="8">
        <f>'ОДИ МЗ РБ'!D69</f>
        <v>0</v>
      </c>
      <c r="L71" s="8">
        <f>ФАП!D68</f>
        <v>0</v>
      </c>
      <c r="M71" s="8">
        <f>СМП!D68</f>
        <v>0</v>
      </c>
      <c r="N71" s="8">
        <f>Гемодиализ!D68</f>
        <v>0</v>
      </c>
      <c r="O71" s="8">
        <f t="shared" si="3"/>
        <v>117079403</v>
      </c>
      <c r="P71" s="25">
        <f>'бюджет РБ'!D71</f>
        <v>0</v>
      </c>
      <c r="Q71" s="25">
        <f>'бюджет РБ'!P71</f>
        <v>0</v>
      </c>
      <c r="R71" s="8">
        <f t="shared" si="4"/>
        <v>117079403</v>
      </c>
    </row>
    <row r="72" spans="1:18" ht="24" customHeight="1" x14ac:dyDescent="0.2">
      <c r="A72" s="44">
        <v>61</v>
      </c>
      <c r="B72" s="6" t="s">
        <v>120</v>
      </c>
      <c r="C72" s="11" t="s">
        <v>121</v>
      </c>
      <c r="D72" s="8">
        <f>'КС '!D69</f>
        <v>0</v>
      </c>
      <c r="E72" s="8">
        <f>ДС!D69</f>
        <v>0</v>
      </c>
      <c r="F72" s="8">
        <f t="shared" si="2"/>
        <v>69263723</v>
      </c>
      <c r="G72" s="8">
        <f>'АПУ профилактика'!D71</f>
        <v>22916980</v>
      </c>
      <c r="H72" s="8">
        <f>'АПУ в неотл.форме'!D69</f>
        <v>0</v>
      </c>
      <c r="I72" s="8">
        <f>'АПУ обращения'!D71</f>
        <v>46346743</v>
      </c>
      <c r="J72" s="8">
        <f>'ОДИ ПГГ'!D69</f>
        <v>0</v>
      </c>
      <c r="K72" s="8">
        <f>'ОДИ МЗ РБ'!D70</f>
        <v>0</v>
      </c>
      <c r="L72" s="8">
        <f>ФАП!D69</f>
        <v>0</v>
      </c>
      <c r="M72" s="8">
        <f>СМП!D69</f>
        <v>0</v>
      </c>
      <c r="N72" s="8">
        <f>Гемодиализ!D69</f>
        <v>0</v>
      </c>
      <c r="O72" s="8">
        <f t="shared" si="3"/>
        <v>69263723</v>
      </c>
      <c r="P72" s="25">
        <f>'бюджет РБ'!D72</f>
        <v>0</v>
      </c>
      <c r="Q72" s="25">
        <f>'бюджет РБ'!P72</f>
        <v>0</v>
      </c>
      <c r="R72" s="8">
        <f t="shared" si="4"/>
        <v>69263723</v>
      </c>
    </row>
    <row r="73" spans="1:18" ht="24" customHeight="1" x14ac:dyDescent="0.2">
      <c r="A73" s="44">
        <v>62</v>
      </c>
      <c r="B73" s="6" t="s">
        <v>122</v>
      </c>
      <c r="C73" s="11" t="s">
        <v>123</v>
      </c>
      <c r="D73" s="8">
        <f>'КС '!D70</f>
        <v>0</v>
      </c>
      <c r="E73" s="8">
        <f>ДС!D70</f>
        <v>0</v>
      </c>
      <c r="F73" s="8">
        <f t="shared" si="2"/>
        <v>104303121</v>
      </c>
      <c r="G73" s="8">
        <f>'АПУ профилактика'!D72</f>
        <v>23854837</v>
      </c>
      <c r="H73" s="8">
        <f>'АПУ в неотл.форме'!D70</f>
        <v>6727172</v>
      </c>
      <c r="I73" s="8">
        <f>'АПУ обращения'!D72</f>
        <v>73721112</v>
      </c>
      <c r="J73" s="8">
        <f>'ОДИ ПГГ'!D70</f>
        <v>0</v>
      </c>
      <c r="K73" s="8">
        <f>'ОДИ МЗ РБ'!D71</f>
        <v>0</v>
      </c>
      <c r="L73" s="8">
        <f>ФАП!D70</f>
        <v>0</v>
      </c>
      <c r="M73" s="8">
        <f>СМП!D70</f>
        <v>0</v>
      </c>
      <c r="N73" s="8">
        <f>Гемодиализ!D70</f>
        <v>0</v>
      </c>
      <c r="O73" s="8">
        <f t="shared" si="3"/>
        <v>104303121</v>
      </c>
      <c r="P73" s="25">
        <f>'бюджет РБ'!D73</f>
        <v>0</v>
      </c>
      <c r="Q73" s="25">
        <f>'бюджет РБ'!P73</f>
        <v>0</v>
      </c>
      <c r="R73" s="8">
        <f t="shared" si="4"/>
        <v>104303121</v>
      </c>
    </row>
    <row r="74" spans="1:18" ht="15.75" customHeight="1" x14ac:dyDescent="0.2">
      <c r="A74" s="44">
        <v>63</v>
      </c>
      <c r="B74" s="9" t="s">
        <v>124</v>
      </c>
      <c r="C74" s="11" t="s">
        <v>125</v>
      </c>
      <c r="D74" s="8">
        <f>'КС '!D71</f>
        <v>0</v>
      </c>
      <c r="E74" s="8">
        <f>ДС!D71</f>
        <v>45468217</v>
      </c>
      <c r="F74" s="8">
        <f t="shared" si="2"/>
        <v>274014722</v>
      </c>
      <c r="G74" s="8">
        <f>'АПУ профилактика'!D73</f>
        <v>110421670</v>
      </c>
      <c r="H74" s="8">
        <f>'АПУ в неотл.форме'!D71</f>
        <v>18643032</v>
      </c>
      <c r="I74" s="8">
        <f>'АПУ обращения'!D73</f>
        <v>137789895</v>
      </c>
      <c r="J74" s="8">
        <f>'ОДИ ПГГ'!D71</f>
        <v>5794825</v>
      </c>
      <c r="K74" s="8">
        <f>'ОДИ МЗ РБ'!D72</f>
        <v>1365300</v>
      </c>
      <c r="L74" s="8">
        <f>ФАП!D71</f>
        <v>0</v>
      </c>
      <c r="M74" s="8">
        <f>СМП!D71</f>
        <v>0</v>
      </c>
      <c r="N74" s="8">
        <f>Гемодиализ!D71</f>
        <v>0</v>
      </c>
      <c r="O74" s="8">
        <f t="shared" si="3"/>
        <v>319482939</v>
      </c>
      <c r="P74" s="25">
        <f>'бюджет РБ'!D74</f>
        <v>3654020</v>
      </c>
      <c r="Q74" s="25">
        <f>'бюджет РБ'!P74</f>
        <v>0</v>
      </c>
      <c r="R74" s="8">
        <f t="shared" si="4"/>
        <v>323136959</v>
      </c>
    </row>
    <row r="75" spans="1:18" x14ac:dyDescent="0.2">
      <c r="A75" s="44">
        <v>64</v>
      </c>
      <c r="B75" s="9" t="s">
        <v>126</v>
      </c>
      <c r="C75" s="7" t="s">
        <v>127</v>
      </c>
      <c r="D75" s="8">
        <f>'КС '!D72</f>
        <v>0</v>
      </c>
      <c r="E75" s="8">
        <f>ДС!D72</f>
        <v>26383182</v>
      </c>
      <c r="F75" s="8">
        <f t="shared" si="2"/>
        <v>172810188</v>
      </c>
      <c r="G75" s="8">
        <f>'АПУ профилактика'!D74</f>
        <v>82508669</v>
      </c>
      <c r="H75" s="8">
        <f>'АПУ в неотл.форме'!D72</f>
        <v>12155264</v>
      </c>
      <c r="I75" s="8">
        <f>'АПУ обращения'!D74</f>
        <v>71827328</v>
      </c>
      <c r="J75" s="8">
        <f>'ОДИ ПГГ'!D72</f>
        <v>6318927</v>
      </c>
      <c r="K75" s="8">
        <f>'ОДИ МЗ РБ'!D73</f>
        <v>0</v>
      </c>
      <c r="L75" s="8">
        <f>ФАП!D72</f>
        <v>0</v>
      </c>
      <c r="M75" s="8">
        <f>СМП!D72</f>
        <v>0</v>
      </c>
      <c r="N75" s="8">
        <f>Гемодиализ!D72</f>
        <v>0</v>
      </c>
      <c r="O75" s="8">
        <f t="shared" si="3"/>
        <v>199193370</v>
      </c>
      <c r="P75" s="25">
        <f>'бюджет РБ'!D75</f>
        <v>3119038</v>
      </c>
      <c r="Q75" s="25">
        <f>'бюджет РБ'!P75</f>
        <v>0</v>
      </c>
      <c r="R75" s="8">
        <f t="shared" si="4"/>
        <v>202312408</v>
      </c>
    </row>
    <row r="76" spans="1:18" x14ac:dyDescent="0.2">
      <c r="A76" s="44">
        <v>65</v>
      </c>
      <c r="B76" s="9" t="s">
        <v>128</v>
      </c>
      <c r="C76" s="11" t="s">
        <v>129</v>
      </c>
      <c r="D76" s="8">
        <f>'КС '!D73</f>
        <v>0</v>
      </c>
      <c r="E76" s="8">
        <f>ДС!D73</f>
        <v>65941531</v>
      </c>
      <c r="F76" s="8">
        <f t="shared" si="2"/>
        <v>368629448</v>
      </c>
      <c r="G76" s="8">
        <f>'АПУ профилактика'!D75</f>
        <v>146278906</v>
      </c>
      <c r="H76" s="8">
        <f>'АПУ в неотл.форме'!D73</f>
        <v>27544821</v>
      </c>
      <c r="I76" s="8">
        <f>'АПУ обращения'!D75</f>
        <v>184545658</v>
      </c>
      <c r="J76" s="8">
        <f>'ОДИ ПГГ'!D73</f>
        <v>8022163</v>
      </c>
      <c r="K76" s="8">
        <f>'ОДИ МЗ РБ'!D74</f>
        <v>2237900</v>
      </c>
      <c r="L76" s="8">
        <f>ФАП!D73</f>
        <v>0</v>
      </c>
      <c r="M76" s="8">
        <f>СМП!D73</f>
        <v>0</v>
      </c>
      <c r="N76" s="8">
        <f>Гемодиализ!D73</f>
        <v>0</v>
      </c>
      <c r="O76" s="8">
        <f t="shared" si="3"/>
        <v>434570979</v>
      </c>
      <c r="P76" s="25">
        <f>'бюджет РБ'!D76</f>
        <v>3008893</v>
      </c>
      <c r="Q76" s="25">
        <f>'бюджет РБ'!P76</f>
        <v>0</v>
      </c>
      <c r="R76" s="8">
        <f t="shared" ref="R76:R139" si="7">O76+P76+Q76</f>
        <v>437579872</v>
      </c>
    </row>
    <row r="77" spans="1:18" ht="24" x14ac:dyDescent="0.2">
      <c r="A77" s="44">
        <v>66</v>
      </c>
      <c r="B77" s="9" t="s">
        <v>130</v>
      </c>
      <c r="C77" s="11" t="s">
        <v>131</v>
      </c>
      <c r="D77" s="8">
        <f>'КС '!D74</f>
        <v>0</v>
      </c>
      <c r="E77" s="8">
        <f>ДС!D74</f>
        <v>0</v>
      </c>
      <c r="F77" s="8">
        <f t="shared" ref="F77:F140" si="8">G77+H77+I77+J77+K77+L77</f>
        <v>36010521</v>
      </c>
      <c r="G77" s="8">
        <f>'АПУ профилактика'!D76</f>
        <v>1736567</v>
      </c>
      <c r="H77" s="8">
        <f>'АПУ в неотл.форме'!D74</f>
        <v>0</v>
      </c>
      <c r="I77" s="8">
        <f>'АПУ обращения'!D76</f>
        <v>34273954</v>
      </c>
      <c r="J77" s="8">
        <f>'ОДИ ПГГ'!D74</f>
        <v>0</v>
      </c>
      <c r="K77" s="8">
        <f>'ОДИ МЗ РБ'!D75</f>
        <v>0</v>
      </c>
      <c r="L77" s="8">
        <f>ФАП!D74</f>
        <v>0</v>
      </c>
      <c r="M77" s="8">
        <f>СМП!D74</f>
        <v>0</v>
      </c>
      <c r="N77" s="8">
        <f>Гемодиализ!D74</f>
        <v>0</v>
      </c>
      <c r="O77" s="8">
        <f t="shared" ref="O77:O140" si="9">D77+E77+F77+M77+N77</f>
        <v>36010521</v>
      </c>
      <c r="P77" s="25">
        <f>'бюджет РБ'!D77</f>
        <v>0</v>
      </c>
      <c r="Q77" s="25">
        <f>'бюджет РБ'!P77</f>
        <v>0</v>
      </c>
      <c r="R77" s="8">
        <f t="shared" si="7"/>
        <v>36010521</v>
      </c>
    </row>
    <row r="78" spans="1:18" ht="24" x14ac:dyDescent="0.2">
      <c r="A78" s="44">
        <v>67</v>
      </c>
      <c r="B78" s="6" t="s">
        <v>132</v>
      </c>
      <c r="C78" s="11" t="s">
        <v>133</v>
      </c>
      <c r="D78" s="8">
        <f>'КС '!D75</f>
        <v>0</v>
      </c>
      <c r="E78" s="8">
        <f>ДС!D75</f>
        <v>0</v>
      </c>
      <c r="F78" s="8">
        <f t="shared" si="8"/>
        <v>56820308</v>
      </c>
      <c r="G78" s="8">
        <f>'АПУ профилактика'!D77</f>
        <v>2144271</v>
      </c>
      <c r="H78" s="8">
        <f>'АПУ в неотл.форме'!D75</f>
        <v>15910712</v>
      </c>
      <c r="I78" s="8">
        <f>'АПУ обращения'!D77</f>
        <v>38765325</v>
      </c>
      <c r="J78" s="8">
        <f>'ОДИ ПГГ'!D75</f>
        <v>0</v>
      </c>
      <c r="K78" s="8">
        <f>'ОДИ МЗ РБ'!D76</f>
        <v>0</v>
      </c>
      <c r="L78" s="8">
        <f>ФАП!D75</f>
        <v>0</v>
      </c>
      <c r="M78" s="8">
        <f>СМП!D75</f>
        <v>0</v>
      </c>
      <c r="N78" s="8">
        <f>Гемодиализ!D75</f>
        <v>0</v>
      </c>
      <c r="O78" s="8">
        <f t="shared" si="9"/>
        <v>56820308</v>
      </c>
      <c r="P78" s="25">
        <f>'бюджет РБ'!D78</f>
        <v>0</v>
      </c>
      <c r="Q78" s="25">
        <f>'бюджет РБ'!P78</f>
        <v>0</v>
      </c>
      <c r="R78" s="8">
        <f t="shared" si="7"/>
        <v>56820308</v>
      </c>
    </row>
    <row r="79" spans="1:18" ht="24" x14ac:dyDescent="0.2">
      <c r="A79" s="44">
        <v>68</v>
      </c>
      <c r="B79" s="9" t="s">
        <v>134</v>
      </c>
      <c r="C79" s="11" t="s">
        <v>135</v>
      </c>
      <c r="D79" s="8">
        <f>'КС '!D76</f>
        <v>0</v>
      </c>
      <c r="E79" s="8">
        <f>ДС!D76</f>
        <v>0</v>
      </c>
      <c r="F79" s="8">
        <f t="shared" si="8"/>
        <v>50299540</v>
      </c>
      <c r="G79" s="8">
        <f>'АПУ профилактика'!D78</f>
        <v>2515796</v>
      </c>
      <c r="H79" s="8">
        <f>'АПУ в неотл.форме'!D76</f>
        <v>0</v>
      </c>
      <c r="I79" s="8">
        <f>'АПУ обращения'!D78</f>
        <v>47783744</v>
      </c>
      <c r="J79" s="8">
        <f>'ОДИ ПГГ'!D76</f>
        <v>0</v>
      </c>
      <c r="K79" s="8">
        <f>'ОДИ МЗ РБ'!D77</f>
        <v>0</v>
      </c>
      <c r="L79" s="8">
        <f>ФАП!D76</f>
        <v>0</v>
      </c>
      <c r="M79" s="8">
        <f>СМП!D76</f>
        <v>0</v>
      </c>
      <c r="N79" s="8">
        <f>Гемодиализ!D76</f>
        <v>0</v>
      </c>
      <c r="O79" s="8">
        <f t="shared" si="9"/>
        <v>50299540</v>
      </c>
      <c r="P79" s="25">
        <f>'бюджет РБ'!D79</f>
        <v>0</v>
      </c>
      <c r="Q79" s="25">
        <f>'бюджет РБ'!P79</f>
        <v>0</v>
      </c>
      <c r="R79" s="8">
        <f t="shared" si="7"/>
        <v>50299540</v>
      </c>
    </row>
    <row r="80" spans="1:18" ht="24" x14ac:dyDescent="0.2">
      <c r="A80" s="44">
        <v>69</v>
      </c>
      <c r="B80" s="9" t="s">
        <v>136</v>
      </c>
      <c r="C80" s="11" t="s">
        <v>137</v>
      </c>
      <c r="D80" s="8">
        <f>'КС '!D77</f>
        <v>0</v>
      </c>
      <c r="E80" s="8">
        <f>ДС!D77</f>
        <v>0</v>
      </c>
      <c r="F80" s="8">
        <f t="shared" si="8"/>
        <v>40942666</v>
      </c>
      <c r="G80" s="8">
        <f>'АПУ профилактика'!D79</f>
        <v>2407261</v>
      </c>
      <c r="H80" s="8">
        <f>'АПУ в неотл.форме'!D77</f>
        <v>0</v>
      </c>
      <c r="I80" s="8">
        <f>'АПУ обращения'!D79</f>
        <v>38535405</v>
      </c>
      <c r="J80" s="8">
        <f>'ОДИ ПГГ'!D77</f>
        <v>0</v>
      </c>
      <c r="K80" s="8">
        <f>'ОДИ МЗ РБ'!D78</f>
        <v>0</v>
      </c>
      <c r="L80" s="8">
        <f>ФАП!D77</f>
        <v>0</v>
      </c>
      <c r="M80" s="8">
        <f>СМП!D77</f>
        <v>0</v>
      </c>
      <c r="N80" s="8">
        <f>Гемодиализ!D77</f>
        <v>0</v>
      </c>
      <c r="O80" s="8">
        <f t="shared" si="9"/>
        <v>40942666</v>
      </c>
      <c r="P80" s="25">
        <f>'бюджет РБ'!D80</f>
        <v>0</v>
      </c>
      <c r="Q80" s="25">
        <f>'бюджет РБ'!P80</f>
        <v>0</v>
      </c>
      <c r="R80" s="8">
        <f t="shared" si="7"/>
        <v>40942666</v>
      </c>
    </row>
    <row r="81" spans="1:18" ht="24" x14ac:dyDescent="0.2">
      <c r="A81" s="44">
        <v>70</v>
      </c>
      <c r="B81" s="6" t="s">
        <v>138</v>
      </c>
      <c r="C81" s="11" t="s">
        <v>139</v>
      </c>
      <c r="D81" s="8">
        <f>'КС '!D78</f>
        <v>0</v>
      </c>
      <c r="E81" s="8">
        <f>ДС!D78</f>
        <v>0</v>
      </c>
      <c r="F81" s="8">
        <f t="shared" si="8"/>
        <v>65061600</v>
      </c>
      <c r="G81" s="8">
        <f>'АПУ профилактика'!D80</f>
        <v>9734098</v>
      </c>
      <c r="H81" s="8">
        <f>'АПУ в неотл.форме'!D78</f>
        <v>0</v>
      </c>
      <c r="I81" s="8">
        <f>'АПУ обращения'!D80</f>
        <v>55327502</v>
      </c>
      <c r="J81" s="8">
        <f>'ОДИ ПГГ'!D78</f>
        <v>0</v>
      </c>
      <c r="K81" s="8">
        <f>'ОДИ МЗ РБ'!D79</f>
        <v>0</v>
      </c>
      <c r="L81" s="8">
        <f>ФАП!D78</f>
        <v>0</v>
      </c>
      <c r="M81" s="8">
        <f>СМП!D78</f>
        <v>0</v>
      </c>
      <c r="N81" s="8">
        <f>Гемодиализ!D78</f>
        <v>0</v>
      </c>
      <c r="O81" s="8">
        <f t="shared" si="9"/>
        <v>65061600</v>
      </c>
      <c r="P81" s="25">
        <f>'бюджет РБ'!D81</f>
        <v>0</v>
      </c>
      <c r="Q81" s="25">
        <f>'бюджет РБ'!P81</f>
        <v>0</v>
      </c>
      <c r="R81" s="8">
        <f t="shared" si="7"/>
        <v>65061600</v>
      </c>
    </row>
    <row r="82" spans="1:18" ht="24" x14ac:dyDescent="0.2">
      <c r="A82" s="44">
        <v>71</v>
      </c>
      <c r="B82" s="6" t="s">
        <v>140</v>
      </c>
      <c r="C82" s="11" t="s">
        <v>141</v>
      </c>
      <c r="D82" s="8">
        <f>'КС '!D79</f>
        <v>0</v>
      </c>
      <c r="E82" s="8">
        <f>ДС!D79</f>
        <v>0</v>
      </c>
      <c r="F82" s="8">
        <f t="shared" si="8"/>
        <v>38147256</v>
      </c>
      <c r="G82" s="8">
        <f>'АПУ профилактика'!D81</f>
        <v>1895196</v>
      </c>
      <c r="H82" s="8">
        <f>'АПУ в неотл.форме'!D79</f>
        <v>0</v>
      </c>
      <c r="I82" s="8">
        <f>'АПУ обращения'!D81</f>
        <v>36252060</v>
      </c>
      <c r="J82" s="8">
        <f>'ОДИ ПГГ'!D79</f>
        <v>0</v>
      </c>
      <c r="K82" s="8">
        <f>'ОДИ МЗ РБ'!D80</f>
        <v>0</v>
      </c>
      <c r="L82" s="8">
        <f>ФАП!D79</f>
        <v>0</v>
      </c>
      <c r="M82" s="8">
        <f>СМП!D79</f>
        <v>0</v>
      </c>
      <c r="N82" s="8">
        <f>Гемодиализ!D79</f>
        <v>0</v>
      </c>
      <c r="O82" s="8">
        <f t="shared" si="9"/>
        <v>38147256</v>
      </c>
      <c r="P82" s="25">
        <f>'бюджет РБ'!D82</f>
        <v>0</v>
      </c>
      <c r="Q82" s="25">
        <f>'бюджет РБ'!P82</f>
        <v>0</v>
      </c>
      <c r="R82" s="8">
        <f t="shared" si="7"/>
        <v>38147256</v>
      </c>
    </row>
    <row r="83" spans="1:18" ht="24" x14ac:dyDescent="0.2">
      <c r="A83" s="44">
        <v>72</v>
      </c>
      <c r="B83" s="6" t="s">
        <v>142</v>
      </c>
      <c r="C83" s="11" t="s">
        <v>143</v>
      </c>
      <c r="D83" s="8">
        <f>'КС '!D80</f>
        <v>0</v>
      </c>
      <c r="E83" s="8">
        <f>ДС!D80</f>
        <v>0</v>
      </c>
      <c r="F83" s="8">
        <f t="shared" si="8"/>
        <v>36022544</v>
      </c>
      <c r="G83" s="8">
        <f>'АПУ профилактика'!D82</f>
        <v>1712912</v>
      </c>
      <c r="H83" s="8">
        <f>'АПУ в неотл.форме'!D80</f>
        <v>0</v>
      </c>
      <c r="I83" s="8">
        <f>'АПУ обращения'!D82</f>
        <v>34309632</v>
      </c>
      <c r="J83" s="8">
        <f>'ОДИ ПГГ'!D80</f>
        <v>0</v>
      </c>
      <c r="K83" s="8">
        <f>'ОДИ МЗ РБ'!D81</f>
        <v>0</v>
      </c>
      <c r="L83" s="8">
        <f>ФАП!D80</f>
        <v>0</v>
      </c>
      <c r="M83" s="8">
        <f>СМП!D80</f>
        <v>0</v>
      </c>
      <c r="N83" s="8">
        <f>Гемодиализ!D80</f>
        <v>0</v>
      </c>
      <c r="O83" s="8">
        <f t="shared" si="9"/>
        <v>36022544</v>
      </c>
      <c r="P83" s="25">
        <f>'бюджет РБ'!D83</f>
        <v>0</v>
      </c>
      <c r="Q83" s="25">
        <f>'бюджет РБ'!P83</f>
        <v>0</v>
      </c>
      <c r="R83" s="8">
        <f t="shared" si="7"/>
        <v>36022544</v>
      </c>
    </row>
    <row r="84" spans="1:18" x14ac:dyDescent="0.2">
      <c r="A84" s="44">
        <v>73</v>
      </c>
      <c r="B84" s="10" t="s">
        <v>144</v>
      </c>
      <c r="C84" s="11" t="s">
        <v>145</v>
      </c>
      <c r="D84" s="8">
        <f>'КС '!D81</f>
        <v>338937826</v>
      </c>
      <c r="E84" s="8">
        <f>ДС!D81</f>
        <v>40007747</v>
      </c>
      <c r="F84" s="8">
        <f t="shared" si="8"/>
        <v>301240487</v>
      </c>
      <c r="G84" s="8">
        <f>'АПУ профилактика'!D83</f>
        <v>146048151</v>
      </c>
      <c r="H84" s="8">
        <f>'АПУ в неотл.форме'!D81</f>
        <v>25826005</v>
      </c>
      <c r="I84" s="8">
        <f>'АПУ обращения'!D83</f>
        <v>120726018</v>
      </c>
      <c r="J84" s="8">
        <f>'ОДИ ПГГ'!D81</f>
        <v>4871081</v>
      </c>
      <c r="K84" s="8">
        <f>'ОДИ МЗ РБ'!D82</f>
        <v>0</v>
      </c>
      <c r="L84" s="8">
        <f>ФАП!D81</f>
        <v>3769232</v>
      </c>
      <c r="M84" s="8">
        <f>СМП!D81</f>
        <v>0</v>
      </c>
      <c r="N84" s="8">
        <f>Гемодиализ!D81</f>
        <v>0</v>
      </c>
      <c r="O84" s="8">
        <f t="shared" si="9"/>
        <v>680186060</v>
      </c>
      <c r="P84" s="25">
        <f>'бюджет РБ'!D84</f>
        <v>1002818</v>
      </c>
      <c r="Q84" s="25">
        <f>'бюджет РБ'!P84</f>
        <v>7477</v>
      </c>
      <c r="R84" s="8">
        <f t="shared" si="7"/>
        <v>681196355</v>
      </c>
    </row>
    <row r="85" spans="1:18" x14ac:dyDescent="0.2">
      <c r="A85" s="44">
        <v>74</v>
      </c>
      <c r="B85" s="6" t="s">
        <v>146</v>
      </c>
      <c r="C85" s="11" t="s">
        <v>147</v>
      </c>
      <c r="D85" s="8">
        <f>'КС '!D82</f>
        <v>127447539</v>
      </c>
      <c r="E85" s="8">
        <f>ДС!D82</f>
        <v>89277308</v>
      </c>
      <c r="F85" s="8">
        <f t="shared" si="8"/>
        <v>534893678</v>
      </c>
      <c r="G85" s="8">
        <f>'АПУ профилактика'!D84</f>
        <v>216816437</v>
      </c>
      <c r="H85" s="8">
        <f>'АПУ в неотл.форме'!D82</f>
        <v>55203912</v>
      </c>
      <c r="I85" s="8">
        <f>'АПУ обращения'!D84</f>
        <v>252012575</v>
      </c>
      <c r="J85" s="8">
        <f>'ОДИ ПГГ'!D82</f>
        <v>9223081</v>
      </c>
      <c r="K85" s="8">
        <f>'ОДИ МЗ РБ'!D83</f>
        <v>0</v>
      </c>
      <c r="L85" s="8">
        <f>ФАП!D82</f>
        <v>1637673</v>
      </c>
      <c r="M85" s="8">
        <f>СМП!D82</f>
        <v>0</v>
      </c>
      <c r="N85" s="8">
        <f>Гемодиализ!D82</f>
        <v>0</v>
      </c>
      <c r="O85" s="8">
        <f t="shared" si="9"/>
        <v>751618525</v>
      </c>
      <c r="P85" s="25">
        <f>'бюджет РБ'!D85</f>
        <v>30485689</v>
      </c>
      <c r="Q85" s="25">
        <f>'бюджет РБ'!P85</f>
        <v>5608</v>
      </c>
      <c r="R85" s="8">
        <f t="shared" si="7"/>
        <v>782109822</v>
      </c>
    </row>
    <row r="86" spans="1:18" x14ac:dyDescent="0.2">
      <c r="A86" s="44">
        <v>75</v>
      </c>
      <c r="B86" s="10" t="s">
        <v>148</v>
      </c>
      <c r="C86" s="11" t="s">
        <v>149</v>
      </c>
      <c r="D86" s="8">
        <f>'КС '!D83</f>
        <v>624236046</v>
      </c>
      <c r="E86" s="8">
        <f>ДС!D83</f>
        <v>51149462</v>
      </c>
      <c r="F86" s="8">
        <f t="shared" si="8"/>
        <v>354550397</v>
      </c>
      <c r="G86" s="8">
        <f>'АПУ профилактика'!D85</f>
        <v>131970760</v>
      </c>
      <c r="H86" s="8">
        <f>'АПУ в неотл.форме'!D83</f>
        <v>50311259</v>
      </c>
      <c r="I86" s="8">
        <f>'АПУ обращения'!D85</f>
        <v>157502217</v>
      </c>
      <c r="J86" s="8">
        <f>'ОДИ ПГГ'!D83</f>
        <v>12782280</v>
      </c>
      <c r="K86" s="8">
        <f>'ОДИ МЗ РБ'!D84</f>
        <v>0</v>
      </c>
      <c r="L86" s="8">
        <f>ФАП!D83</f>
        <v>1983881</v>
      </c>
      <c r="M86" s="8">
        <f>СМП!D83</f>
        <v>0</v>
      </c>
      <c r="N86" s="8">
        <f>Гемодиализ!D83</f>
        <v>0</v>
      </c>
      <c r="O86" s="8">
        <f t="shared" si="9"/>
        <v>1029935905</v>
      </c>
      <c r="P86" s="25">
        <f>'бюджет РБ'!D86</f>
        <v>29070330</v>
      </c>
      <c r="Q86" s="25">
        <f>'бюджет РБ'!P86</f>
        <v>0</v>
      </c>
      <c r="R86" s="8">
        <f t="shared" si="7"/>
        <v>1059006235</v>
      </c>
    </row>
    <row r="87" spans="1:18" x14ac:dyDescent="0.2">
      <c r="A87" s="44">
        <v>76</v>
      </c>
      <c r="B87" s="12" t="s">
        <v>150</v>
      </c>
      <c r="C87" s="13" t="s">
        <v>151</v>
      </c>
      <c r="D87" s="8">
        <f>'КС '!D84</f>
        <v>19113807</v>
      </c>
      <c r="E87" s="8">
        <f>ДС!D84</f>
        <v>11568083</v>
      </c>
      <c r="F87" s="8">
        <f t="shared" si="8"/>
        <v>87212229</v>
      </c>
      <c r="G87" s="8">
        <f>'АПУ профилактика'!D86</f>
        <v>35397569</v>
      </c>
      <c r="H87" s="8">
        <f>'АПУ в неотл.форме'!D84</f>
        <v>6103194</v>
      </c>
      <c r="I87" s="8">
        <f>'АПУ обращения'!D86</f>
        <v>44057016</v>
      </c>
      <c r="J87" s="8">
        <f>'ОДИ ПГГ'!D84</f>
        <v>1654450</v>
      </c>
      <c r="K87" s="8">
        <f>'ОДИ МЗ РБ'!D85</f>
        <v>0</v>
      </c>
      <c r="L87" s="8">
        <f>ФАП!D84</f>
        <v>0</v>
      </c>
      <c r="M87" s="8">
        <f>СМП!D84</f>
        <v>0</v>
      </c>
      <c r="N87" s="8">
        <f>Гемодиализ!D84</f>
        <v>0</v>
      </c>
      <c r="O87" s="8">
        <f t="shared" si="9"/>
        <v>117894119</v>
      </c>
      <c r="P87" s="25">
        <f>'бюджет РБ'!D87</f>
        <v>14106168</v>
      </c>
      <c r="Q87" s="25">
        <f>'бюджет РБ'!P87</f>
        <v>0</v>
      </c>
      <c r="R87" s="8">
        <f t="shared" si="7"/>
        <v>132000287</v>
      </c>
    </row>
    <row r="88" spans="1:18" x14ac:dyDescent="0.2">
      <c r="A88" s="44">
        <v>77</v>
      </c>
      <c r="B88" s="6" t="s">
        <v>152</v>
      </c>
      <c r="C88" s="11" t="s">
        <v>153</v>
      </c>
      <c r="D88" s="8">
        <f>'КС '!D85</f>
        <v>584554756</v>
      </c>
      <c r="E88" s="8">
        <f>ДС!D85</f>
        <v>101481243</v>
      </c>
      <c r="F88" s="8">
        <f t="shared" si="8"/>
        <v>647153545</v>
      </c>
      <c r="G88" s="8">
        <f>'АПУ профилактика'!D87</f>
        <v>205029982</v>
      </c>
      <c r="H88" s="8">
        <f>'АПУ в неотл.форме'!D85</f>
        <v>33716171</v>
      </c>
      <c r="I88" s="8">
        <f>'АПУ обращения'!D87</f>
        <v>270815160</v>
      </c>
      <c r="J88" s="8">
        <f>'ОДИ ПГГ'!D85</f>
        <v>131565429</v>
      </c>
      <c r="K88" s="8">
        <f>'ОДИ МЗ РБ'!D86</f>
        <v>3371298</v>
      </c>
      <c r="L88" s="8">
        <f>ФАП!D85</f>
        <v>2655505</v>
      </c>
      <c r="M88" s="8">
        <f>СМП!D85</f>
        <v>0</v>
      </c>
      <c r="N88" s="8">
        <f>Гемодиализ!D85</f>
        <v>0</v>
      </c>
      <c r="O88" s="8">
        <f t="shared" si="9"/>
        <v>1333189544</v>
      </c>
      <c r="P88" s="25">
        <f>'бюджет РБ'!D88</f>
        <v>14676697</v>
      </c>
      <c r="Q88" s="25">
        <f>'бюджет РБ'!P88</f>
        <v>3739</v>
      </c>
      <c r="R88" s="8">
        <f t="shared" si="7"/>
        <v>1347869980</v>
      </c>
    </row>
    <row r="89" spans="1:18" x14ac:dyDescent="0.2">
      <c r="A89" s="44">
        <v>78</v>
      </c>
      <c r="B89" s="12" t="s">
        <v>154</v>
      </c>
      <c r="C89" s="13" t="s">
        <v>155</v>
      </c>
      <c r="D89" s="8">
        <f>'КС '!D86</f>
        <v>524671390</v>
      </c>
      <c r="E89" s="8">
        <f>ДС!D86</f>
        <v>21302845</v>
      </c>
      <c r="F89" s="8">
        <f t="shared" si="8"/>
        <v>184536113</v>
      </c>
      <c r="G89" s="8">
        <f>'АПУ профилактика'!D88</f>
        <v>99851933</v>
      </c>
      <c r="H89" s="8">
        <f>'АПУ в неотл.форме'!D86</f>
        <v>21170970</v>
      </c>
      <c r="I89" s="8">
        <f>'АПУ обращения'!D88</f>
        <v>47434165</v>
      </c>
      <c r="J89" s="8">
        <f>'ОДИ ПГГ'!D86</f>
        <v>16079045</v>
      </c>
      <c r="K89" s="8">
        <f>'ОДИ МЗ РБ'!D87</f>
        <v>0</v>
      </c>
      <c r="L89" s="8">
        <f>ФАП!D86</f>
        <v>0</v>
      </c>
      <c r="M89" s="8">
        <f>СМП!D86</f>
        <v>0</v>
      </c>
      <c r="N89" s="8">
        <f>Гемодиализ!D86</f>
        <v>0</v>
      </c>
      <c r="O89" s="8">
        <f t="shared" si="9"/>
        <v>730510348</v>
      </c>
      <c r="P89" s="25">
        <f>'бюджет РБ'!D89</f>
        <v>9715706</v>
      </c>
      <c r="Q89" s="25">
        <f>'бюджет РБ'!P89</f>
        <v>0</v>
      </c>
      <c r="R89" s="8">
        <f t="shared" si="7"/>
        <v>740226054</v>
      </c>
    </row>
    <row r="90" spans="1:18" x14ac:dyDescent="0.2">
      <c r="A90" s="44">
        <v>79</v>
      </c>
      <c r="B90" s="6" t="s">
        <v>156</v>
      </c>
      <c r="C90" s="11" t="s">
        <v>157</v>
      </c>
      <c r="D90" s="8">
        <f>'КС '!D87</f>
        <v>1002652533</v>
      </c>
      <c r="E90" s="8">
        <f>ДС!D87</f>
        <v>65308330</v>
      </c>
      <c r="F90" s="8">
        <f t="shared" si="8"/>
        <v>479005629</v>
      </c>
      <c r="G90" s="8">
        <f>'АПУ профилактика'!D89</f>
        <v>250309880</v>
      </c>
      <c r="H90" s="8">
        <f>'АПУ в неотл.форме'!D87</f>
        <v>28798035</v>
      </c>
      <c r="I90" s="8">
        <f>'АПУ обращения'!D89</f>
        <v>186140321</v>
      </c>
      <c r="J90" s="8">
        <f>'ОДИ ПГГ'!D87</f>
        <v>12865576</v>
      </c>
      <c r="K90" s="8">
        <f>'ОДИ МЗ РБ'!D88</f>
        <v>0</v>
      </c>
      <c r="L90" s="8">
        <f>ФАП!D87</f>
        <v>891817</v>
      </c>
      <c r="M90" s="8">
        <f>СМП!D87</f>
        <v>0</v>
      </c>
      <c r="N90" s="8">
        <f>Гемодиализ!D87</f>
        <v>6079840</v>
      </c>
      <c r="O90" s="8">
        <f t="shared" si="9"/>
        <v>1553046332</v>
      </c>
      <c r="P90" s="25">
        <f>'бюджет РБ'!D90</f>
        <v>22887624</v>
      </c>
      <c r="Q90" s="25">
        <f>'бюджет РБ'!P90</f>
        <v>1869</v>
      </c>
      <c r="R90" s="8">
        <f t="shared" si="7"/>
        <v>1575935825</v>
      </c>
    </row>
    <row r="91" spans="1:18" x14ac:dyDescent="0.2">
      <c r="A91" s="44">
        <v>80</v>
      </c>
      <c r="B91" s="12" t="s">
        <v>158</v>
      </c>
      <c r="C91" s="13" t="s">
        <v>159</v>
      </c>
      <c r="D91" s="8">
        <f>'КС '!D88</f>
        <v>281200438</v>
      </c>
      <c r="E91" s="8">
        <f>ДС!D88</f>
        <v>6883219</v>
      </c>
      <c r="F91" s="8">
        <f t="shared" si="8"/>
        <v>65984820</v>
      </c>
      <c r="G91" s="8">
        <f>'АПУ профилактика'!D90</f>
        <v>12381748</v>
      </c>
      <c r="H91" s="8">
        <f>'АПУ в неотл.форме'!D88</f>
        <v>0</v>
      </c>
      <c r="I91" s="8">
        <f>'АПУ обращения'!D90</f>
        <v>51161270</v>
      </c>
      <c r="J91" s="8">
        <f>'ОДИ ПГГ'!D88</f>
        <v>0</v>
      </c>
      <c r="K91" s="8">
        <f>'ОДИ МЗ РБ'!D89</f>
        <v>2441802</v>
      </c>
      <c r="L91" s="8">
        <f>ФАП!D88</f>
        <v>0</v>
      </c>
      <c r="M91" s="8">
        <f>СМП!D88</f>
        <v>0</v>
      </c>
      <c r="N91" s="8">
        <f>Гемодиализ!D88</f>
        <v>0</v>
      </c>
      <c r="O91" s="8">
        <f t="shared" si="9"/>
        <v>354068477</v>
      </c>
      <c r="P91" s="25">
        <f>'бюджет РБ'!D91</f>
        <v>0</v>
      </c>
      <c r="Q91" s="25">
        <f>'бюджет РБ'!P91</f>
        <v>0</v>
      </c>
      <c r="R91" s="8">
        <f t="shared" si="7"/>
        <v>354068477</v>
      </c>
    </row>
    <row r="92" spans="1:18" x14ac:dyDescent="0.2">
      <c r="A92" s="44">
        <v>81</v>
      </c>
      <c r="B92" s="9" t="s">
        <v>160</v>
      </c>
      <c r="C92" s="11" t="s">
        <v>161</v>
      </c>
      <c r="D92" s="8">
        <f>'КС '!D89</f>
        <v>0</v>
      </c>
      <c r="E92" s="8">
        <f>ДС!D89</f>
        <v>0</v>
      </c>
      <c r="F92" s="8">
        <f t="shared" si="8"/>
        <v>0</v>
      </c>
      <c r="G92" s="8">
        <f>'АПУ профилактика'!D91</f>
        <v>0</v>
      </c>
      <c r="H92" s="8">
        <f>'АПУ в неотл.форме'!D89</f>
        <v>0</v>
      </c>
      <c r="I92" s="8">
        <f>'АПУ обращения'!D91</f>
        <v>0</v>
      </c>
      <c r="J92" s="8">
        <f>'ОДИ ПГГ'!D89</f>
        <v>0</v>
      </c>
      <c r="K92" s="8">
        <f>'ОДИ МЗ РБ'!D90</f>
        <v>0</v>
      </c>
      <c r="L92" s="8">
        <f>ФАП!D89</f>
        <v>0</v>
      </c>
      <c r="M92" s="8">
        <f>СМП!D89</f>
        <v>1205775251</v>
      </c>
      <c r="N92" s="8">
        <f>Гемодиализ!D89</f>
        <v>0</v>
      </c>
      <c r="O92" s="8">
        <f t="shared" si="9"/>
        <v>1205775251</v>
      </c>
      <c r="P92" s="25">
        <f>'бюджет РБ'!D92</f>
        <v>0</v>
      </c>
      <c r="Q92" s="25">
        <f>'бюджет РБ'!P92</f>
        <v>0</v>
      </c>
      <c r="R92" s="8">
        <f t="shared" si="7"/>
        <v>1205775251</v>
      </c>
    </row>
    <row r="93" spans="1:18" x14ac:dyDescent="0.2">
      <c r="A93" s="44">
        <v>82</v>
      </c>
      <c r="B93" s="10" t="s">
        <v>162</v>
      </c>
      <c r="C93" s="11" t="s">
        <v>163</v>
      </c>
      <c r="D93" s="8">
        <f>'КС '!D90</f>
        <v>0</v>
      </c>
      <c r="E93" s="8">
        <f>ДС!D90</f>
        <v>0</v>
      </c>
      <c r="F93" s="8">
        <f t="shared" si="8"/>
        <v>34391758</v>
      </c>
      <c r="G93" s="8">
        <f>'АПУ профилактика'!D92</f>
        <v>12168320</v>
      </c>
      <c r="H93" s="8">
        <f>'АПУ в неотл.форме'!D90</f>
        <v>2535104</v>
      </c>
      <c r="I93" s="8">
        <f>'АПУ обращения'!D92</f>
        <v>16940103</v>
      </c>
      <c r="J93" s="8">
        <f>'ОДИ ПГГ'!D90</f>
        <v>2748231</v>
      </c>
      <c r="K93" s="8">
        <f>'ОДИ МЗ РБ'!D91</f>
        <v>0</v>
      </c>
      <c r="L93" s="8">
        <f>ФАП!D90</f>
        <v>0</v>
      </c>
      <c r="M93" s="8">
        <f>СМП!D90</f>
        <v>0</v>
      </c>
      <c r="N93" s="8">
        <f>Гемодиализ!D90</f>
        <v>949975</v>
      </c>
      <c r="O93" s="8">
        <f t="shared" si="9"/>
        <v>35341733</v>
      </c>
      <c r="P93" s="25">
        <f>'бюджет РБ'!D93</f>
        <v>0</v>
      </c>
      <c r="Q93" s="25">
        <f>'бюджет РБ'!P93</f>
        <v>0</v>
      </c>
      <c r="R93" s="8">
        <f t="shared" si="7"/>
        <v>35341733</v>
      </c>
    </row>
    <row r="94" spans="1:18" ht="24" x14ac:dyDescent="0.2">
      <c r="A94" s="44">
        <v>83</v>
      </c>
      <c r="B94" s="9" t="s">
        <v>164</v>
      </c>
      <c r="C94" s="7" t="s">
        <v>165</v>
      </c>
      <c r="D94" s="8">
        <f>'КС '!D91</f>
        <v>0</v>
      </c>
      <c r="E94" s="8">
        <f>ДС!D91</f>
        <v>0</v>
      </c>
      <c r="F94" s="8">
        <f t="shared" si="8"/>
        <v>3643989</v>
      </c>
      <c r="G94" s="8">
        <f>'АПУ профилактика'!D93</f>
        <v>1882141</v>
      </c>
      <c r="H94" s="8">
        <f>'АПУ в неотл.форме'!D91</f>
        <v>0</v>
      </c>
      <c r="I94" s="8">
        <f>'АПУ обращения'!D93</f>
        <v>1761848</v>
      </c>
      <c r="J94" s="8">
        <f>'ОДИ ПГГ'!D91</f>
        <v>0</v>
      </c>
      <c r="K94" s="8">
        <f>'ОДИ МЗ РБ'!D92</f>
        <v>0</v>
      </c>
      <c r="L94" s="8">
        <f>ФАП!D91</f>
        <v>0</v>
      </c>
      <c r="M94" s="8">
        <f>СМП!D91</f>
        <v>0</v>
      </c>
      <c r="N94" s="8">
        <f>Гемодиализ!D91</f>
        <v>0</v>
      </c>
      <c r="O94" s="8">
        <f t="shared" si="9"/>
        <v>3643989</v>
      </c>
      <c r="P94" s="25">
        <f>'бюджет РБ'!D94</f>
        <v>0</v>
      </c>
      <c r="Q94" s="25">
        <f>'бюджет РБ'!P94</f>
        <v>0</v>
      </c>
      <c r="R94" s="8">
        <f t="shared" si="7"/>
        <v>3643989</v>
      </c>
    </row>
    <row r="95" spans="1:18" x14ac:dyDescent="0.2">
      <c r="A95" s="44">
        <v>84</v>
      </c>
      <c r="B95" s="9" t="s">
        <v>166</v>
      </c>
      <c r="C95" s="13" t="s">
        <v>167</v>
      </c>
      <c r="D95" s="8">
        <f>'КС '!D92</f>
        <v>0</v>
      </c>
      <c r="E95" s="8">
        <f>ДС!D92</f>
        <v>1528212</v>
      </c>
      <c r="F95" s="8">
        <f t="shared" si="8"/>
        <v>20218487</v>
      </c>
      <c r="G95" s="8">
        <f>'АПУ профилактика'!D94</f>
        <v>7992825</v>
      </c>
      <c r="H95" s="8">
        <f>'АПУ в неотл.форме'!D92</f>
        <v>2182587</v>
      </c>
      <c r="I95" s="8">
        <f>'АПУ обращения'!D94</f>
        <v>9655384</v>
      </c>
      <c r="J95" s="8">
        <f>'ОДИ ПГГ'!D92</f>
        <v>387691</v>
      </c>
      <c r="K95" s="8">
        <f>'ОДИ МЗ РБ'!D93</f>
        <v>0</v>
      </c>
      <c r="L95" s="8">
        <f>ФАП!D92</f>
        <v>0</v>
      </c>
      <c r="M95" s="8">
        <f>СМП!D92</f>
        <v>0</v>
      </c>
      <c r="N95" s="8">
        <f>Гемодиализ!D92</f>
        <v>0</v>
      </c>
      <c r="O95" s="8">
        <f t="shared" si="9"/>
        <v>21746699</v>
      </c>
      <c r="P95" s="25">
        <f>'бюджет РБ'!D95</f>
        <v>0</v>
      </c>
      <c r="Q95" s="25">
        <f>'бюджет РБ'!P95</f>
        <v>0</v>
      </c>
      <c r="R95" s="8">
        <f t="shared" si="7"/>
        <v>21746699</v>
      </c>
    </row>
    <row r="96" spans="1:18" x14ac:dyDescent="0.2">
      <c r="A96" s="44">
        <v>85</v>
      </c>
      <c r="B96" s="10" t="s">
        <v>168</v>
      </c>
      <c r="C96" s="11" t="s">
        <v>169</v>
      </c>
      <c r="D96" s="8">
        <f>'КС '!D93</f>
        <v>183342585</v>
      </c>
      <c r="E96" s="8">
        <f>ДС!D93</f>
        <v>14862531</v>
      </c>
      <c r="F96" s="8">
        <f t="shared" si="8"/>
        <v>85143224</v>
      </c>
      <c r="G96" s="8">
        <f>'АПУ профилактика'!D95</f>
        <v>30306671</v>
      </c>
      <c r="H96" s="8">
        <f>'АПУ в неотл.форме'!D93</f>
        <v>5340234</v>
      </c>
      <c r="I96" s="8">
        <f>'АПУ обращения'!D95</f>
        <v>36053718</v>
      </c>
      <c r="J96" s="8">
        <f>'ОДИ ПГГ'!D93</f>
        <v>13442601</v>
      </c>
      <c r="K96" s="8">
        <f>'ОДИ МЗ РБ'!D94</f>
        <v>0</v>
      </c>
      <c r="L96" s="8">
        <f>ФАП!D93</f>
        <v>0</v>
      </c>
      <c r="M96" s="8">
        <f>СМП!D93</f>
        <v>0</v>
      </c>
      <c r="N96" s="8">
        <f>Гемодиализ!D93</f>
        <v>0</v>
      </c>
      <c r="O96" s="8">
        <f t="shared" si="9"/>
        <v>283348340</v>
      </c>
      <c r="P96" s="25">
        <f>'бюджет РБ'!D96</f>
        <v>0</v>
      </c>
      <c r="Q96" s="25">
        <f>'бюджет РБ'!P96</f>
        <v>0</v>
      </c>
      <c r="R96" s="8">
        <f t="shared" si="7"/>
        <v>283348340</v>
      </c>
    </row>
    <row r="97" spans="1:18" x14ac:dyDescent="0.2">
      <c r="A97" s="44">
        <v>86</v>
      </c>
      <c r="B97" s="9" t="s">
        <v>170</v>
      </c>
      <c r="C97" s="7" t="s">
        <v>171</v>
      </c>
      <c r="D97" s="8">
        <f>'КС '!D94</f>
        <v>29973784</v>
      </c>
      <c r="E97" s="8">
        <f>ДС!D94</f>
        <v>9271866</v>
      </c>
      <c r="F97" s="8">
        <f t="shared" si="8"/>
        <v>104447561</v>
      </c>
      <c r="G97" s="8">
        <f>'АПУ профилактика'!D96</f>
        <v>33129116</v>
      </c>
      <c r="H97" s="8">
        <f>'АПУ в неотл.форме'!D94</f>
        <v>6974755</v>
      </c>
      <c r="I97" s="8">
        <f>'АПУ обращения'!D96</f>
        <v>38439655</v>
      </c>
      <c r="J97" s="8">
        <f>'ОДИ ПГГ'!D94</f>
        <v>1031682</v>
      </c>
      <c r="K97" s="8">
        <f>'ОДИ МЗ РБ'!D95</f>
        <v>0</v>
      </c>
      <c r="L97" s="8">
        <f>ФАП!D94</f>
        <v>24872353</v>
      </c>
      <c r="M97" s="8">
        <f>СМП!D94</f>
        <v>15614752</v>
      </c>
      <c r="N97" s="8">
        <f>Гемодиализ!D94</f>
        <v>0</v>
      </c>
      <c r="O97" s="8">
        <f t="shared" si="9"/>
        <v>159307963</v>
      </c>
      <c r="P97" s="25">
        <f>'бюджет РБ'!D97</f>
        <v>9260405</v>
      </c>
      <c r="Q97" s="25">
        <f>'бюджет РБ'!P97</f>
        <v>52337</v>
      </c>
      <c r="R97" s="8">
        <f t="shared" si="7"/>
        <v>168620705</v>
      </c>
    </row>
    <row r="98" spans="1:18" x14ac:dyDescent="0.2">
      <c r="A98" s="44">
        <v>87</v>
      </c>
      <c r="B98" s="10" t="s">
        <v>172</v>
      </c>
      <c r="C98" s="11" t="s">
        <v>173</v>
      </c>
      <c r="D98" s="8">
        <f>'КС '!D95</f>
        <v>29693592</v>
      </c>
      <c r="E98" s="8">
        <f>ДС!D95</f>
        <v>10425219</v>
      </c>
      <c r="F98" s="8">
        <f t="shared" si="8"/>
        <v>90865384</v>
      </c>
      <c r="G98" s="8">
        <f>'АПУ профилактика'!D97</f>
        <v>30824497</v>
      </c>
      <c r="H98" s="8">
        <f>'АПУ в неотл.форме'!D95</f>
        <v>7338271</v>
      </c>
      <c r="I98" s="8">
        <f>'АПУ обращения'!D97</f>
        <v>39135174</v>
      </c>
      <c r="J98" s="8">
        <f>'ОДИ ПГГ'!D95</f>
        <v>684569</v>
      </c>
      <c r="K98" s="8">
        <f>'ОДИ МЗ РБ'!D96</f>
        <v>0</v>
      </c>
      <c r="L98" s="8">
        <f>ФАП!D95</f>
        <v>12882873</v>
      </c>
      <c r="M98" s="8">
        <f>СМП!D95</f>
        <v>0</v>
      </c>
      <c r="N98" s="8">
        <f>Гемодиализ!D95</f>
        <v>0</v>
      </c>
      <c r="O98" s="8">
        <f t="shared" si="9"/>
        <v>130984195</v>
      </c>
      <c r="P98" s="25">
        <f>'бюджет РБ'!D98</f>
        <v>9467733</v>
      </c>
      <c r="Q98" s="25">
        <f>'бюджет РБ'!P98</f>
        <v>39256</v>
      </c>
      <c r="R98" s="8">
        <f t="shared" si="7"/>
        <v>140491184</v>
      </c>
    </row>
    <row r="99" spans="1:18" x14ac:dyDescent="0.2">
      <c r="A99" s="44">
        <v>88</v>
      </c>
      <c r="B99" s="10" t="s">
        <v>174</v>
      </c>
      <c r="C99" s="11" t="s">
        <v>175</v>
      </c>
      <c r="D99" s="8">
        <f>'КС '!D96</f>
        <v>100807406</v>
      </c>
      <c r="E99" s="8">
        <f>ДС!D96</f>
        <v>27032711</v>
      </c>
      <c r="F99" s="8">
        <f t="shared" si="8"/>
        <v>226715249</v>
      </c>
      <c r="G99" s="8">
        <f>'АПУ профилактика'!D98</f>
        <v>88659249</v>
      </c>
      <c r="H99" s="8">
        <f>'АПУ в неотл.форме'!D96</f>
        <v>19859885</v>
      </c>
      <c r="I99" s="8">
        <f>'АПУ обращения'!D98</f>
        <v>99767578</v>
      </c>
      <c r="J99" s="8">
        <f>'ОДИ ПГГ'!D96</f>
        <v>3574279</v>
      </c>
      <c r="K99" s="8">
        <f>'ОДИ МЗ РБ'!D97</f>
        <v>0</v>
      </c>
      <c r="L99" s="8">
        <f>ФАП!D96</f>
        <v>14854258</v>
      </c>
      <c r="M99" s="8">
        <f>СМП!D96</f>
        <v>43715725</v>
      </c>
      <c r="N99" s="8">
        <f>Гемодиализ!D96</f>
        <v>0</v>
      </c>
      <c r="O99" s="8">
        <f t="shared" si="9"/>
        <v>398271091</v>
      </c>
      <c r="P99" s="25">
        <f>'бюджет РБ'!D99</f>
        <v>11484248</v>
      </c>
      <c r="Q99" s="25">
        <f>'бюджет РБ'!P99</f>
        <v>33648</v>
      </c>
      <c r="R99" s="8">
        <f t="shared" si="7"/>
        <v>409788987</v>
      </c>
    </row>
    <row r="100" spans="1:18" ht="13.5" customHeight="1" x14ac:dyDescent="0.2">
      <c r="A100" s="44">
        <v>89</v>
      </c>
      <c r="B100" s="9" t="s">
        <v>176</v>
      </c>
      <c r="C100" s="13" t="s">
        <v>177</v>
      </c>
      <c r="D100" s="8">
        <f>'КС '!D97</f>
        <v>41423328</v>
      </c>
      <c r="E100" s="8">
        <f>ДС!D97</f>
        <v>12569399</v>
      </c>
      <c r="F100" s="8">
        <f t="shared" si="8"/>
        <v>115620881</v>
      </c>
      <c r="G100" s="8">
        <f>'АПУ профилактика'!D99</f>
        <v>38642381</v>
      </c>
      <c r="H100" s="8">
        <f>'АПУ в неотл.форме'!D97</f>
        <v>8390541</v>
      </c>
      <c r="I100" s="8">
        <f>'АПУ обращения'!D99</f>
        <v>42414498</v>
      </c>
      <c r="J100" s="8">
        <f>'ОДИ ПГГ'!D97</f>
        <v>2115845</v>
      </c>
      <c r="K100" s="8">
        <f>'ОДИ МЗ РБ'!D98</f>
        <v>0</v>
      </c>
      <c r="L100" s="8">
        <f>ФАП!D97</f>
        <v>24057616</v>
      </c>
      <c r="M100" s="8">
        <f>СМП!D97</f>
        <v>0</v>
      </c>
      <c r="N100" s="8">
        <f>Гемодиализ!D97</f>
        <v>0</v>
      </c>
      <c r="O100" s="8">
        <f t="shared" si="9"/>
        <v>169613608</v>
      </c>
      <c r="P100" s="25">
        <f>'бюджет РБ'!D100</f>
        <v>5603968</v>
      </c>
      <c r="Q100" s="25">
        <f>'бюджет РБ'!P100</f>
        <v>46733</v>
      </c>
      <c r="R100" s="8">
        <f t="shared" si="7"/>
        <v>175264309</v>
      </c>
    </row>
    <row r="101" spans="1:18" ht="14.25" customHeight="1" x14ac:dyDescent="0.2">
      <c r="A101" s="44">
        <v>90</v>
      </c>
      <c r="B101" s="9" t="s">
        <v>178</v>
      </c>
      <c r="C101" s="7" t="s">
        <v>179</v>
      </c>
      <c r="D101" s="8">
        <f>'КС '!D98</f>
        <v>64236676</v>
      </c>
      <c r="E101" s="8">
        <f>ДС!D98</f>
        <v>15554839</v>
      </c>
      <c r="F101" s="8">
        <f t="shared" si="8"/>
        <v>144956471</v>
      </c>
      <c r="G101" s="8">
        <f>'АПУ профилактика'!D100</f>
        <v>49173945</v>
      </c>
      <c r="H101" s="8">
        <f>'АПУ в неотл.форме'!D98</f>
        <v>10567670</v>
      </c>
      <c r="I101" s="8">
        <f>'АПУ обращения'!D100</f>
        <v>52995472</v>
      </c>
      <c r="J101" s="8">
        <f>'ОДИ ПГГ'!D98</f>
        <v>1583838</v>
      </c>
      <c r="K101" s="8">
        <f>'ОДИ МЗ РБ'!D99</f>
        <v>0</v>
      </c>
      <c r="L101" s="8">
        <f>ФАП!D98</f>
        <v>30635546</v>
      </c>
      <c r="M101" s="8">
        <f>СМП!D98</f>
        <v>23915039</v>
      </c>
      <c r="N101" s="8">
        <f>Гемодиализ!D98</f>
        <v>0</v>
      </c>
      <c r="O101" s="8">
        <f t="shared" si="9"/>
        <v>248663025</v>
      </c>
      <c r="P101" s="25">
        <f>'бюджет РБ'!D101</f>
        <v>10105859</v>
      </c>
      <c r="Q101" s="25">
        <f>'бюджет РБ'!P101</f>
        <v>65427</v>
      </c>
      <c r="R101" s="8">
        <f t="shared" si="7"/>
        <v>258834311</v>
      </c>
    </row>
    <row r="102" spans="1:18" x14ac:dyDescent="0.2">
      <c r="A102" s="44">
        <v>91</v>
      </c>
      <c r="B102" s="6" t="s">
        <v>180</v>
      </c>
      <c r="C102" s="7" t="s">
        <v>181</v>
      </c>
      <c r="D102" s="8">
        <f>'КС '!D99</f>
        <v>82990536</v>
      </c>
      <c r="E102" s="8">
        <f>ДС!D99</f>
        <v>30040240</v>
      </c>
      <c r="F102" s="8">
        <f t="shared" si="8"/>
        <v>258914010</v>
      </c>
      <c r="G102" s="8">
        <f>'АПУ профилактика'!D101</f>
        <v>94629417</v>
      </c>
      <c r="H102" s="8">
        <f>'АПУ в неотл.форме'!D99</f>
        <v>21296751</v>
      </c>
      <c r="I102" s="8">
        <f>'АПУ обращения'!D101</f>
        <v>110142795</v>
      </c>
      <c r="J102" s="8">
        <f>'ОДИ ПГГ'!D99</f>
        <v>794404</v>
      </c>
      <c r="K102" s="8">
        <f>'ОДИ МЗ РБ'!D100</f>
        <v>0</v>
      </c>
      <c r="L102" s="8">
        <f>ФАП!D99</f>
        <v>32050643</v>
      </c>
      <c r="M102" s="8">
        <f>СМП!D99</f>
        <v>47138601</v>
      </c>
      <c r="N102" s="8">
        <f>Гемодиализ!D99</f>
        <v>0</v>
      </c>
      <c r="O102" s="8">
        <f t="shared" si="9"/>
        <v>419083387</v>
      </c>
      <c r="P102" s="25">
        <f>'бюджет РБ'!D102</f>
        <v>11742196</v>
      </c>
      <c r="Q102" s="25">
        <f>'бюджет РБ'!P102</f>
        <v>56080</v>
      </c>
      <c r="R102" s="8">
        <f t="shared" si="7"/>
        <v>430881663</v>
      </c>
    </row>
    <row r="103" spans="1:18" x14ac:dyDescent="0.2">
      <c r="A103" s="44">
        <v>92</v>
      </c>
      <c r="B103" s="6" t="s">
        <v>182</v>
      </c>
      <c r="C103" s="7" t="s">
        <v>183</v>
      </c>
      <c r="D103" s="8">
        <f>'КС '!D100</f>
        <v>81782761</v>
      </c>
      <c r="E103" s="8">
        <f>ДС!D100</f>
        <v>26594076</v>
      </c>
      <c r="F103" s="8">
        <f t="shared" si="8"/>
        <v>218532691</v>
      </c>
      <c r="G103" s="8">
        <f>'АПУ профилактика'!D102</f>
        <v>82384851</v>
      </c>
      <c r="H103" s="8">
        <f>'АПУ в неотл.форме'!D100</f>
        <v>18099284</v>
      </c>
      <c r="I103" s="8">
        <f>'АПУ обращения'!D102</f>
        <v>86418917</v>
      </c>
      <c r="J103" s="8">
        <f>'ОДИ ПГГ'!D100</f>
        <v>679236</v>
      </c>
      <c r="K103" s="8">
        <f>'ОДИ МЗ РБ'!D101</f>
        <v>0</v>
      </c>
      <c r="L103" s="8">
        <f>ФАП!D100</f>
        <v>30950403</v>
      </c>
      <c r="M103" s="8">
        <f>СМП!D100</f>
        <v>39604718</v>
      </c>
      <c r="N103" s="8">
        <f>Гемодиализ!D100</f>
        <v>0</v>
      </c>
      <c r="O103" s="8">
        <f t="shared" si="9"/>
        <v>366514246</v>
      </c>
      <c r="P103" s="25">
        <f>'бюджет РБ'!D103</f>
        <v>11406080</v>
      </c>
      <c r="Q103" s="25">
        <f>'бюджет РБ'!P103</f>
        <v>59819</v>
      </c>
      <c r="R103" s="8">
        <f t="shared" si="7"/>
        <v>377980145</v>
      </c>
    </row>
    <row r="104" spans="1:18" x14ac:dyDescent="0.2">
      <c r="A104" s="44">
        <v>93</v>
      </c>
      <c r="B104" s="10" t="s">
        <v>184</v>
      </c>
      <c r="C104" s="11" t="s">
        <v>185</v>
      </c>
      <c r="D104" s="8">
        <f>'КС '!D101</f>
        <v>32335505</v>
      </c>
      <c r="E104" s="8">
        <f>ДС!D101</f>
        <v>8977376</v>
      </c>
      <c r="F104" s="8">
        <f t="shared" si="8"/>
        <v>85387698</v>
      </c>
      <c r="G104" s="8">
        <f>'АПУ профилактика'!D103</f>
        <v>30351801</v>
      </c>
      <c r="H104" s="8">
        <f>'АПУ в неотл.форме'!D101</f>
        <v>6386627</v>
      </c>
      <c r="I104" s="8">
        <f>'АПУ обращения'!D103</f>
        <v>33543672</v>
      </c>
      <c r="J104" s="8">
        <f>'ОДИ ПГГ'!D101</f>
        <v>531790</v>
      </c>
      <c r="K104" s="8">
        <f>'ОДИ МЗ РБ'!D102</f>
        <v>0</v>
      </c>
      <c r="L104" s="8">
        <f>ФАП!D101</f>
        <v>14573808</v>
      </c>
      <c r="M104" s="8">
        <f>СМП!D101</f>
        <v>0</v>
      </c>
      <c r="N104" s="8">
        <f>Гемодиализ!D101</f>
        <v>0</v>
      </c>
      <c r="O104" s="8">
        <f t="shared" si="9"/>
        <v>126700579</v>
      </c>
      <c r="P104" s="25">
        <f>'бюджет РБ'!D104</f>
        <v>4988354</v>
      </c>
      <c r="Q104" s="25">
        <f>'бюджет РБ'!P104</f>
        <v>41125</v>
      </c>
      <c r="R104" s="8">
        <f t="shared" si="7"/>
        <v>131730058</v>
      </c>
    </row>
    <row r="105" spans="1:18" x14ac:dyDescent="0.2">
      <c r="A105" s="44">
        <v>94</v>
      </c>
      <c r="B105" s="12" t="s">
        <v>186</v>
      </c>
      <c r="C105" s="13" t="s">
        <v>187</v>
      </c>
      <c r="D105" s="8">
        <f>'КС '!D102</f>
        <v>38310382</v>
      </c>
      <c r="E105" s="8">
        <f>ДС!D102</f>
        <v>15455243</v>
      </c>
      <c r="F105" s="8">
        <f t="shared" si="8"/>
        <v>120727920</v>
      </c>
      <c r="G105" s="8">
        <f>'АПУ профилактика'!D104</f>
        <v>45455028</v>
      </c>
      <c r="H105" s="8">
        <f>'АПУ в неотл.форме'!D102</f>
        <v>10632190</v>
      </c>
      <c r="I105" s="8">
        <f>'АПУ обращения'!D104</f>
        <v>45885776</v>
      </c>
      <c r="J105" s="8">
        <f>'ОДИ ПГГ'!D102</f>
        <v>402310</v>
      </c>
      <c r="K105" s="8">
        <f>'ОДИ МЗ РБ'!D103</f>
        <v>0</v>
      </c>
      <c r="L105" s="8">
        <f>ФАП!D102</f>
        <v>18352616</v>
      </c>
      <c r="M105" s="8">
        <f>СМП!D102</f>
        <v>23733339</v>
      </c>
      <c r="N105" s="8">
        <f>Гемодиализ!D102</f>
        <v>0</v>
      </c>
      <c r="O105" s="8">
        <f t="shared" si="9"/>
        <v>198226884</v>
      </c>
      <c r="P105" s="25">
        <f>'бюджет РБ'!D105</f>
        <v>10304477</v>
      </c>
      <c r="Q105" s="25">
        <f>'бюджет РБ'!P105</f>
        <v>50472</v>
      </c>
      <c r="R105" s="8">
        <f t="shared" si="7"/>
        <v>208581833</v>
      </c>
    </row>
    <row r="106" spans="1:18" x14ac:dyDescent="0.2">
      <c r="A106" s="44">
        <v>95</v>
      </c>
      <c r="B106" s="6" t="s">
        <v>188</v>
      </c>
      <c r="C106" s="7" t="s">
        <v>189</v>
      </c>
      <c r="D106" s="8">
        <f>'КС '!D103</f>
        <v>70701583</v>
      </c>
      <c r="E106" s="8">
        <f>ДС!D103</f>
        <v>14728918</v>
      </c>
      <c r="F106" s="8">
        <f t="shared" si="8"/>
        <v>132545874</v>
      </c>
      <c r="G106" s="8">
        <f>'АПУ профилактика'!D105</f>
        <v>43608540</v>
      </c>
      <c r="H106" s="8">
        <f>'АПУ в неотл.форме'!D103</f>
        <v>9823249</v>
      </c>
      <c r="I106" s="8">
        <f>'АПУ обращения'!D105</f>
        <v>50282821</v>
      </c>
      <c r="J106" s="8">
        <f>'ОДИ ПГГ'!D103</f>
        <v>1556549</v>
      </c>
      <c r="K106" s="8">
        <f>'ОДИ МЗ РБ'!D104</f>
        <v>0</v>
      </c>
      <c r="L106" s="8">
        <f>ФАП!D103</f>
        <v>27274715</v>
      </c>
      <c r="M106" s="8">
        <f>СМП!D103</f>
        <v>0</v>
      </c>
      <c r="N106" s="8">
        <f>Гемодиализ!D103</f>
        <v>0</v>
      </c>
      <c r="O106" s="8">
        <f t="shared" si="9"/>
        <v>217976375</v>
      </c>
      <c r="P106" s="25">
        <f>'бюджет РБ'!D106</f>
        <v>9135226</v>
      </c>
      <c r="Q106" s="25">
        <f>'бюджет РБ'!P106</f>
        <v>59809</v>
      </c>
      <c r="R106" s="8">
        <f t="shared" si="7"/>
        <v>227171410</v>
      </c>
    </row>
    <row r="107" spans="1:18" x14ac:dyDescent="0.2">
      <c r="A107" s="44">
        <v>96</v>
      </c>
      <c r="B107" s="9" t="s">
        <v>190</v>
      </c>
      <c r="C107" s="7" t="s">
        <v>191</v>
      </c>
      <c r="D107" s="8">
        <f>'КС '!D104</f>
        <v>194535234</v>
      </c>
      <c r="E107" s="8">
        <f>ДС!D104</f>
        <v>19709397</v>
      </c>
      <c r="F107" s="8">
        <f t="shared" si="8"/>
        <v>152981502</v>
      </c>
      <c r="G107" s="8">
        <f>'АПУ профилактика'!D106</f>
        <v>62206112</v>
      </c>
      <c r="H107" s="8">
        <f>'АПУ в неотл.форме'!D104</f>
        <v>10410824</v>
      </c>
      <c r="I107" s="8">
        <f>'АПУ обращения'!D106</f>
        <v>55720963</v>
      </c>
      <c r="J107" s="8">
        <f>'ОДИ ПГГ'!D104</f>
        <v>7268744</v>
      </c>
      <c r="K107" s="8">
        <f>'ОДИ МЗ РБ'!D105</f>
        <v>1320775</v>
      </c>
      <c r="L107" s="8">
        <f>ФАП!D104</f>
        <v>16054084</v>
      </c>
      <c r="M107" s="8">
        <f>СМП!D104</f>
        <v>97010073</v>
      </c>
      <c r="N107" s="8">
        <f>Гемодиализ!D104</f>
        <v>0</v>
      </c>
      <c r="O107" s="8">
        <f t="shared" si="9"/>
        <v>464236206</v>
      </c>
      <c r="P107" s="25">
        <f>'бюджет РБ'!D107</f>
        <v>13511188</v>
      </c>
      <c r="Q107" s="25">
        <f>'бюджет РБ'!P107</f>
        <v>33648</v>
      </c>
      <c r="R107" s="8">
        <f t="shared" si="7"/>
        <v>477781042</v>
      </c>
    </row>
    <row r="108" spans="1:18" x14ac:dyDescent="0.2">
      <c r="A108" s="44">
        <v>97</v>
      </c>
      <c r="B108" s="10" t="s">
        <v>192</v>
      </c>
      <c r="C108" s="11" t="s">
        <v>193</v>
      </c>
      <c r="D108" s="8">
        <f>'КС '!D105</f>
        <v>30880433</v>
      </c>
      <c r="E108" s="8">
        <f>ДС!D105</f>
        <v>11811621</v>
      </c>
      <c r="F108" s="8">
        <f t="shared" si="8"/>
        <v>99768410</v>
      </c>
      <c r="G108" s="8">
        <f>'АПУ профилактика'!D107</f>
        <v>38260051</v>
      </c>
      <c r="H108" s="8">
        <f>'АПУ в неотл.форме'!D105</f>
        <v>7958044</v>
      </c>
      <c r="I108" s="8">
        <f>'АПУ обращения'!D107</f>
        <v>38612722</v>
      </c>
      <c r="J108" s="8">
        <f>'ОДИ ПГГ'!D105</f>
        <v>1062489</v>
      </c>
      <c r="K108" s="8">
        <f>'ОДИ МЗ РБ'!D106</f>
        <v>0</v>
      </c>
      <c r="L108" s="8">
        <f>ФАП!D105</f>
        <v>13875104</v>
      </c>
      <c r="M108" s="8">
        <f>СМП!D105</f>
        <v>17437882</v>
      </c>
      <c r="N108" s="8">
        <f>Гемодиализ!D105</f>
        <v>0</v>
      </c>
      <c r="O108" s="8">
        <f t="shared" si="9"/>
        <v>159898346</v>
      </c>
      <c r="P108" s="25">
        <f>'бюджет РБ'!D108</f>
        <v>10988696</v>
      </c>
      <c r="Q108" s="25">
        <f>'бюджет РБ'!P108</f>
        <v>18693</v>
      </c>
      <c r="R108" s="8">
        <f t="shared" si="7"/>
        <v>170905735</v>
      </c>
    </row>
    <row r="109" spans="1:18" x14ac:dyDescent="0.2">
      <c r="A109" s="44">
        <v>98</v>
      </c>
      <c r="B109" s="10" t="s">
        <v>194</v>
      </c>
      <c r="C109" s="11" t="s">
        <v>195</v>
      </c>
      <c r="D109" s="8">
        <f>'КС '!D106</f>
        <v>46120058</v>
      </c>
      <c r="E109" s="8">
        <f>ДС!D106</f>
        <v>17499664</v>
      </c>
      <c r="F109" s="8">
        <f t="shared" si="8"/>
        <v>148069169</v>
      </c>
      <c r="G109" s="8">
        <f>'АПУ профилактика'!D108</f>
        <v>51189418</v>
      </c>
      <c r="H109" s="8">
        <f>'АПУ в неотл.форме'!D106</f>
        <v>11387816</v>
      </c>
      <c r="I109" s="8">
        <f>'АПУ обращения'!D108</f>
        <v>51955036</v>
      </c>
      <c r="J109" s="8">
        <f>'ОДИ ПГГ'!D106</f>
        <v>1791662</v>
      </c>
      <c r="K109" s="8">
        <f>'ОДИ МЗ РБ'!D107</f>
        <v>0</v>
      </c>
      <c r="L109" s="8">
        <f>ФАП!D106</f>
        <v>31745237</v>
      </c>
      <c r="M109" s="8">
        <f>СМП!D106</f>
        <v>25272761</v>
      </c>
      <c r="N109" s="8">
        <f>Гемодиализ!D106</f>
        <v>0</v>
      </c>
      <c r="O109" s="8">
        <f t="shared" si="9"/>
        <v>236961652</v>
      </c>
      <c r="P109" s="25">
        <f>'бюджет РБ'!D109</f>
        <v>11508166</v>
      </c>
      <c r="Q109" s="25">
        <f>'бюджет РБ'!P109</f>
        <v>71035</v>
      </c>
      <c r="R109" s="8">
        <f t="shared" si="7"/>
        <v>248540853</v>
      </c>
    </row>
    <row r="110" spans="1:18" x14ac:dyDescent="0.2">
      <c r="A110" s="44">
        <v>99</v>
      </c>
      <c r="B110" s="6" t="s">
        <v>196</v>
      </c>
      <c r="C110" s="7" t="s">
        <v>197</v>
      </c>
      <c r="D110" s="8">
        <f>'КС '!D107</f>
        <v>103830123</v>
      </c>
      <c r="E110" s="8">
        <f>ДС!D107</f>
        <v>30737006</v>
      </c>
      <c r="F110" s="8">
        <f t="shared" si="8"/>
        <v>230350381</v>
      </c>
      <c r="G110" s="8">
        <f>'АПУ профилактика'!D109</f>
        <v>84531775</v>
      </c>
      <c r="H110" s="8">
        <f>'АПУ в неотл.форме'!D107</f>
        <v>17365986</v>
      </c>
      <c r="I110" s="8">
        <f>'АПУ обращения'!D109</f>
        <v>94629089</v>
      </c>
      <c r="J110" s="8">
        <f>'ОДИ ПГГ'!D107</f>
        <v>4993704</v>
      </c>
      <c r="K110" s="8">
        <f>'ОДИ МЗ РБ'!D108</f>
        <v>0</v>
      </c>
      <c r="L110" s="8">
        <f>ФАП!D107</f>
        <v>28829827</v>
      </c>
      <c r="M110" s="8">
        <f>СМП!D107</f>
        <v>43835631</v>
      </c>
      <c r="N110" s="8">
        <f>Гемодиализ!D107</f>
        <v>0</v>
      </c>
      <c r="O110" s="8">
        <f t="shared" si="9"/>
        <v>408753141</v>
      </c>
      <c r="P110" s="25">
        <f>'бюджет РБ'!D110</f>
        <v>12562324</v>
      </c>
      <c r="Q110" s="25">
        <f>'бюджет РБ'!P110</f>
        <v>76645</v>
      </c>
      <c r="R110" s="8">
        <f t="shared" si="7"/>
        <v>421392110</v>
      </c>
    </row>
    <row r="111" spans="1:18" x14ac:dyDescent="0.2">
      <c r="A111" s="44">
        <v>100</v>
      </c>
      <c r="B111" s="9" t="s">
        <v>198</v>
      </c>
      <c r="C111" s="7" t="s">
        <v>199</v>
      </c>
      <c r="D111" s="8">
        <f>'КС '!D108</f>
        <v>33905091</v>
      </c>
      <c r="E111" s="8">
        <f>ДС!D108</f>
        <v>13115130</v>
      </c>
      <c r="F111" s="8">
        <f t="shared" si="8"/>
        <v>115706035</v>
      </c>
      <c r="G111" s="8">
        <f>'АПУ профилактика'!D110</f>
        <v>39498703</v>
      </c>
      <c r="H111" s="8">
        <f>'АПУ в неотл.форме'!D108</f>
        <v>8822214</v>
      </c>
      <c r="I111" s="8">
        <f>'АПУ обращения'!D110</f>
        <v>40264618</v>
      </c>
      <c r="J111" s="8">
        <f>'ОДИ ПГГ'!D108</f>
        <v>325636</v>
      </c>
      <c r="K111" s="8">
        <f>'ОДИ МЗ РБ'!D109</f>
        <v>0</v>
      </c>
      <c r="L111" s="8">
        <f>ФАП!D108</f>
        <v>26794864</v>
      </c>
      <c r="M111" s="8">
        <f>СМП!D108</f>
        <v>19279579</v>
      </c>
      <c r="N111" s="8">
        <f>Гемодиализ!D108</f>
        <v>0</v>
      </c>
      <c r="O111" s="8">
        <f t="shared" si="9"/>
        <v>182005835</v>
      </c>
      <c r="P111" s="25">
        <f>'бюджет РБ'!D111</f>
        <v>9236499</v>
      </c>
      <c r="Q111" s="25">
        <f>'бюджет РБ'!P111</f>
        <v>48603</v>
      </c>
      <c r="R111" s="8">
        <f t="shared" si="7"/>
        <v>191290937</v>
      </c>
    </row>
    <row r="112" spans="1:18" x14ac:dyDescent="0.2">
      <c r="A112" s="44">
        <v>101</v>
      </c>
      <c r="B112" s="6" t="s">
        <v>200</v>
      </c>
      <c r="C112" s="11" t="s">
        <v>201</v>
      </c>
      <c r="D112" s="8">
        <f>'КС '!D109</f>
        <v>0</v>
      </c>
      <c r="E112" s="8">
        <f>ДС!D109</f>
        <v>0</v>
      </c>
      <c r="F112" s="8">
        <f t="shared" si="8"/>
        <v>1169722</v>
      </c>
      <c r="G112" s="8">
        <f>'АПУ профилактика'!D111</f>
        <v>1169722</v>
      </c>
      <c r="H112" s="8">
        <f>'АПУ в неотл.форме'!D109</f>
        <v>0</v>
      </c>
      <c r="I112" s="8">
        <f>'АПУ обращения'!D111</f>
        <v>0</v>
      </c>
      <c r="J112" s="8">
        <f>'ОДИ ПГГ'!D109</f>
        <v>0</v>
      </c>
      <c r="K112" s="8">
        <f>'ОДИ МЗ РБ'!D110</f>
        <v>0</v>
      </c>
      <c r="L112" s="8">
        <f>ФАП!D109</f>
        <v>0</v>
      </c>
      <c r="M112" s="8">
        <f>СМП!D109</f>
        <v>0</v>
      </c>
      <c r="N112" s="8">
        <f>Гемодиализ!D109</f>
        <v>173140490</v>
      </c>
      <c r="O112" s="8">
        <f t="shared" si="9"/>
        <v>174310212</v>
      </c>
      <c r="P112" s="25">
        <f>'бюджет РБ'!D112</f>
        <v>0</v>
      </c>
      <c r="Q112" s="25">
        <f>'бюджет РБ'!P112</f>
        <v>0</v>
      </c>
      <c r="R112" s="8">
        <f t="shared" si="7"/>
        <v>174310212</v>
      </c>
    </row>
    <row r="113" spans="1:18" x14ac:dyDescent="0.2">
      <c r="A113" s="44">
        <v>102</v>
      </c>
      <c r="B113" s="6" t="s">
        <v>202</v>
      </c>
      <c r="C113" s="7" t="s">
        <v>203</v>
      </c>
      <c r="D113" s="8">
        <f>'КС '!D110</f>
        <v>0</v>
      </c>
      <c r="E113" s="8">
        <f>ДС!D110</f>
        <v>50596171</v>
      </c>
      <c r="F113" s="8">
        <f t="shared" si="8"/>
        <v>0</v>
      </c>
      <c r="G113" s="8">
        <f>'АПУ профилактика'!D112</f>
        <v>0</v>
      </c>
      <c r="H113" s="8">
        <f>'АПУ в неотл.форме'!D110</f>
        <v>0</v>
      </c>
      <c r="I113" s="8">
        <f>'АПУ обращения'!D112</f>
        <v>0</v>
      </c>
      <c r="J113" s="8">
        <f>'ОДИ ПГГ'!D110</f>
        <v>0</v>
      </c>
      <c r="K113" s="8">
        <f>'ОДИ МЗ РБ'!D111</f>
        <v>0</v>
      </c>
      <c r="L113" s="8">
        <f>ФАП!D110</f>
        <v>0</v>
      </c>
      <c r="M113" s="8">
        <f>СМП!D110</f>
        <v>0</v>
      </c>
      <c r="N113" s="8">
        <f>Гемодиализ!D110</f>
        <v>0</v>
      </c>
      <c r="O113" s="8">
        <f t="shared" si="9"/>
        <v>50596171</v>
      </c>
      <c r="P113" s="25">
        <f>'бюджет РБ'!D113</f>
        <v>0</v>
      </c>
      <c r="Q113" s="25">
        <f>'бюджет РБ'!P113</f>
        <v>0</v>
      </c>
      <c r="R113" s="8">
        <f t="shared" si="7"/>
        <v>50596171</v>
      </c>
    </row>
    <row r="114" spans="1:18" x14ac:dyDescent="0.2">
      <c r="A114" s="44">
        <v>103</v>
      </c>
      <c r="B114" s="10" t="s">
        <v>204</v>
      </c>
      <c r="C114" s="11" t="s">
        <v>205</v>
      </c>
      <c r="D114" s="8">
        <f>'КС '!D111</f>
        <v>0</v>
      </c>
      <c r="E114" s="8">
        <f>ДС!D111</f>
        <v>0</v>
      </c>
      <c r="F114" s="8">
        <f t="shared" si="8"/>
        <v>394971</v>
      </c>
      <c r="G114" s="8">
        <f>'АПУ профилактика'!D113</f>
        <v>394971</v>
      </c>
      <c r="H114" s="8">
        <f>'АПУ в неотл.форме'!D111</f>
        <v>0</v>
      </c>
      <c r="I114" s="8">
        <f>'АПУ обращения'!D113</f>
        <v>0</v>
      </c>
      <c r="J114" s="8">
        <f>'ОДИ ПГГ'!D111</f>
        <v>0</v>
      </c>
      <c r="K114" s="8">
        <f>'ОДИ МЗ РБ'!D112</f>
        <v>0</v>
      </c>
      <c r="L114" s="8">
        <f>ФАП!D111</f>
        <v>0</v>
      </c>
      <c r="M114" s="8">
        <f>СМП!D111</f>
        <v>0</v>
      </c>
      <c r="N114" s="8">
        <f>Гемодиализ!D111</f>
        <v>47606676</v>
      </c>
      <c r="O114" s="8">
        <f t="shared" si="9"/>
        <v>48001647</v>
      </c>
      <c r="P114" s="25">
        <f>'бюджет РБ'!D114</f>
        <v>0</v>
      </c>
      <c r="Q114" s="25">
        <f>'бюджет РБ'!P114</f>
        <v>0</v>
      </c>
      <c r="R114" s="8">
        <f t="shared" si="7"/>
        <v>48001647</v>
      </c>
    </row>
    <row r="115" spans="1:18" x14ac:dyDescent="0.2">
      <c r="A115" s="44">
        <v>104</v>
      </c>
      <c r="B115" s="10" t="s">
        <v>206</v>
      </c>
      <c r="C115" s="11" t="s">
        <v>207</v>
      </c>
      <c r="D115" s="8">
        <f>'КС '!D112</f>
        <v>0</v>
      </c>
      <c r="E115" s="8">
        <f>ДС!D112</f>
        <v>195599</v>
      </c>
      <c r="F115" s="8">
        <f t="shared" si="8"/>
        <v>27497</v>
      </c>
      <c r="G115" s="8">
        <f>'АПУ профилактика'!D114</f>
        <v>0</v>
      </c>
      <c r="H115" s="8">
        <f>'АПУ в неотл.форме'!D112</f>
        <v>0</v>
      </c>
      <c r="I115" s="8">
        <f>'АПУ обращения'!D114</f>
        <v>27497</v>
      </c>
      <c r="J115" s="8">
        <f>'ОДИ ПГГ'!D112</f>
        <v>0</v>
      </c>
      <c r="K115" s="8">
        <f>'ОДИ МЗ РБ'!D113</f>
        <v>0</v>
      </c>
      <c r="L115" s="8">
        <f>ФАП!D112</f>
        <v>0</v>
      </c>
      <c r="M115" s="8">
        <f>СМП!D112</f>
        <v>0</v>
      </c>
      <c r="N115" s="8">
        <f>Гемодиализ!D112</f>
        <v>0</v>
      </c>
      <c r="O115" s="8">
        <f t="shared" si="9"/>
        <v>223096</v>
      </c>
      <c r="P115" s="25">
        <f>'бюджет РБ'!D115</f>
        <v>0</v>
      </c>
      <c r="Q115" s="25">
        <f>'бюджет РБ'!P115</f>
        <v>0</v>
      </c>
      <c r="R115" s="8">
        <f t="shared" si="7"/>
        <v>223096</v>
      </c>
    </row>
    <row r="116" spans="1:18" x14ac:dyDescent="0.2">
      <c r="A116" s="44">
        <v>105</v>
      </c>
      <c r="B116" s="10" t="s">
        <v>208</v>
      </c>
      <c r="C116" s="11" t="s">
        <v>209</v>
      </c>
      <c r="D116" s="8">
        <f>'КС '!D113</f>
        <v>0</v>
      </c>
      <c r="E116" s="8">
        <f>ДС!D113</f>
        <v>215961</v>
      </c>
      <c r="F116" s="8">
        <f t="shared" si="8"/>
        <v>0</v>
      </c>
      <c r="G116" s="8">
        <f>'АПУ профилактика'!D115</f>
        <v>0</v>
      </c>
      <c r="H116" s="8">
        <f>'АПУ в неотл.форме'!D113</f>
        <v>0</v>
      </c>
      <c r="I116" s="8">
        <f>'АПУ обращения'!D115</f>
        <v>0</v>
      </c>
      <c r="J116" s="8">
        <f>'ОДИ ПГГ'!D113</f>
        <v>0</v>
      </c>
      <c r="K116" s="8">
        <f>'ОДИ МЗ РБ'!D114</f>
        <v>0</v>
      </c>
      <c r="L116" s="8">
        <f>ФАП!D113</f>
        <v>0</v>
      </c>
      <c r="M116" s="8">
        <f>СМП!D113</f>
        <v>0</v>
      </c>
      <c r="N116" s="8">
        <f>Гемодиализ!D113</f>
        <v>0</v>
      </c>
      <c r="O116" s="8">
        <f t="shared" si="9"/>
        <v>215961</v>
      </c>
      <c r="P116" s="25">
        <f>'бюджет РБ'!D116</f>
        <v>0</v>
      </c>
      <c r="Q116" s="25">
        <f>'бюджет РБ'!P116</f>
        <v>0</v>
      </c>
      <c r="R116" s="8">
        <f t="shared" si="7"/>
        <v>215961</v>
      </c>
    </row>
    <row r="117" spans="1:18" ht="24" x14ac:dyDescent="0.2">
      <c r="A117" s="44">
        <v>106</v>
      </c>
      <c r="B117" s="10" t="s">
        <v>210</v>
      </c>
      <c r="C117" s="11" t="s">
        <v>211</v>
      </c>
      <c r="D117" s="8">
        <f>'КС '!D114</f>
        <v>0</v>
      </c>
      <c r="E117" s="8">
        <f>ДС!D114</f>
        <v>265940</v>
      </c>
      <c r="F117" s="8">
        <f t="shared" si="8"/>
        <v>0</v>
      </c>
      <c r="G117" s="8">
        <f>'АПУ профилактика'!D116</f>
        <v>0</v>
      </c>
      <c r="H117" s="8">
        <f>'АПУ в неотл.форме'!D114</f>
        <v>0</v>
      </c>
      <c r="I117" s="8">
        <f>'АПУ обращения'!D116</f>
        <v>0</v>
      </c>
      <c r="J117" s="8">
        <f>'ОДИ ПГГ'!D114</f>
        <v>0</v>
      </c>
      <c r="K117" s="8">
        <f>'ОДИ МЗ РБ'!D115</f>
        <v>0</v>
      </c>
      <c r="L117" s="8">
        <f>ФАП!D114</f>
        <v>0</v>
      </c>
      <c r="M117" s="8">
        <f>СМП!D114</f>
        <v>0</v>
      </c>
      <c r="N117" s="8">
        <f>Гемодиализ!D114</f>
        <v>0</v>
      </c>
      <c r="O117" s="8">
        <f t="shared" si="9"/>
        <v>265940</v>
      </c>
      <c r="P117" s="25">
        <f>'бюджет РБ'!D117</f>
        <v>0</v>
      </c>
      <c r="Q117" s="25">
        <f>'бюджет РБ'!P117</f>
        <v>0</v>
      </c>
      <c r="R117" s="8">
        <f t="shared" si="7"/>
        <v>265940</v>
      </c>
    </row>
    <row r="118" spans="1:18" x14ac:dyDescent="0.2">
      <c r="A118" s="44">
        <v>107</v>
      </c>
      <c r="B118" s="10" t="s">
        <v>212</v>
      </c>
      <c r="C118" s="11" t="s">
        <v>213</v>
      </c>
      <c r="D118" s="8">
        <f>'КС '!D115</f>
        <v>0</v>
      </c>
      <c r="E118" s="8">
        <f>ДС!D115</f>
        <v>0</v>
      </c>
      <c r="F118" s="8">
        <f t="shared" si="8"/>
        <v>5453752</v>
      </c>
      <c r="G118" s="8">
        <f>'АПУ профилактика'!D117</f>
        <v>0</v>
      </c>
      <c r="H118" s="8">
        <f>'АПУ в неотл.форме'!D115</f>
        <v>0</v>
      </c>
      <c r="I118" s="8">
        <f>'АПУ обращения'!D117</f>
        <v>0</v>
      </c>
      <c r="J118" s="8">
        <f>'ОДИ ПГГ'!D115</f>
        <v>5453752</v>
      </c>
      <c r="K118" s="8">
        <f>'ОДИ МЗ РБ'!D116</f>
        <v>0</v>
      </c>
      <c r="L118" s="8">
        <f>ФАП!D115</f>
        <v>0</v>
      </c>
      <c r="M118" s="8">
        <f>СМП!D115</f>
        <v>0</v>
      </c>
      <c r="N118" s="8">
        <f>Гемодиализ!D115</f>
        <v>0</v>
      </c>
      <c r="O118" s="8">
        <f t="shared" si="9"/>
        <v>5453752</v>
      </c>
      <c r="P118" s="25">
        <f>'бюджет РБ'!D118</f>
        <v>0</v>
      </c>
      <c r="Q118" s="25">
        <f>'бюджет РБ'!P118</f>
        <v>0</v>
      </c>
      <c r="R118" s="8">
        <f t="shared" si="7"/>
        <v>5453752</v>
      </c>
    </row>
    <row r="119" spans="1:18" x14ac:dyDescent="0.2">
      <c r="A119" s="44">
        <v>108</v>
      </c>
      <c r="B119" s="10" t="s">
        <v>214</v>
      </c>
      <c r="C119" s="11" t="s">
        <v>215</v>
      </c>
      <c r="D119" s="8">
        <f>'КС '!D116</f>
        <v>0</v>
      </c>
      <c r="E119" s="8">
        <f>ДС!D116</f>
        <v>19131022</v>
      </c>
      <c r="F119" s="8">
        <f t="shared" si="8"/>
        <v>4921949</v>
      </c>
      <c r="G119" s="8">
        <f>'АПУ профилактика'!D118</f>
        <v>4921949</v>
      </c>
      <c r="H119" s="8">
        <f>'АПУ в неотл.форме'!D116</f>
        <v>0</v>
      </c>
      <c r="I119" s="8">
        <f>'АПУ обращения'!D118</f>
        <v>0</v>
      </c>
      <c r="J119" s="8">
        <f>'ОДИ ПГГ'!D116</f>
        <v>0</v>
      </c>
      <c r="K119" s="8">
        <f>'ОДИ МЗ РБ'!D117</f>
        <v>0</v>
      </c>
      <c r="L119" s="8">
        <f>ФАП!D116</f>
        <v>0</v>
      </c>
      <c r="M119" s="8">
        <f>СМП!D116</f>
        <v>0</v>
      </c>
      <c r="N119" s="8">
        <f>Гемодиализ!D116</f>
        <v>650860198</v>
      </c>
      <c r="O119" s="8">
        <f t="shared" si="9"/>
        <v>674913169</v>
      </c>
      <c r="P119" s="25">
        <f>'бюджет РБ'!D119</f>
        <v>0</v>
      </c>
      <c r="Q119" s="25">
        <f>'бюджет РБ'!P119</f>
        <v>0</v>
      </c>
      <c r="R119" s="8">
        <f t="shared" si="7"/>
        <v>674913169</v>
      </c>
    </row>
    <row r="120" spans="1:18" ht="12" customHeight="1" x14ac:dyDescent="0.2">
      <c r="A120" s="44">
        <v>109</v>
      </c>
      <c r="B120" s="16" t="s">
        <v>216</v>
      </c>
      <c r="C120" s="17" t="s">
        <v>217</v>
      </c>
      <c r="D120" s="8">
        <f>'КС '!D117</f>
        <v>0</v>
      </c>
      <c r="E120" s="8">
        <f>ДС!D117</f>
        <v>0</v>
      </c>
      <c r="F120" s="8">
        <f t="shared" si="8"/>
        <v>89585075</v>
      </c>
      <c r="G120" s="8">
        <f>'АПУ профилактика'!D119</f>
        <v>0</v>
      </c>
      <c r="H120" s="8">
        <f>'АПУ в неотл.форме'!D117</f>
        <v>0</v>
      </c>
      <c r="I120" s="8">
        <f>'АПУ обращения'!D119</f>
        <v>0</v>
      </c>
      <c r="J120" s="8">
        <f>'ОДИ ПГГ'!D117</f>
        <v>89585075</v>
      </c>
      <c r="K120" s="8">
        <f>'ОДИ МЗ РБ'!D118</f>
        <v>0</v>
      </c>
      <c r="L120" s="8">
        <f>ФАП!D117</f>
        <v>0</v>
      </c>
      <c r="M120" s="8">
        <f>СМП!D117</f>
        <v>0</v>
      </c>
      <c r="N120" s="8">
        <f>Гемодиализ!D117</f>
        <v>0</v>
      </c>
      <c r="O120" s="8">
        <f t="shared" si="9"/>
        <v>89585075</v>
      </c>
      <c r="P120" s="25">
        <f>'бюджет РБ'!D120</f>
        <v>0</v>
      </c>
      <c r="Q120" s="25">
        <f>'бюджет РБ'!P120</f>
        <v>0</v>
      </c>
      <c r="R120" s="8">
        <f t="shared" si="7"/>
        <v>89585075</v>
      </c>
    </row>
    <row r="121" spans="1:18" x14ac:dyDescent="0.2">
      <c r="A121" s="44">
        <v>110</v>
      </c>
      <c r="B121" s="16" t="s">
        <v>356</v>
      </c>
      <c r="C121" s="17" t="s">
        <v>320</v>
      </c>
      <c r="D121" s="8">
        <f>'КС '!D118</f>
        <v>0</v>
      </c>
      <c r="E121" s="8">
        <f>ДС!D118</f>
        <v>0</v>
      </c>
      <c r="F121" s="8">
        <f t="shared" si="8"/>
        <v>200001</v>
      </c>
      <c r="G121" s="8">
        <f>'АПУ профилактика'!D120</f>
        <v>200001</v>
      </c>
      <c r="H121" s="8">
        <f>'АПУ в неотл.форме'!D118</f>
        <v>0</v>
      </c>
      <c r="I121" s="8">
        <f>'АПУ обращения'!D120</f>
        <v>0</v>
      </c>
      <c r="J121" s="8">
        <f>'ОДИ ПГГ'!D118</f>
        <v>0</v>
      </c>
      <c r="K121" s="8">
        <f>'ОДИ МЗ РБ'!D119</f>
        <v>0</v>
      </c>
      <c r="L121" s="8">
        <f>ФАП!D118</f>
        <v>0</v>
      </c>
      <c r="M121" s="8">
        <f>СМП!D118</f>
        <v>0</v>
      </c>
      <c r="N121" s="8">
        <f>Гемодиализ!D118</f>
        <v>0</v>
      </c>
      <c r="O121" s="8">
        <f t="shared" si="9"/>
        <v>200001</v>
      </c>
      <c r="P121" s="25">
        <f>'бюджет РБ'!D121</f>
        <v>0</v>
      </c>
      <c r="Q121" s="25">
        <f>'бюджет РБ'!P121</f>
        <v>0</v>
      </c>
      <c r="R121" s="8">
        <f t="shared" si="7"/>
        <v>200001</v>
      </c>
    </row>
    <row r="122" spans="1:18" x14ac:dyDescent="0.2">
      <c r="A122" s="44">
        <v>111</v>
      </c>
      <c r="B122" s="9" t="s">
        <v>218</v>
      </c>
      <c r="C122" s="7" t="s">
        <v>219</v>
      </c>
      <c r="D122" s="8">
        <f>'КС '!D119</f>
        <v>226394870</v>
      </c>
      <c r="E122" s="8">
        <f>ДС!D119</f>
        <v>52591745</v>
      </c>
      <c r="F122" s="8">
        <f t="shared" si="8"/>
        <v>13100183</v>
      </c>
      <c r="G122" s="8">
        <f>'АПУ профилактика'!D121</f>
        <v>0</v>
      </c>
      <c r="H122" s="8">
        <f>'АПУ в неотл.форме'!D119</f>
        <v>0</v>
      </c>
      <c r="I122" s="8">
        <f>'АПУ обращения'!D121</f>
        <v>0</v>
      </c>
      <c r="J122" s="8">
        <f>'ОДИ ПГГ'!D119</f>
        <v>13100183</v>
      </c>
      <c r="K122" s="8">
        <f>'ОДИ МЗ РБ'!D120</f>
        <v>0</v>
      </c>
      <c r="L122" s="8">
        <f>ФАП!D119</f>
        <v>0</v>
      </c>
      <c r="M122" s="8">
        <f>СМП!D119</f>
        <v>0</v>
      </c>
      <c r="N122" s="8">
        <f>Гемодиализ!D119</f>
        <v>0</v>
      </c>
      <c r="O122" s="8">
        <f t="shared" si="9"/>
        <v>292086798</v>
      </c>
      <c r="P122" s="25">
        <f>'бюджет РБ'!D122</f>
        <v>0</v>
      </c>
      <c r="Q122" s="25">
        <f>'бюджет РБ'!P122</f>
        <v>0</v>
      </c>
      <c r="R122" s="8">
        <f t="shared" si="7"/>
        <v>292086798</v>
      </c>
    </row>
    <row r="123" spans="1:18" x14ac:dyDescent="0.2">
      <c r="A123" s="44">
        <v>112</v>
      </c>
      <c r="B123" s="10" t="s">
        <v>220</v>
      </c>
      <c r="C123" s="11" t="s">
        <v>221</v>
      </c>
      <c r="D123" s="8">
        <f>'КС '!D120</f>
        <v>0</v>
      </c>
      <c r="E123" s="8">
        <f>ДС!D120</f>
        <v>0</v>
      </c>
      <c r="F123" s="8">
        <f t="shared" si="8"/>
        <v>25909</v>
      </c>
      <c r="G123" s="8">
        <f>'АПУ профилактика'!D122</f>
        <v>0</v>
      </c>
      <c r="H123" s="8">
        <f>'АПУ в неотл.форме'!D120</f>
        <v>0</v>
      </c>
      <c r="I123" s="8">
        <f>'АПУ обращения'!D122</f>
        <v>25909</v>
      </c>
      <c r="J123" s="8">
        <f>'ОДИ ПГГ'!D120</f>
        <v>0</v>
      </c>
      <c r="K123" s="8">
        <f>'ОДИ МЗ РБ'!D121</f>
        <v>0</v>
      </c>
      <c r="L123" s="8">
        <f>ФАП!D120</f>
        <v>0</v>
      </c>
      <c r="M123" s="8">
        <f>СМП!D120</f>
        <v>0</v>
      </c>
      <c r="N123" s="8">
        <f>Гемодиализ!D120</f>
        <v>0</v>
      </c>
      <c r="O123" s="8">
        <f t="shared" si="9"/>
        <v>25909</v>
      </c>
      <c r="P123" s="25">
        <f>'бюджет РБ'!D123</f>
        <v>0</v>
      </c>
      <c r="Q123" s="25">
        <f>'бюджет РБ'!P123</f>
        <v>0</v>
      </c>
      <c r="R123" s="8">
        <f t="shared" si="7"/>
        <v>25909</v>
      </c>
    </row>
    <row r="124" spans="1:18" x14ac:dyDescent="0.2">
      <c r="A124" s="44">
        <v>113</v>
      </c>
      <c r="B124" s="6" t="s">
        <v>222</v>
      </c>
      <c r="C124" s="18" t="s">
        <v>223</v>
      </c>
      <c r="D124" s="8">
        <f>'КС '!D121</f>
        <v>0</v>
      </c>
      <c r="E124" s="8">
        <f>ДС!D121</f>
        <v>50623628</v>
      </c>
      <c r="F124" s="8">
        <f t="shared" si="8"/>
        <v>0</v>
      </c>
      <c r="G124" s="8">
        <f>'АПУ профилактика'!D123</f>
        <v>0</v>
      </c>
      <c r="H124" s="8">
        <f>'АПУ в неотл.форме'!D121</f>
        <v>0</v>
      </c>
      <c r="I124" s="8">
        <f>'АПУ обращения'!D123</f>
        <v>0</v>
      </c>
      <c r="J124" s="8">
        <f>'ОДИ ПГГ'!D121</f>
        <v>0</v>
      </c>
      <c r="K124" s="8">
        <f>'ОДИ МЗ РБ'!D122</f>
        <v>0</v>
      </c>
      <c r="L124" s="8">
        <f>ФАП!D121</f>
        <v>0</v>
      </c>
      <c r="M124" s="8">
        <f>СМП!D121</f>
        <v>0</v>
      </c>
      <c r="N124" s="8">
        <f>Гемодиализ!D121</f>
        <v>0</v>
      </c>
      <c r="O124" s="8">
        <f t="shared" si="9"/>
        <v>50623628</v>
      </c>
      <c r="P124" s="25">
        <f>'бюджет РБ'!D124</f>
        <v>0</v>
      </c>
      <c r="Q124" s="25">
        <f>'бюджет РБ'!P124</f>
        <v>0</v>
      </c>
      <c r="R124" s="8">
        <f t="shared" si="7"/>
        <v>50623628</v>
      </c>
    </row>
    <row r="125" spans="1:18" ht="24" x14ac:dyDescent="0.2">
      <c r="A125" s="44">
        <v>114</v>
      </c>
      <c r="B125" s="10" t="s">
        <v>224</v>
      </c>
      <c r="C125" s="11" t="s">
        <v>225</v>
      </c>
      <c r="D125" s="8">
        <f>'КС '!D122</f>
        <v>0</v>
      </c>
      <c r="E125" s="8">
        <f>ДС!D122</f>
        <v>146113</v>
      </c>
      <c r="F125" s="8">
        <f t="shared" si="8"/>
        <v>0</v>
      </c>
      <c r="G125" s="8">
        <f>'АПУ профилактика'!D124</f>
        <v>0</v>
      </c>
      <c r="H125" s="8">
        <f>'АПУ в неотл.форме'!D122</f>
        <v>0</v>
      </c>
      <c r="I125" s="8">
        <f>'АПУ обращения'!D124</f>
        <v>0</v>
      </c>
      <c r="J125" s="8">
        <f>'ОДИ ПГГ'!D122</f>
        <v>0</v>
      </c>
      <c r="K125" s="8">
        <f>'ОДИ МЗ РБ'!D123</f>
        <v>0</v>
      </c>
      <c r="L125" s="8">
        <f>ФАП!D122</f>
        <v>0</v>
      </c>
      <c r="M125" s="8">
        <f>СМП!D122</f>
        <v>0</v>
      </c>
      <c r="N125" s="8">
        <f>Гемодиализ!D122</f>
        <v>0</v>
      </c>
      <c r="O125" s="8">
        <f t="shared" si="9"/>
        <v>146113</v>
      </c>
      <c r="P125" s="25">
        <f>'бюджет РБ'!D125</f>
        <v>0</v>
      </c>
      <c r="Q125" s="25">
        <f>'бюджет РБ'!P125</f>
        <v>0</v>
      </c>
      <c r="R125" s="8">
        <f t="shared" si="7"/>
        <v>146113</v>
      </c>
    </row>
    <row r="126" spans="1:18" ht="19.5" customHeight="1" x14ac:dyDescent="0.2">
      <c r="A126" s="44">
        <v>115</v>
      </c>
      <c r="B126" s="10" t="s">
        <v>226</v>
      </c>
      <c r="C126" s="11" t="s">
        <v>227</v>
      </c>
      <c r="D126" s="8">
        <f>'КС '!D123</f>
        <v>0</v>
      </c>
      <c r="E126" s="8">
        <f>ДС!D123</f>
        <v>0</v>
      </c>
      <c r="F126" s="8">
        <f t="shared" si="8"/>
        <v>0</v>
      </c>
      <c r="G126" s="8">
        <f>'АПУ профилактика'!D125</f>
        <v>0</v>
      </c>
      <c r="H126" s="8">
        <f>'АПУ в неотл.форме'!D123</f>
        <v>0</v>
      </c>
      <c r="I126" s="8">
        <f>'АПУ обращения'!D125</f>
        <v>0</v>
      </c>
      <c r="J126" s="8">
        <f>'ОДИ ПГГ'!D123</f>
        <v>0</v>
      </c>
      <c r="K126" s="8">
        <f>'ОДИ МЗ РБ'!D124</f>
        <v>0</v>
      </c>
      <c r="L126" s="8">
        <f>ФАП!D123</f>
        <v>0</v>
      </c>
      <c r="M126" s="8">
        <f>СМП!D123</f>
        <v>0</v>
      </c>
      <c r="N126" s="8">
        <f>Гемодиализ!D123</f>
        <v>0</v>
      </c>
      <c r="O126" s="8">
        <f t="shared" si="9"/>
        <v>0</v>
      </c>
      <c r="P126" s="25">
        <f>'бюджет РБ'!D126</f>
        <v>0</v>
      </c>
      <c r="Q126" s="25">
        <f>'бюджет РБ'!P126</f>
        <v>0</v>
      </c>
      <c r="R126" s="8">
        <f t="shared" si="7"/>
        <v>0</v>
      </c>
    </row>
    <row r="127" spans="1:18" x14ac:dyDescent="0.2">
      <c r="A127" s="44">
        <v>116</v>
      </c>
      <c r="B127" s="9" t="s">
        <v>228</v>
      </c>
      <c r="C127" s="11" t="s">
        <v>229</v>
      </c>
      <c r="D127" s="8">
        <f>'КС '!D124</f>
        <v>0</v>
      </c>
      <c r="E127" s="8">
        <f>ДС!D124</f>
        <v>119087</v>
      </c>
      <c r="F127" s="8">
        <f t="shared" si="8"/>
        <v>8405036</v>
      </c>
      <c r="G127" s="8">
        <f>'АПУ профилактика'!D126</f>
        <v>0</v>
      </c>
      <c r="H127" s="8">
        <f>'АПУ в неотл.форме'!D124</f>
        <v>0</v>
      </c>
      <c r="I127" s="8">
        <f>'АПУ обращения'!D126</f>
        <v>82664</v>
      </c>
      <c r="J127" s="8">
        <f>'ОДИ ПГГ'!D124</f>
        <v>8322372</v>
      </c>
      <c r="K127" s="8">
        <f>'ОДИ МЗ РБ'!D125</f>
        <v>0</v>
      </c>
      <c r="L127" s="8">
        <f>ФАП!D124</f>
        <v>0</v>
      </c>
      <c r="M127" s="8">
        <f>СМП!D124</f>
        <v>0</v>
      </c>
      <c r="N127" s="8">
        <f>Гемодиализ!D124</f>
        <v>0</v>
      </c>
      <c r="O127" s="8">
        <f t="shared" si="9"/>
        <v>8524123</v>
      </c>
      <c r="P127" s="25">
        <f>'бюджет РБ'!D127</f>
        <v>0</v>
      </c>
      <c r="Q127" s="25">
        <f>'бюджет РБ'!P127</f>
        <v>0</v>
      </c>
      <c r="R127" s="8">
        <f t="shared" si="7"/>
        <v>8524123</v>
      </c>
    </row>
    <row r="128" spans="1:18" x14ac:dyDescent="0.2">
      <c r="A128" s="44">
        <v>117</v>
      </c>
      <c r="B128" s="9" t="s">
        <v>230</v>
      </c>
      <c r="C128" s="11" t="s">
        <v>231</v>
      </c>
      <c r="D128" s="8">
        <f>'КС '!D125</f>
        <v>0</v>
      </c>
      <c r="E128" s="8">
        <f>ДС!D125</f>
        <v>0</v>
      </c>
      <c r="F128" s="8">
        <f t="shared" si="8"/>
        <v>0</v>
      </c>
      <c r="G128" s="8">
        <f>'АПУ профилактика'!D127</f>
        <v>0</v>
      </c>
      <c r="H128" s="8">
        <f>'АПУ в неотл.форме'!D125</f>
        <v>0</v>
      </c>
      <c r="I128" s="8">
        <f>'АПУ обращения'!D127</f>
        <v>0</v>
      </c>
      <c r="J128" s="8">
        <f>'ОДИ ПГГ'!D125</f>
        <v>0</v>
      </c>
      <c r="K128" s="8">
        <f>'ОДИ МЗ РБ'!D126</f>
        <v>0</v>
      </c>
      <c r="L128" s="8">
        <f>ФАП!D125</f>
        <v>0</v>
      </c>
      <c r="M128" s="8">
        <f>СМП!D125</f>
        <v>0</v>
      </c>
      <c r="N128" s="8">
        <f>Гемодиализ!D125</f>
        <v>0</v>
      </c>
      <c r="O128" s="8">
        <f t="shared" si="9"/>
        <v>0</v>
      </c>
      <c r="P128" s="25">
        <f>'бюджет РБ'!D128</f>
        <v>105470717</v>
      </c>
      <c r="Q128" s="25">
        <f>'бюджет РБ'!P128</f>
        <v>0</v>
      </c>
      <c r="R128" s="8">
        <f t="shared" si="7"/>
        <v>105470717</v>
      </c>
    </row>
    <row r="129" spans="1:18" x14ac:dyDescent="0.2">
      <c r="A129" s="44">
        <v>118</v>
      </c>
      <c r="B129" s="9" t="s">
        <v>232</v>
      </c>
      <c r="C129" s="11" t="s">
        <v>233</v>
      </c>
      <c r="D129" s="8">
        <f>'КС '!D126</f>
        <v>0</v>
      </c>
      <c r="E129" s="8">
        <f>ДС!D126</f>
        <v>0</v>
      </c>
      <c r="F129" s="8">
        <f t="shared" si="8"/>
        <v>0</v>
      </c>
      <c r="G129" s="8">
        <f>'АПУ профилактика'!D128</f>
        <v>0</v>
      </c>
      <c r="H129" s="8">
        <f>'АПУ в неотл.форме'!D126</f>
        <v>0</v>
      </c>
      <c r="I129" s="8">
        <f>'АПУ обращения'!D128</f>
        <v>0</v>
      </c>
      <c r="J129" s="8">
        <f>'ОДИ ПГГ'!D126</f>
        <v>0</v>
      </c>
      <c r="K129" s="8">
        <f>'ОДИ МЗ РБ'!D127</f>
        <v>0</v>
      </c>
      <c r="L129" s="8">
        <f>ФАП!D126</f>
        <v>0</v>
      </c>
      <c r="M129" s="8">
        <f>СМП!D126</f>
        <v>0</v>
      </c>
      <c r="N129" s="8">
        <f>Гемодиализ!D126</f>
        <v>0</v>
      </c>
      <c r="O129" s="8">
        <f t="shared" si="9"/>
        <v>0</v>
      </c>
      <c r="P129" s="25">
        <f>'бюджет РБ'!D129</f>
        <v>62276246</v>
      </c>
      <c r="Q129" s="25">
        <f>'бюджет РБ'!P129</f>
        <v>0</v>
      </c>
      <c r="R129" s="8">
        <f t="shared" si="7"/>
        <v>62276246</v>
      </c>
    </row>
    <row r="130" spans="1:18" ht="12.75" customHeight="1" x14ac:dyDescent="0.2">
      <c r="A130" s="44">
        <v>119</v>
      </c>
      <c r="B130" s="6" t="s">
        <v>234</v>
      </c>
      <c r="C130" s="7" t="s">
        <v>235</v>
      </c>
      <c r="D130" s="8">
        <f>'КС '!D127</f>
        <v>0</v>
      </c>
      <c r="E130" s="8">
        <f>ДС!D127</f>
        <v>0</v>
      </c>
      <c r="F130" s="8">
        <f t="shared" si="8"/>
        <v>417758</v>
      </c>
      <c r="G130" s="8">
        <f>'АПУ профилактика'!D129</f>
        <v>417758</v>
      </c>
      <c r="H130" s="8">
        <f>'АПУ в неотл.форме'!D127</f>
        <v>0</v>
      </c>
      <c r="I130" s="8">
        <f>'АПУ обращения'!D129</f>
        <v>0</v>
      </c>
      <c r="J130" s="8">
        <f>'ОДИ ПГГ'!D127</f>
        <v>0</v>
      </c>
      <c r="K130" s="8">
        <f>'ОДИ МЗ РБ'!D128</f>
        <v>0</v>
      </c>
      <c r="L130" s="8">
        <f>ФАП!D127</f>
        <v>0</v>
      </c>
      <c r="M130" s="8">
        <f>СМП!D127</f>
        <v>0</v>
      </c>
      <c r="N130" s="8">
        <f>Гемодиализ!D127</f>
        <v>48865392</v>
      </c>
      <c r="O130" s="8">
        <f t="shared" si="9"/>
        <v>49283150</v>
      </c>
      <c r="P130" s="25">
        <f>'бюджет РБ'!D130</f>
        <v>0</v>
      </c>
      <c r="Q130" s="25">
        <f>'бюджет РБ'!P130</f>
        <v>0</v>
      </c>
      <c r="R130" s="8">
        <f t="shared" si="7"/>
        <v>49283150</v>
      </c>
    </row>
    <row r="131" spans="1:18" x14ac:dyDescent="0.2">
      <c r="A131" s="44">
        <v>120</v>
      </c>
      <c r="B131" s="9" t="s">
        <v>236</v>
      </c>
      <c r="C131" s="7" t="s">
        <v>237</v>
      </c>
      <c r="D131" s="8">
        <f>'КС '!D128</f>
        <v>0</v>
      </c>
      <c r="E131" s="8">
        <f>ДС!D128</f>
        <v>50621777</v>
      </c>
      <c r="F131" s="8">
        <f t="shared" si="8"/>
        <v>0</v>
      </c>
      <c r="G131" s="8">
        <f>'АПУ профилактика'!D130</f>
        <v>0</v>
      </c>
      <c r="H131" s="8">
        <f>'АПУ в неотл.форме'!D128</f>
        <v>0</v>
      </c>
      <c r="I131" s="8">
        <f>'АПУ обращения'!D130</f>
        <v>0</v>
      </c>
      <c r="J131" s="8">
        <f>'ОДИ ПГГ'!D128</f>
        <v>0</v>
      </c>
      <c r="K131" s="8">
        <f>'ОДИ МЗ РБ'!D129</f>
        <v>0</v>
      </c>
      <c r="L131" s="8">
        <f>ФАП!D128</f>
        <v>0</v>
      </c>
      <c r="M131" s="8">
        <f>СМП!D128</f>
        <v>0</v>
      </c>
      <c r="N131" s="8">
        <f>Гемодиализ!D128</f>
        <v>0</v>
      </c>
      <c r="O131" s="8">
        <f t="shared" si="9"/>
        <v>50621777</v>
      </c>
      <c r="P131" s="25">
        <f>'бюджет РБ'!D131</f>
        <v>0</v>
      </c>
      <c r="Q131" s="25">
        <f>'бюджет РБ'!P131</f>
        <v>0</v>
      </c>
      <c r="R131" s="8">
        <f t="shared" si="7"/>
        <v>50621777</v>
      </c>
    </row>
    <row r="132" spans="1:18" x14ac:dyDescent="0.2">
      <c r="A132" s="44">
        <v>121</v>
      </c>
      <c r="B132" s="10" t="s">
        <v>238</v>
      </c>
      <c r="C132" s="11" t="s">
        <v>239</v>
      </c>
      <c r="D132" s="8">
        <f>'КС '!D129</f>
        <v>0</v>
      </c>
      <c r="E132" s="8">
        <f>ДС!D129</f>
        <v>0</v>
      </c>
      <c r="F132" s="8">
        <f t="shared" si="8"/>
        <v>1845731</v>
      </c>
      <c r="G132" s="8">
        <f>'АПУ профилактика'!D131</f>
        <v>1845731</v>
      </c>
      <c r="H132" s="8">
        <f>'АПУ в неотл.форме'!D129</f>
        <v>0</v>
      </c>
      <c r="I132" s="8">
        <f>'АПУ обращения'!D131</f>
        <v>0</v>
      </c>
      <c r="J132" s="8">
        <f>'ОДИ ПГГ'!D129</f>
        <v>0</v>
      </c>
      <c r="K132" s="8">
        <f>'ОДИ МЗ РБ'!D130</f>
        <v>0</v>
      </c>
      <c r="L132" s="8">
        <f>ФАП!D129</f>
        <v>0</v>
      </c>
      <c r="M132" s="8">
        <f>СМП!D129</f>
        <v>0</v>
      </c>
      <c r="N132" s="8">
        <f>Гемодиализ!D129</f>
        <v>239522691</v>
      </c>
      <c r="O132" s="8">
        <f t="shared" si="9"/>
        <v>241368422</v>
      </c>
      <c r="P132" s="25">
        <f>'бюджет РБ'!D132</f>
        <v>0</v>
      </c>
      <c r="Q132" s="25">
        <f>'бюджет РБ'!P132</f>
        <v>0</v>
      </c>
      <c r="R132" s="8">
        <f t="shared" si="7"/>
        <v>241368422</v>
      </c>
    </row>
    <row r="133" spans="1:18" x14ac:dyDescent="0.2">
      <c r="A133" s="44">
        <v>122</v>
      </c>
      <c r="B133" s="10" t="s">
        <v>240</v>
      </c>
      <c r="C133" s="11" t="s">
        <v>241</v>
      </c>
      <c r="D133" s="8">
        <f>'КС '!D130</f>
        <v>0</v>
      </c>
      <c r="E133" s="8">
        <f>ДС!D130</f>
        <v>199918</v>
      </c>
      <c r="F133" s="8">
        <f t="shared" si="8"/>
        <v>0</v>
      </c>
      <c r="G133" s="8">
        <f>'АПУ профилактика'!D132</f>
        <v>0</v>
      </c>
      <c r="H133" s="8">
        <f>'АПУ в неотл.форме'!D130</f>
        <v>0</v>
      </c>
      <c r="I133" s="8">
        <f>'АПУ обращения'!D132</f>
        <v>0</v>
      </c>
      <c r="J133" s="8">
        <f>'ОДИ ПГГ'!D130</f>
        <v>0</v>
      </c>
      <c r="K133" s="8">
        <f>'ОДИ МЗ РБ'!D131</f>
        <v>0</v>
      </c>
      <c r="L133" s="8">
        <f>ФАП!D130</f>
        <v>0</v>
      </c>
      <c r="M133" s="8">
        <f>СМП!D130</f>
        <v>0</v>
      </c>
      <c r="N133" s="8">
        <f>Гемодиализ!D130</f>
        <v>0</v>
      </c>
      <c r="O133" s="8">
        <f t="shared" si="9"/>
        <v>199918</v>
      </c>
      <c r="P133" s="25">
        <f>'бюджет РБ'!D133</f>
        <v>0</v>
      </c>
      <c r="Q133" s="25">
        <f>'бюджет РБ'!P133</f>
        <v>0</v>
      </c>
      <c r="R133" s="8">
        <f t="shared" si="7"/>
        <v>199918</v>
      </c>
    </row>
    <row r="134" spans="1:18" x14ac:dyDescent="0.2">
      <c r="A134" s="44">
        <v>123</v>
      </c>
      <c r="B134" s="10" t="s">
        <v>242</v>
      </c>
      <c r="C134" s="11" t="s">
        <v>321</v>
      </c>
      <c r="D134" s="8">
        <f>'КС '!D131</f>
        <v>1805271391</v>
      </c>
      <c r="E134" s="8">
        <f>ДС!D131</f>
        <v>37965500</v>
      </c>
      <c r="F134" s="8">
        <f t="shared" si="8"/>
        <v>279429935</v>
      </c>
      <c r="G134" s="8">
        <f>'АПУ профилактика'!D133</f>
        <v>94514039</v>
      </c>
      <c r="H134" s="8">
        <f>'АПУ в неотл.форме'!D131</f>
        <v>0</v>
      </c>
      <c r="I134" s="8">
        <f>'АПУ обращения'!D133</f>
        <v>0</v>
      </c>
      <c r="J134" s="8">
        <f>'ОДИ ПГГ'!D131</f>
        <v>176314026</v>
      </c>
      <c r="K134" s="8">
        <f>'ОДИ МЗ РБ'!D132</f>
        <v>8601870</v>
      </c>
      <c r="L134" s="8">
        <f>ФАП!D131</f>
        <v>0</v>
      </c>
      <c r="M134" s="8">
        <f>СМП!D131</f>
        <v>0</v>
      </c>
      <c r="N134" s="8">
        <f>Гемодиализ!D131</f>
        <v>46548897</v>
      </c>
      <c r="O134" s="8">
        <f t="shared" si="9"/>
        <v>2169215723</v>
      </c>
      <c r="P134" s="25">
        <f>'бюджет РБ'!D134</f>
        <v>0</v>
      </c>
      <c r="Q134" s="25">
        <f>'бюджет РБ'!P134</f>
        <v>0</v>
      </c>
      <c r="R134" s="8">
        <f t="shared" si="7"/>
        <v>2169215723</v>
      </c>
    </row>
    <row r="135" spans="1:18" x14ac:dyDescent="0.2">
      <c r="A135" s="44">
        <v>124</v>
      </c>
      <c r="B135" s="10" t="s">
        <v>243</v>
      </c>
      <c r="C135" s="11" t="s">
        <v>244</v>
      </c>
      <c r="D135" s="8">
        <f>'КС '!D132</f>
        <v>3360959005</v>
      </c>
      <c r="E135" s="8">
        <f>ДС!D132</f>
        <v>2763375792</v>
      </c>
      <c r="F135" s="8">
        <f t="shared" si="8"/>
        <v>478751711</v>
      </c>
      <c r="G135" s="8">
        <f>'АПУ профилактика'!D134</f>
        <v>215429098</v>
      </c>
      <c r="H135" s="8">
        <f>'АПУ в неотл.форме'!D132</f>
        <v>0</v>
      </c>
      <c r="I135" s="8">
        <f>'АПУ обращения'!D134</f>
        <v>0</v>
      </c>
      <c r="J135" s="8">
        <f>'ОДИ ПГГ'!D132</f>
        <v>246159413</v>
      </c>
      <c r="K135" s="8">
        <f>'ОДИ МЗ РБ'!D133</f>
        <v>17163200</v>
      </c>
      <c r="L135" s="8">
        <f>ФАП!D132</f>
        <v>0</v>
      </c>
      <c r="M135" s="8">
        <f>СМП!D132</f>
        <v>0</v>
      </c>
      <c r="N135" s="8">
        <f>Гемодиализ!D132</f>
        <v>0</v>
      </c>
      <c r="O135" s="8">
        <f t="shared" si="9"/>
        <v>6603086508</v>
      </c>
      <c r="P135" s="25">
        <f>'бюджет РБ'!D135</f>
        <v>17122974</v>
      </c>
      <c r="Q135" s="25">
        <f>'бюджет РБ'!P135</f>
        <v>0</v>
      </c>
      <c r="R135" s="8">
        <f t="shared" si="7"/>
        <v>6620209482</v>
      </c>
    </row>
    <row r="136" spans="1:18" ht="21.75" customHeight="1" x14ac:dyDescent="0.2">
      <c r="A136" s="44">
        <v>125</v>
      </c>
      <c r="B136" s="10" t="s">
        <v>245</v>
      </c>
      <c r="C136" s="11" t="s">
        <v>246</v>
      </c>
      <c r="D136" s="8">
        <f>'КС '!D133</f>
        <v>1151707024</v>
      </c>
      <c r="E136" s="8">
        <f>ДС!D133</f>
        <v>3787085</v>
      </c>
      <c r="F136" s="8">
        <f t="shared" si="8"/>
        <v>53926079</v>
      </c>
      <c r="G136" s="8">
        <f>'АПУ профилактика'!D135</f>
        <v>31213210</v>
      </c>
      <c r="H136" s="8">
        <f>'АПУ в неотл.форме'!D133</f>
        <v>375905</v>
      </c>
      <c r="I136" s="8">
        <f>'АПУ обращения'!D135</f>
        <v>0</v>
      </c>
      <c r="J136" s="8">
        <f>'ОДИ ПГГ'!D133</f>
        <v>19469954</v>
      </c>
      <c r="K136" s="8">
        <f>'ОДИ МЗ РБ'!D134</f>
        <v>2867010</v>
      </c>
      <c r="L136" s="8">
        <f>ФАП!D133</f>
        <v>0</v>
      </c>
      <c r="M136" s="8">
        <f>СМП!D133</f>
        <v>0</v>
      </c>
      <c r="N136" s="8">
        <f>Гемодиализ!D133</f>
        <v>2903405</v>
      </c>
      <c r="O136" s="8">
        <f t="shared" si="9"/>
        <v>1212323593</v>
      </c>
      <c r="P136" s="25">
        <f>'бюджет РБ'!D136</f>
        <v>0</v>
      </c>
      <c r="Q136" s="25">
        <f>'бюджет РБ'!P136</f>
        <v>0</v>
      </c>
      <c r="R136" s="8">
        <f t="shared" si="7"/>
        <v>1212323593</v>
      </c>
    </row>
    <row r="137" spans="1:18" x14ac:dyDescent="0.2">
      <c r="A137" s="44">
        <v>126</v>
      </c>
      <c r="B137" s="6" t="s">
        <v>247</v>
      </c>
      <c r="C137" s="7" t="s">
        <v>248</v>
      </c>
      <c r="D137" s="8">
        <f>'КС '!D134</f>
        <v>878150023</v>
      </c>
      <c r="E137" s="8">
        <f>ДС!D134</f>
        <v>57912526</v>
      </c>
      <c r="F137" s="8">
        <f t="shared" si="8"/>
        <v>108332446</v>
      </c>
      <c r="G137" s="8">
        <f>'АПУ профилактика'!D136</f>
        <v>49349524</v>
      </c>
      <c r="H137" s="8">
        <f>'АПУ в неотл.форме'!D134</f>
        <v>21285245</v>
      </c>
      <c r="I137" s="8">
        <f>'АПУ обращения'!D136</f>
        <v>5999282</v>
      </c>
      <c r="J137" s="8">
        <f>'ОДИ ПГГ'!D134</f>
        <v>31698395</v>
      </c>
      <c r="K137" s="8">
        <f>'ОДИ МЗ РБ'!D135</f>
        <v>0</v>
      </c>
      <c r="L137" s="8">
        <f>ФАП!D134</f>
        <v>0</v>
      </c>
      <c r="M137" s="8">
        <f>СМП!D134</f>
        <v>0</v>
      </c>
      <c r="N137" s="8">
        <f>Гемодиализ!D134</f>
        <v>21715648</v>
      </c>
      <c r="O137" s="8">
        <f t="shared" si="9"/>
        <v>1066110643</v>
      </c>
      <c r="P137" s="25">
        <f>'бюджет РБ'!D137</f>
        <v>3325490</v>
      </c>
      <c r="Q137" s="25">
        <f>'бюджет РБ'!P137</f>
        <v>0</v>
      </c>
      <c r="R137" s="8">
        <f t="shared" si="7"/>
        <v>1069436133</v>
      </c>
    </row>
    <row r="138" spans="1:18" x14ac:dyDescent="0.2">
      <c r="A138" s="44">
        <v>127</v>
      </c>
      <c r="B138" s="10" t="s">
        <v>249</v>
      </c>
      <c r="C138" s="11" t="s">
        <v>250</v>
      </c>
      <c r="D138" s="8">
        <f>'КС '!D135</f>
        <v>509309972</v>
      </c>
      <c r="E138" s="8">
        <f>ДС!D135</f>
        <v>245736733</v>
      </c>
      <c r="F138" s="8">
        <f t="shared" si="8"/>
        <v>30390921</v>
      </c>
      <c r="G138" s="8">
        <f>'АПУ профилактика'!D137</f>
        <v>1844640</v>
      </c>
      <c r="H138" s="8">
        <f>'АПУ в неотл.форме'!D135</f>
        <v>8993151</v>
      </c>
      <c r="I138" s="8">
        <f>'АПУ обращения'!D137</f>
        <v>19553130</v>
      </c>
      <c r="J138" s="8">
        <f>'ОДИ ПГГ'!D135</f>
        <v>0</v>
      </c>
      <c r="K138" s="8">
        <f>'ОДИ МЗ РБ'!D136</f>
        <v>0</v>
      </c>
      <c r="L138" s="8">
        <f>ФАП!D135</f>
        <v>0</v>
      </c>
      <c r="M138" s="8">
        <f>СМП!D135</f>
        <v>0</v>
      </c>
      <c r="N138" s="8">
        <f>Гемодиализ!D135</f>
        <v>0</v>
      </c>
      <c r="O138" s="8">
        <f t="shared" si="9"/>
        <v>785437626</v>
      </c>
      <c r="P138" s="25">
        <f>'бюджет РБ'!D138</f>
        <v>0</v>
      </c>
      <c r="Q138" s="25">
        <f>'бюджет РБ'!P138</f>
        <v>0</v>
      </c>
      <c r="R138" s="8">
        <f t="shared" si="7"/>
        <v>785437626</v>
      </c>
    </row>
    <row r="139" spans="1:18" x14ac:dyDescent="0.2">
      <c r="A139" s="44">
        <v>128</v>
      </c>
      <c r="B139" s="6" t="s">
        <v>251</v>
      </c>
      <c r="C139" s="11" t="s">
        <v>322</v>
      </c>
      <c r="D139" s="8">
        <f>'КС '!D136</f>
        <v>197888029</v>
      </c>
      <c r="E139" s="8">
        <f>ДС!D136</f>
        <v>38747764</v>
      </c>
      <c r="F139" s="8">
        <f t="shared" si="8"/>
        <v>112597352</v>
      </c>
      <c r="G139" s="8">
        <f>'АПУ профилактика'!D138</f>
        <v>21804946</v>
      </c>
      <c r="H139" s="8">
        <f>'АПУ в неотл.форме'!D136</f>
        <v>0</v>
      </c>
      <c r="I139" s="8">
        <f>'АПУ обращения'!D138</f>
        <v>60478982</v>
      </c>
      <c r="J139" s="8">
        <f>'ОДИ ПГГ'!D136</f>
        <v>30313424</v>
      </c>
      <c r="K139" s="8">
        <f>'ОДИ МЗ РБ'!D137</f>
        <v>0</v>
      </c>
      <c r="L139" s="8">
        <f>ФАП!D136</f>
        <v>0</v>
      </c>
      <c r="M139" s="8">
        <f>СМП!D136</f>
        <v>0</v>
      </c>
      <c r="N139" s="8">
        <f>Гемодиализ!D136</f>
        <v>0</v>
      </c>
      <c r="O139" s="8">
        <f t="shared" si="9"/>
        <v>349233145</v>
      </c>
      <c r="P139" s="25">
        <f>'бюджет РБ'!D139</f>
        <v>104814872</v>
      </c>
      <c r="Q139" s="25">
        <f>'бюджет РБ'!P139</f>
        <v>0</v>
      </c>
      <c r="R139" s="8">
        <f t="shared" si="7"/>
        <v>454048017</v>
      </c>
    </row>
    <row r="140" spans="1:18" ht="24" customHeight="1" x14ac:dyDescent="0.2">
      <c r="A140" s="44">
        <v>129</v>
      </c>
      <c r="B140" s="12" t="s">
        <v>252</v>
      </c>
      <c r="C140" s="13" t="s">
        <v>253</v>
      </c>
      <c r="D140" s="8">
        <f>'КС '!D137</f>
        <v>963458796</v>
      </c>
      <c r="E140" s="8">
        <f>ДС!D137</f>
        <v>27201531</v>
      </c>
      <c r="F140" s="8">
        <f t="shared" si="8"/>
        <v>91123590</v>
      </c>
      <c r="G140" s="8">
        <f>'АПУ профилактика'!D139</f>
        <v>15337651</v>
      </c>
      <c r="H140" s="8">
        <f>'АПУ в неотл.форме'!D137</f>
        <v>0</v>
      </c>
      <c r="I140" s="8">
        <f>'АПУ обращения'!D139</f>
        <v>54041824</v>
      </c>
      <c r="J140" s="8">
        <f>'ОДИ ПГГ'!D137</f>
        <v>14134915</v>
      </c>
      <c r="K140" s="8">
        <f>'ОДИ МЗ РБ'!D138</f>
        <v>7609200</v>
      </c>
      <c r="L140" s="8">
        <f>ФАП!D137</f>
        <v>0</v>
      </c>
      <c r="M140" s="8">
        <f>СМП!D137</f>
        <v>0</v>
      </c>
      <c r="N140" s="8">
        <f>Гемодиализ!D137</f>
        <v>0</v>
      </c>
      <c r="O140" s="8">
        <f t="shared" si="9"/>
        <v>1081783917</v>
      </c>
      <c r="P140" s="25">
        <f>'бюджет РБ'!D140</f>
        <v>0</v>
      </c>
      <c r="Q140" s="25">
        <f>'бюджет РБ'!P140</f>
        <v>0</v>
      </c>
      <c r="R140" s="8">
        <f t="shared" ref="R140:R148" si="10">O140+P140+Q140</f>
        <v>1081783917</v>
      </c>
    </row>
    <row r="141" spans="1:18" x14ac:dyDescent="0.2">
      <c r="A141" s="44">
        <v>130</v>
      </c>
      <c r="B141" s="10" t="s">
        <v>254</v>
      </c>
      <c r="C141" s="11" t="s">
        <v>255</v>
      </c>
      <c r="D141" s="8">
        <f>'КС '!D138</f>
        <v>0</v>
      </c>
      <c r="E141" s="8">
        <f>ДС!D138</f>
        <v>51169392</v>
      </c>
      <c r="F141" s="8">
        <f t="shared" ref="F141:F148" si="11">G141+H141+I141+J141+K141+L141</f>
        <v>99624048</v>
      </c>
      <c r="G141" s="8">
        <f>'АПУ профилактика'!D140</f>
        <v>34594684</v>
      </c>
      <c r="H141" s="8">
        <f>'АПУ в неотл.форме'!D138</f>
        <v>0</v>
      </c>
      <c r="I141" s="8">
        <f>'АПУ обращения'!D140</f>
        <v>0</v>
      </c>
      <c r="J141" s="8">
        <f>'ОДИ ПГГ'!D138</f>
        <v>60580364</v>
      </c>
      <c r="K141" s="8">
        <f>'ОДИ МЗ РБ'!D139</f>
        <v>4449000</v>
      </c>
      <c r="L141" s="8">
        <f>ФАП!D138</f>
        <v>0</v>
      </c>
      <c r="M141" s="8">
        <f>СМП!D138</f>
        <v>0</v>
      </c>
      <c r="N141" s="8">
        <f>Гемодиализ!D138</f>
        <v>0</v>
      </c>
      <c r="O141" s="8">
        <f t="shared" ref="O141:O148" si="12">D141+E141+F141+M141+N141</f>
        <v>150793440</v>
      </c>
      <c r="P141" s="25">
        <f>'бюджет РБ'!D141</f>
        <v>0</v>
      </c>
      <c r="Q141" s="25">
        <f>'бюджет РБ'!P141</f>
        <v>0</v>
      </c>
      <c r="R141" s="8">
        <f t="shared" si="10"/>
        <v>150793440</v>
      </c>
    </row>
    <row r="142" spans="1:18" x14ac:dyDescent="0.2">
      <c r="A142" s="44">
        <v>131</v>
      </c>
      <c r="B142" s="10" t="s">
        <v>256</v>
      </c>
      <c r="C142" s="11" t="s">
        <v>257</v>
      </c>
      <c r="D142" s="8">
        <f>'КС '!D139</f>
        <v>0</v>
      </c>
      <c r="E142" s="8">
        <f>ДС!D139</f>
        <v>25863192</v>
      </c>
      <c r="F142" s="8">
        <f t="shared" si="11"/>
        <v>84219751</v>
      </c>
      <c r="G142" s="8">
        <f>'АПУ профилактика'!D141</f>
        <v>13871086</v>
      </c>
      <c r="H142" s="8">
        <f>'АПУ в неотл.форме'!D139</f>
        <v>0</v>
      </c>
      <c r="I142" s="8">
        <f>'АПУ обращения'!D141</f>
        <v>70348665</v>
      </c>
      <c r="J142" s="8">
        <f>'ОДИ ПГГ'!D139</f>
        <v>0</v>
      </c>
      <c r="K142" s="8">
        <f>'ОДИ МЗ РБ'!D140</f>
        <v>0</v>
      </c>
      <c r="L142" s="8">
        <f>ФАП!D139</f>
        <v>0</v>
      </c>
      <c r="M142" s="8">
        <f>СМП!D139</f>
        <v>0</v>
      </c>
      <c r="N142" s="8">
        <f>Гемодиализ!D139</f>
        <v>0</v>
      </c>
      <c r="O142" s="8">
        <f t="shared" si="12"/>
        <v>110082943</v>
      </c>
      <c r="P142" s="25">
        <f>'бюджет РБ'!D142</f>
        <v>0</v>
      </c>
      <c r="Q142" s="25">
        <f>'бюджет РБ'!P142</f>
        <v>0</v>
      </c>
      <c r="R142" s="8">
        <f t="shared" si="10"/>
        <v>110082943</v>
      </c>
    </row>
    <row r="143" spans="1:18" x14ac:dyDescent="0.2">
      <c r="A143" s="44">
        <v>132</v>
      </c>
      <c r="B143" s="10" t="s">
        <v>258</v>
      </c>
      <c r="C143" s="11" t="s">
        <v>259</v>
      </c>
      <c r="D143" s="8">
        <f>'КС '!D140</f>
        <v>389044461</v>
      </c>
      <c r="E143" s="8">
        <f>ДС!D140</f>
        <v>19496427</v>
      </c>
      <c r="F143" s="8">
        <f t="shared" si="11"/>
        <v>31635002</v>
      </c>
      <c r="G143" s="8">
        <f>'АПУ профилактика'!D142</f>
        <v>22153360</v>
      </c>
      <c r="H143" s="8">
        <f>'АПУ в неотл.форме'!D140</f>
        <v>0</v>
      </c>
      <c r="I143" s="8">
        <f>'АПУ обращения'!D142</f>
        <v>0</v>
      </c>
      <c r="J143" s="8">
        <f>'ОДИ ПГГ'!D140</f>
        <v>9481642</v>
      </c>
      <c r="K143" s="8">
        <f>'ОДИ МЗ РБ'!D141</f>
        <v>0</v>
      </c>
      <c r="L143" s="8">
        <f>ФАП!D140</f>
        <v>0</v>
      </c>
      <c r="M143" s="8">
        <f>СМП!D140</f>
        <v>0</v>
      </c>
      <c r="N143" s="8">
        <f>Гемодиализ!D140</f>
        <v>0</v>
      </c>
      <c r="O143" s="8">
        <f t="shared" si="12"/>
        <v>440175890</v>
      </c>
      <c r="P143" s="25">
        <f>'бюджет РБ'!D143</f>
        <v>55965739</v>
      </c>
      <c r="Q143" s="25">
        <f>'бюджет РБ'!P143</f>
        <v>0</v>
      </c>
      <c r="R143" s="8">
        <f t="shared" si="10"/>
        <v>496141629</v>
      </c>
    </row>
    <row r="144" spans="1:18" ht="13.5" customHeight="1" x14ac:dyDescent="0.2">
      <c r="A144" s="44">
        <v>133</v>
      </c>
      <c r="B144" s="12" t="s">
        <v>260</v>
      </c>
      <c r="C144" s="13" t="s">
        <v>323</v>
      </c>
      <c r="D144" s="8">
        <f>'КС '!D141</f>
        <v>1118468467</v>
      </c>
      <c r="E144" s="8">
        <f>ДС!D141</f>
        <v>36343327</v>
      </c>
      <c r="F144" s="8">
        <f t="shared" si="11"/>
        <v>323596436</v>
      </c>
      <c r="G144" s="8">
        <f>'АПУ профилактика'!D143</f>
        <v>85762038</v>
      </c>
      <c r="H144" s="8">
        <f>'АПУ в неотл.форме'!D141</f>
        <v>38431024</v>
      </c>
      <c r="I144" s="8">
        <f>'АПУ обращения'!D143</f>
        <v>102801965</v>
      </c>
      <c r="J144" s="8">
        <f>'ОДИ ПГГ'!D141</f>
        <v>96601409</v>
      </c>
      <c r="K144" s="8">
        <f>'ОДИ МЗ РБ'!D142</f>
        <v>0</v>
      </c>
      <c r="L144" s="8">
        <f>ФАП!D141</f>
        <v>0</v>
      </c>
      <c r="M144" s="8">
        <f>СМП!D141</f>
        <v>0</v>
      </c>
      <c r="N144" s="8">
        <f>Гемодиализ!D141</f>
        <v>189995</v>
      </c>
      <c r="O144" s="8">
        <f t="shared" si="12"/>
        <v>1478598225</v>
      </c>
      <c r="P144" s="25">
        <f>'бюджет РБ'!D144</f>
        <v>1337237</v>
      </c>
      <c r="Q144" s="25">
        <f>'бюджет РБ'!P144</f>
        <v>0</v>
      </c>
      <c r="R144" s="8">
        <f t="shared" si="10"/>
        <v>1479935462</v>
      </c>
    </row>
    <row r="145" spans="1:18" x14ac:dyDescent="0.2">
      <c r="A145" s="44">
        <v>134</v>
      </c>
      <c r="B145" s="9" t="s">
        <v>261</v>
      </c>
      <c r="C145" s="13" t="s">
        <v>262</v>
      </c>
      <c r="D145" s="8">
        <f>'КС '!D142</f>
        <v>935223105</v>
      </c>
      <c r="E145" s="8">
        <f>ДС!D142</f>
        <v>64720729</v>
      </c>
      <c r="F145" s="8">
        <f t="shared" si="11"/>
        <v>522936350</v>
      </c>
      <c r="G145" s="8">
        <f>'АПУ профилактика'!D144</f>
        <v>197294275</v>
      </c>
      <c r="H145" s="8">
        <f>'АПУ в неотл.форме'!D142</f>
        <v>55726331</v>
      </c>
      <c r="I145" s="8">
        <f>'АПУ обращения'!D144</f>
        <v>209623785</v>
      </c>
      <c r="J145" s="8">
        <f>'ОДИ ПГГ'!D142</f>
        <v>43882444</v>
      </c>
      <c r="K145" s="8">
        <f>'ОДИ МЗ РБ'!D143</f>
        <v>0</v>
      </c>
      <c r="L145" s="8">
        <f>ФАП!D142</f>
        <v>16409515</v>
      </c>
      <c r="M145" s="8">
        <f>СМП!D142</f>
        <v>0</v>
      </c>
      <c r="N145" s="8">
        <f>Гемодиализ!D142</f>
        <v>569985</v>
      </c>
      <c r="O145" s="8">
        <f t="shared" si="12"/>
        <v>1523450169</v>
      </c>
      <c r="P145" s="25">
        <f>'бюджет РБ'!D145</f>
        <v>12955375</v>
      </c>
      <c r="Q145" s="25">
        <f>'бюджет РБ'!P145</f>
        <v>33648</v>
      </c>
      <c r="R145" s="8">
        <f t="shared" si="10"/>
        <v>1536439192</v>
      </c>
    </row>
    <row r="146" spans="1:18" x14ac:dyDescent="0.2">
      <c r="A146" s="44">
        <v>135</v>
      </c>
      <c r="B146" s="10" t="s">
        <v>263</v>
      </c>
      <c r="C146" s="11" t="s">
        <v>264</v>
      </c>
      <c r="D146" s="8">
        <f>'КС '!D143</f>
        <v>907725255</v>
      </c>
      <c r="E146" s="8">
        <f>ДС!D143</f>
        <v>42737982</v>
      </c>
      <c r="F146" s="8">
        <f t="shared" si="11"/>
        <v>57784949</v>
      </c>
      <c r="G146" s="8">
        <f>'АПУ профилактика'!D145</f>
        <v>8706688</v>
      </c>
      <c r="H146" s="8">
        <f>'АПУ в неотл.форме'!D143</f>
        <v>3007240</v>
      </c>
      <c r="I146" s="8">
        <f>'АПУ обращения'!D145</f>
        <v>0</v>
      </c>
      <c r="J146" s="8">
        <f>'ОДИ ПГГ'!D143</f>
        <v>46071021</v>
      </c>
      <c r="K146" s="8">
        <f>'ОДИ МЗ РБ'!D144</f>
        <v>0</v>
      </c>
      <c r="L146" s="8">
        <f>ФАП!D143</f>
        <v>0</v>
      </c>
      <c r="M146" s="8">
        <f>СМП!D143</f>
        <v>0</v>
      </c>
      <c r="N146" s="8">
        <f>Гемодиализ!D143</f>
        <v>1899950</v>
      </c>
      <c r="O146" s="8">
        <f t="shared" si="12"/>
        <v>1010148136</v>
      </c>
      <c r="P146" s="25">
        <f>'бюджет РБ'!D146</f>
        <v>0</v>
      </c>
      <c r="Q146" s="25">
        <f>'бюджет РБ'!P146</f>
        <v>0</v>
      </c>
      <c r="R146" s="8">
        <f t="shared" si="10"/>
        <v>1010148136</v>
      </c>
    </row>
    <row r="147" spans="1:18" x14ac:dyDescent="0.2">
      <c r="A147" s="44">
        <v>136</v>
      </c>
      <c r="B147" s="6" t="s">
        <v>265</v>
      </c>
      <c r="C147" s="7" t="s">
        <v>266</v>
      </c>
      <c r="D147" s="8">
        <f>'КС '!D144</f>
        <v>0</v>
      </c>
      <c r="E147" s="8">
        <f>ДС!D144</f>
        <v>0</v>
      </c>
      <c r="F147" s="8">
        <f t="shared" si="11"/>
        <v>43700949</v>
      </c>
      <c r="G147" s="8">
        <f>'АПУ профилактика'!D146</f>
        <v>10616237</v>
      </c>
      <c r="H147" s="8">
        <f>'АПУ в неотл.форме'!D144</f>
        <v>0</v>
      </c>
      <c r="I147" s="8">
        <f>'АПУ обращения'!D146</f>
        <v>33084712</v>
      </c>
      <c r="J147" s="8">
        <f>'ОДИ ПГГ'!D144</f>
        <v>0</v>
      </c>
      <c r="K147" s="8">
        <f>'ОДИ МЗ РБ'!D145</f>
        <v>0</v>
      </c>
      <c r="L147" s="8">
        <f>ФАП!D144</f>
        <v>0</v>
      </c>
      <c r="M147" s="8">
        <f>СМП!D144</f>
        <v>0</v>
      </c>
      <c r="N147" s="8">
        <f>Гемодиализ!D144</f>
        <v>0</v>
      </c>
      <c r="O147" s="8">
        <f t="shared" si="12"/>
        <v>43700949</v>
      </c>
      <c r="P147" s="25">
        <f>'бюджет РБ'!D147</f>
        <v>0</v>
      </c>
      <c r="Q147" s="25">
        <f>'бюджет РБ'!P147</f>
        <v>0</v>
      </c>
      <c r="R147" s="8">
        <f t="shared" si="10"/>
        <v>43700949</v>
      </c>
    </row>
    <row r="148" spans="1:18" ht="10.5" customHeight="1" x14ac:dyDescent="0.2">
      <c r="A148" s="44">
        <v>137</v>
      </c>
      <c r="B148" s="59" t="s">
        <v>267</v>
      </c>
      <c r="C148" s="52" t="s">
        <v>268</v>
      </c>
      <c r="D148" s="8">
        <f>'КС '!D145</f>
        <v>0</v>
      </c>
      <c r="E148" s="8">
        <f>ДС!D145</f>
        <v>300768336</v>
      </c>
      <c r="F148" s="8">
        <f t="shared" si="11"/>
        <v>245655693</v>
      </c>
      <c r="G148" s="8">
        <f>'АПУ профилактика'!D147</f>
        <v>0</v>
      </c>
      <c r="H148" s="8">
        <f>'АПУ в неотл.форме'!D145</f>
        <v>0</v>
      </c>
      <c r="I148" s="8">
        <f>'АПУ обращения'!D147</f>
        <v>0</v>
      </c>
      <c r="J148" s="8">
        <f>'ОДИ ПГГ'!D145</f>
        <v>0</v>
      </c>
      <c r="K148" s="8">
        <f>'ОДИ МЗ РБ'!D146</f>
        <v>245655693</v>
      </c>
      <c r="L148" s="8">
        <f>ФАП!D145</f>
        <v>0</v>
      </c>
      <c r="M148" s="8">
        <f>СМП!D145</f>
        <v>0</v>
      </c>
      <c r="N148" s="8">
        <f>Гемодиализ!D145</f>
        <v>0</v>
      </c>
      <c r="O148" s="8">
        <f t="shared" si="12"/>
        <v>546424029</v>
      </c>
      <c r="P148" s="25">
        <f>'бюджет РБ'!D148</f>
        <v>75396000</v>
      </c>
      <c r="Q148" s="25">
        <f>'бюджет РБ'!P148</f>
        <v>0</v>
      </c>
      <c r="R148" s="8">
        <f t="shared" si="10"/>
        <v>621820029</v>
      </c>
    </row>
    <row r="149" spans="1:18" x14ac:dyDescent="0.2">
      <c r="C149" s="55"/>
      <c r="D149" s="56"/>
    </row>
  </sheetData>
  <mergeCells count="19">
    <mergeCell ref="A10:C10"/>
    <mergeCell ref="A9:C9"/>
    <mergeCell ref="Q4:Q7"/>
    <mergeCell ref="A8:C8"/>
    <mergeCell ref="D4:O4"/>
    <mergeCell ref="A2:R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R4:R7"/>
    <mergeCell ref="M5:M7"/>
    <mergeCell ref="N5:N7"/>
    <mergeCell ref="O5:O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7" sqref="D7"/>
    </sheetView>
  </sheetViews>
  <sheetFormatPr defaultRowHeight="12" x14ac:dyDescent="0.2"/>
  <cols>
    <col min="1" max="1" width="4.7109375" style="132" customWidth="1"/>
    <col min="2" max="2" width="9.28515625" style="132" customWidth="1"/>
    <col min="3" max="3" width="34.5703125" style="153" customWidth="1"/>
    <col min="4" max="4" width="11.85546875" style="132" customWidth="1"/>
    <col min="5" max="5" width="13" style="132" customWidth="1"/>
    <col min="6" max="7" width="11" style="132" customWidth="1"/>
    <col min="8" max="8" width="12.140625" style="132" customWidth="1"/>
    <col min="9" max="9" width="11.7109375" style="131" customWidth="1"/>
    <col min="10" max="16384" width="9.140625" style="131"/>
  </cols>
  <sheetData>
    <row r="2" spans="1:10" ht="30" customHeight="1" x14ac:dyDescent="0.2">
      <c r="A2" s="276" t="s">
        <v>332</v>
      </c>
      <c r="B2" s="276"/>
      <c r="C2" s="276"/>
      <c r="D2" s="276"/>
      <c r="E2" s="276"/>
      <c r="F2" s="276"/>
      <c r="G2" s="276"/>
      <c r="H2" s="276"/>
      <c r="I2" s="130"/>
      <c r="J2" s="130"/>
    </row>
    <row r="3" spans="1:10" x14ac:dyDescent="0.2">
      <c r="C3" s="133"/>
      <c r="D3" s="133"/>
    </row>
    <row r="4" spans="1:10" s="134" customFormat="1" ht="16.5" customHeight="1" x14ac:dyDescent="0.2">
      <c r="A4" s="274" t="s">
        <v>0</v>
      </c>
      <c r="B4" s="274" t="s">
        <v>1</v>
      </c>
      <c r="C4" s="274" t="s">
        <v>2</v>
      </c>
      <c r="D4" s="278" t="s">
        <v>270</v>
      </c>
      <c r="E4" s="282" t="s">
        <v>315</v>
      </c>
      <c r="F4" s="283"/>
      <c r="G4" s="283"/>
      <c r="H4" s="284"/>
    </row>
    <row r="5" spans="1:10" ht="29.25" customHeight="1" x14ac:dyDescent="0.2">
      <c r="A5" s="275"/>
      <c r="B5" s="275"/>
      <c r="C5" s="275"/>
      <c r="D5" s="279"/>
      <c r="E5" s="161" t="s">
        <v>279</v>
      </c>
      <c r="F5" s="161" t="s">
        <v>280</v>
      </c>
      <c r="G5" s="161" t="s">
        <v>281</v>
      </c>
      <c r="H5" s="161" t="s">
        <v>282</v>
      </c>
    </row>
    <row r="6" spans="1:10" ht="13.5" customHeight="1" x14ac:dyDescent="0.2">
      <c r="A6" s="166">
        <v>1</v>
      </c>
      <c r="B6" s="167">
        <v>2</v>
      </c>
      <c r="C6" s="168">
        <v>3</v>
      </c>
      <c r="D6" s="160">
        <v>4</v>
      </c>
      <c r="E6" s="169">
        <v>5</v>
      </c>
      <c r="F6" s="169">
        <v>6</v>
      </c>
      <c r="G6" s="169">
        <v>7</v>
      </c>
      <c r="H6" s="169">
        <v>8</v>
      </c>
    </row>
    <row r="7" spans="1:10" ht="12" customHeight="1" x14ac:dyDescent="0.2">
      <c r="A7" s="285" t="s">
        <v>270</v>
      </c>
      <c r="B7" s="286"/>
      <c r="C7" s="287"/>
      <c r="D7" s="170">
        <f>D9+D8</f>
        <v>320791888</v>
      </c>
      <c r="E7" s="170">
        <f t="shared" ref="E7:H7" si="0">E9+E8</f>
        <v>27020080</v>
      </c>
      <c r="F7" s="170">
        <f t="shared" si="0"/>
        <v>1612000</v>
      </c>
      <c r="G7" s="170">
        <f t="shared" si="0"/>
        <v>245655693</v>
      </c>
      <c r="H7" s="170">
        <f t="shared" si="0"/>
        <v>46504115</v>
      </c>
      <c r="I7" s="136"/>
      <c r="J7" s="136"/>
    </row>
    <row r="8" spans="1:10" ht="12" customHeight="1" x14ac:dyDescent="0.2">
      <c r="A8" s="271" t="s">
        <v>269</v>
      </c>
      <c r="B8" s="272"/>
      <c r="C8" s="273"/>
      <c r="D8" s="171">
        <f t="shared" ref="D8" si="1">E8+F8+G8+H8</f>
        <v>0</v>
      </c>
      <c r="E8" s="172"/>
      <c r="F8" s="172"/>
      <c r="G8" s="172"/>
      <c r="H8" s="172"/>
      <c r="I8" s="136"/>
      <c r="J8" s="136"/>
    </row>
    <row r="9" spans="1:10" ht="12" customHeight="1" x14ac:dyDescent="0.2">
      <c r="A9" s="271" t="s">
        <v>313</v>
      </c>
      <c r="B9" s="272"/>
      <c r="C9" s="273"/>
      <c r="D9" s="170">
        <f>SUM(D10:D146)</f>
        <v>320791888</v>
      </c>
      <c r="E9" s="170">
        <f>SUM(E10:E146)</f>
        <v>27020080</v>
      </c>
      <c r="F9" s="170">
        <f>SUM(F10:F146)</f>
        <v>1612000</v>
      </c>
      <c r="G9" s="170">
        <f>SUM(G10:G146)</f>
        <v>245655693</v>
      </c>
      <c r="H9" s="170">
        <f>SUM(H10:H146)</f>
        <v>46504115</v>
      </c>
      <c r="I9" s="136"/>
      <c r="J9" s="136"/>
    </row>
    <row r="10" spans="1:10" ht="12" customHeight="1" x14ac:dyDescent="0.2">
      <c r="A10" s="137">
        <v>1</v>
      </c>
      <c r="B10" s="138" t="s">
        <v>3</v>
      </c>
      <c r="C10" s="139" t="s">
        <v>4</v>
      </c>
      <c r="D10" s="173">
        <f>E10+F10+G10+H10</f>
        <v>0</v>
      </c>
      <c r="E10" s="174">
        <v>0</v>
      </c>
      <c r="F10" s="174">
        <v>0</v>
      </c>
      <c r="G10" s="174">
        <v>0</v>
      </c>
      <c r="H10" s="174">
        <v>0</v>
      </c>
      <c r="I10" s="136"/>
      <c r="J10" s="136"/>
    </row>
    <row r="11" spans="1:10" x14ac:dyDescent="0.2">
      <c r="A11" s="137">
        <v>2</v>
      </c>
      <c r="B11" s="141" t="s">
        <v>5</v>
      </c>
      <c r="C11" s="139" t="s">
        <v>6</v>
      </c>
      <c r="D11" s="173">
        <f t="shared" ref="D11:D74" si="2">E11+F11+G11+H11</f>
        <v>0</v>
      </c>
      <c r="E11" s="174">
        <v>0</v>
      </c>
      <c r="F11" s="174">
        <v>0</v>
      </c>
      <c r="G11" s="174">
        <v>0</v>
      </c>
      <c r="H11" s="174">
        <v>0</v>
      </c>
      <c r="I11" s="136"/>
      <c r="J11" s="136"/>
    </row>
    <row r="12" spans="1:10" x14ac:dyDescent="0.2">
      <c r="A12" s="137">
        <v>3</v>
      </c>
      <c r="B12" s="142" t="s">
        <v>7</v>
      </c>
      <c r="C12" s="143" t="s">
        <v>8</v>
      </c>
      <c r="D12" s="175">
        <f t="shared" si="2"/>
        <v>1294240</v>
      </c>
      <c r="E12" s="174">
        <v>0</v>
      </c>
      <c r="F12" s="174">
        <v>0</v>
      </c>
      <c r="G12" s="174">
        <v>0</v>
      </c>
      <c r="H12" s="174">
        <v>1294240</v>
      </c>
      <c r="I12" s="136"/>
      <c r="J12" s="136"/>
    </row>
    <row r="13" spans="1:10" ht="14.25" customHeight="1" x14ac:dyDescent="0.2">
      <c r="A13" s="137">
        <v>4</v>
      </c>
      <c r="B13" s="138" t="s">
        <v>9</v>
      </c>
      <c r="C13" s="139" t="s">
        <v>10</v>
      </c>
      <c r="D13" s="173">
        <f t="shared" si="2"/>
        <v>0</v>
      </c>
      <c r="E13" s="174">
        <v>0</v>
      </c>
      <c r="F13" s="174">
        <v>0</v>
      </c>
      <c r="G13" s="174">
        <v>0</v>
      </c>
      <c r="H13" s="174">
        <v>0</v>
      </c>
      <c r="I13" s="136"/>
      <c r="J13" s="136"/>
    </row>
    <row r="14" spans="1:10" x14ac:dyDescent="0.2">
      <c r="A14" s="137">
        <v>5</v>
      </c>
      <c r="B14" s="138" t="s">
        <v>11</v>
      </c>
      <c r="C14" s="139" t="s">
        <v>12</v>
      </c>
      <c r="D14" s="173">
        <f t="shared" si="2"/>
        <v>0</v>
      </c>
      <c r="E14" s="174">
        <v>0</v>
      </c>
      <c r="F14" s="174">
        <v>0</v>
      </c>
      <c r="G14" s="174">
        <v>0</v>
      </c>
      <c r="H14" s="174">
        <v>0</v>
      </c>
      <c r="I14" s="136"/>
      <c r="J14" s="136"/>
    </row>
    <row r="15" spans="1:10" x14ac:dyDescent="0.2">
      <c r="A15" s="137">
        <v>6</v>
      </c>
      <c r="B15" s="142" t="s">
        <v>13</v>
      </c>
      <c r="C15" s="143" t="s">
        <v>14</v>
      </c>
      <c r="D15" s="175">
        <f t="shared" si="2"/>
        <v>3029100</v>
      </c>
      <c r="E15" s="174">
        <v>0</v>
      </c>
      <c r="F15" s="174">
        <v>0</v>
      </c>
      <c r="G15" s="174">
        <v>0</v>
      </c>
      <c r="H15" s="174">
        <v>3029100</v>
      </c>
      <c r="I15" s="136"/>
      <c r="J15" s="136"/>
    </row>
    <row r="16" spans="1:10" x14ac:dyDescent="0.2">
      <c r="A16" s="137">
        <v>7</v>
      </c>
      <c r="B16" s="144" t="s">
        <v>15</v>
      </c>
      <c r="C16" s="145" t="s">
        <v>16</v>
      </c>
      <c r="D16" s="176">
        <f t="shared" si="2"/>
        <v>0</v>
      </c>
      <c r="E16" s="174">
        <v>0</v>
      </c>
      <c r="F16" s="174">
        <v>0</v>
      </c>
      <c r="G16" s="174">
        <v>0</v>
      </c>
      <c r="H16" s="174">
        <v>0</v>
      </c>
      <c r="I16" s="136"/>
      <c r="J16" s="136"/>
    </row>
    <row r="17" spans="1:10" x14ac:dyDescent="0.2">
      <c r="A17" s="137">
        <v>8</v>
      </c>
      <c r="B17" s="142" t="s">
        <v>17</v>
      </c>
      <c r="C17" s="143" t="s">
        <v>18</v>
      </c>
      <c r="D17" s="175">
        <f t="shared" si="2"/>
        <v>0</v>
      </c>
      <c r="E17" s="174">
        <v>0</v>
      </c>
      <c r="F17" s="174">
        <v>0</v>
      </c>
      <c r="G17" s="174">
        <v>0</v>
      </c>
      <c r="H17" s="174">
        <v>0</v>
      </c>
      <c r="I17" s="136"/>
      <c r="J17" s="136"/>
    </row>
    <row r="18" spans="1:10" x14ac:dyDescent="0.2">
      <c r="A18" s="137">
        <v>9</v>
      </c>
      <c r="B18" s="142" t="s">
        <v>19</v>
      </c>
      <c r="C18" s="143" t="s">
        <v>20</v>
      </c>
      <c r="D18" s="175">
        <f t="shared" si="2"/>
        <v>0</v>
      </c>
      <c r="E18" s="174">
        <v>0</v>
      </c>
      <c r="F18" s="174">
        <v>0</v>
      </c>
      <c r="G18" s="174">
        <v>0</v>
      </c>
      <c r="H18" s="174">
        <v>0</v>
      </c>
      <c r="I18" s="136"/>
      <c r="J18" s="136"/>
    </row>
    <row r="19" spans="1:10" x14ac:dyDescent="0.2">
      <c r="A19" s="137">
        <v>10</v>
      </c>
      <c r="B19" s="142" t="s">
        <v>21</v>
      </c>
      <c r="C19" s="143" t="s">
        <v>22</v>
      </c>
      <c r="D19" s="175">
        <f t="shared" si="2"/>
        <v>0</v>
      </c>
      <c r="E19" s="174">
        <v>0</v>
      </c>
      <c r="F19" s="174">
        <v>0</v>
      </c>
      <c r="G19" s="174">
        <v>0</v>
      </c>
      <c r="H19" s="174">
        <v>0</v>
      </c>
      <c r="I19" s="136"/>
      <c r="J19" s="136"/>
    </row>
    <row r="20" spans="1:10" x14ac:dyDescent="0.2">
      <c r="A20" s="137">
        <v>11</v>
      </c>
      <c r="B20" s="142" t="s">
        <v>23</v>
      </c>
      <c r="C20" s="143" t="s">
        <v>24</v>
      </c>
      <c r="D20" s="175">
        <f t="shared" si="2"/>
        <v>0</v>
      </c>
      <c r="E20" s="174">
        <v>0</v>
      </c>
      <c r="F20" s="174">
        <v>0</v>
      </c>
      <c r="G20" s="174">
        <v>0</v>
      </c>
      <c r="H20" s="174">
        <v>0</v>
      </c>
      <c r="I20" s="136"/>
      <c r="J20" s="136"/>
    </row>
    <row r="21" spans="1:10" x14ac:dyDescent="0.2">
      <c r="A21" s="137">
        <v>12</v>
      </c>
      <c r="B21" s="142" t="s">
        <v>25</v>
      </c>
      <c r="C21" s="143" t="s">
        <v>26</v>
      </c>
      <c r="D21" s="175">
        <f t="shared" si="2"/>
        <v>0</v>
      </c>
      <c r="E21" s="174">
        <v>0</v>
      </c>
      <c r="F21" s="174">
        <v>0</v>
      </c>
      <c r="G21" s="174">
        <v>0</v>
      </c>
      <c r="H21" s="174">
        <v>0</v>
      </c>
      <c r="I21" s="136"/>
      <c r="J21" s="136"/>
    </row>
    <row r="22" spans="1:10" x14ac:dyDescent="0.2">
      <c r="A22" s="137">
        <v>13</v>
      </c>
      <c r="B22" s="142" t="s">
        <v>358</v>
      </c>
      <c r="C22" s="139" t="s">
        <v>357</v>
      </c>
      <c r="D22" s="175">
        <f t="shared" si="2"/>
        <v>0</v>
      </c>
      <c r="E22" s="174"/>
      <c r="F22" s="174"/>
      <c r="G22" s="174"/>
      <c r="H22" s="174"/>
      <c r="I22" s="136"/>
      <c r="J22" s="136"/>
    </row>
    <row r="23" spans="1:10" x14ac:dyDescent="0.2">
      <c r="A23" s="137">
        <v>14</v>
      </c>
      <c r="B23" s="138" t="s">
        <v>27</v>
      </c>
      <c r="C23" s="143" t="s">
        <v>28</v>
      </c>
      <c r="D23" s="175">
        <f t="shared" si="2"/>
        <v>0</v>
      </c>
      <c r="E23" s="174">
        <v>0</v>
      </c>
      <c r="F23" s="174">
        <v>0</v>
      </c>
      <c r="G23" s="174">
        <v>0</v>
      </c>
      <c r="H23" s="174">
        <v>0</v>
      </c>
      <c r="I23" s="136"/>
      <c r="J23" s="136"/>
    </row>
    <row r="24" spans="1:10" x14ac:dyDescent="0.2">
      <c r="A24" s="137">
        <v>15</v>
      </c>
      <c r="B24" s="142" t="s">
        <v>29</v>
      </c>
      <c r="C24" s="143" t="s">
        <v>30</v>
      </c>
      <c r="D24" s="175">
        <f t="shared" si="2"/>
        <v>0</v>
      </c>
      <c r="E24" s="174">
        <v>0</v>
      </c>
      <c r="F24" s="174">
        <v>0</v>
      </c>
      <c r="G24" s="174">
        <v>0</v>
      </c>
      <c r="H24" s="174">
        <v>0</v>
      </c>
      <c r="I24" s="136"/>
      <c r="J24" s="136"/>
    </row>
    <row r="25" spans="1:10" x14ac:dyDescent="0.2">
      <c r="A25" s="137">
        <v>16</v>
      </c>
      <c r="B25" s="142" t="s">
        <v>31</v>
      </c>
      <c r="C25" s="143" t="s">
        <v>32</v>
      </c>
      <c r="D25" s="175">
        <f t="shared" si="2"/>
        <v>0</v>
      </c>
      <c r="E25" s="174">
        <v>0</v>
      </c>
      <c r="F25" s="174">
        <v>0</v>
      </c>
      <c r="G25" s="174">
        <v>0</v>
      </c>
      <c r="H25" s="174">
        <v>0</v>
      </c>
      <c r="I25" s="136"/>
      <c r="J25" s="136"/>
    </row>
    <row r="26" spans="1:10" x14ac:dyDescent="0.2">
      <c r="A26" s="137">
        <v>17</v>
      </c>
      <c r="B26" s="142" t="s">
        <v>33</v>
      </c>
      <c r="C26" s="143" t="s">
        <v>34</v>
      </c>
      <c r="D26" s="175">
        <f t="shared" si="2"/>
        <v>0</v>
      </c>
      <c r="E26" s="174">
        <v>0</v>
      </c>
      <c r="F26" s="174">
        <v>0</v>
      </c>
      <c r="G26" s="174">
        <v>0</v>
      </c>
      <c r="H26" s="174">
        <v>0</v>
      </c>
      <c r="I26" s="136"/>
      <c r="J26" s="136"/>
    </row>
    <row r="27" spans="1:10" x14ac:dyDescent="0.2">
      <c r="A27" s="137">
        <v>18</v>
      </c>
      <c r="B27" s="142" t="s">
        <v>35</v>
      </c>
      <c r="C27" s="143" t="s">
        <v>36</v>
      </c>
      <c r="D27" s="175">
        <f t="shared" si="2"/>
        <v>2387150</v>
      </c>
      <c r="E27" s="174">
        <v>0</v>
      </c>
      <c r="F27" s="174">
        <v>0</v>
      </c>
      <c r="G27" s="174">
        <v>0</v>
      </c>
      <c r="H27" s="174">
        <v>2387150</v>
      </c>
      <c r="I27" s="136"/>
      <c r="J27" s="136"/>
    </row>
    <row r="28" spans="1:10" x14ac:dyDescent="0.2">
      <c r="A28" s="137">
        <v>19</v>
      </c>
      <c r="B28" s="138" t="s">
        <v>37</v>
      </c>
      <c r="C28" s="139" t="s">
        <v>38</v>
      </c>
      <c r="D28" s="173">
        <f t="shared" si="2"/>
        <v>0</v>
      </c>
      <c r="E28" s="174">
        <v>0</v>
      </c>
      <c r="F28" s="174">
        <v>0</v>
      </c>
      <c r="G28" s="174">
        <v>0</v>
      </c>
      <c r="H28" s="174">
        <v>0</v>
      </c>
      <c r="I28" s="136"/>
      <c r="J28" s="136"/>
    </row>
    <row r="29" spans="1:10" x14ac:dyDescent="0.2">
      <c r="A29" s="137">
        <v>20</v>
      </c>
      <c r="B29" s="138" t="s">
        <v>39</v>
      </c>
      <c r="C29" s="139" t="s">
        <v>40</v>
      </c>
      <c r="D29" s="173">
        <f t="shared" si="2"/>
        <v>0</v>
      </c>
      <c r="E29" s="174">
        <v>0</v>
      </c>
      <c r="F29" s="174">
        <v>0</v>
      </c>
      <c r="G29" s="174">
        <v>0</v>
      </c>
      <c r="H29" s="174">
        <v>0</v>
      </c>
      <c r="I29" s="136"/>
      <c r="J29" s="136"/>
    </row>
    <row r="30" spans="1:10" x14ac:dyDescent="0.2">
      <c r="A30" s="137">
        <v>21</v>
      </c>
      <c r="B30" s="138" t="s">
        <v>41</v>
      </c>
      <c r="C30" s="139" t="s">
        <v>42</v>
      </c>
      <c r="D30" s="173">
        <f t="shared" si="2"/>
        <v>0</v>
      </c>
      <c r="E30" s="174">
        <v>0</v>
      </c>
      <c r="F30" s="174">
        <v>0</v>
      </c>
      <c r="G30" s="174">
        <v>0</v>
      </c>
      <c r="H30" s="174">
        <v>0</v>
      </c>
      <c r="I30" s="136"/>
      <c r="J30" s="136"/>
    </row>
    <row r="31" spans="1:10" x14ac:dyDescent="0.2">
      <c r="A31" s="137">
        <v>22</v>
      </c>
      <c r="B31" s="138" t="s">
        <v>43</v>
      </c>
      <c r="C31" s="139" t="s">
        <v>44</v>
      </c>
      <c r="D31" s="173">
        <f t="shared" si="2"/>
        <v>2388000</v>
      </c>
      <c r="E31" s="174">
        <v>0</v>
      </c>
      <c r="F31" s="174">
        <v>0</v>
      </c>
      <c r="G31" s="174">
        <v>0</v>
      </c>
      <c r="H31" s="174">
        <v>2388000</v>
      </c>
      <c r="I31" s="136"/>
      <c r="J31" s="136"/>
    </row>
    <row r="32" spans="1:10" x14ac:dyDescent="0.2">
      <c r="A32" s="137">
        <v>23</v>
      </c>
      <c r="B32" s="142" t="s">
        <v>45</v>
      </c>
      <c r="C32" s="143" t="s">
        <v>46</v>
      </c>
      <c r="D32" s="175">
        <f t="shared" si="2"/>
        <v>0</v>
      </c>
      <c r="E32" s="174">
        <v>0</v>
      </c>
      <c r="F32" s="174">
        <v>0</v>
      </c>
      <c r="G32" s="174">
        <v>0</v>
      </c>
      <c r="H32" s="174">
        <v>0</v>
      </c>
      <c r="I32" s="136"/>
      <c r="J32" s="136"/>
    </row>
    <row r="33" spans="1:10" ht="12" customHeight="1" x14ac:dyDescent="0.2">
      <c r="A33" s="137">
        <v>24</v>
      </c>
      <c r="B33" s="142" t="s">
        <v>47</v>
      </c>
      <c r="C33" s="143" t="s">
        <v>48</v>
      </c>
      <c r="D33" s="175">
        <f t="shared" si="2"/>
        <v>0</v>
      </c>
      <c r="E33" s="174">
        <v>0</v>
      </c>
      <c r="F33" s="174">
        <v>0</v>
      </c>
      <c r="G33" s="174">
        <v>0</v>
      </c>
      <c r="H33" s="174">
        <v>0</v>
      </c>
      <c r="I33" s="136"/>
      <c r="J33" s="136"/>
    </row>
    <row r="34" spans="1:10" ht="24" x14ac:dyDescent="0.2">
      <c r="A34" s="137">
        <v>25</v>
      </c>
      <c r="B34" s="142" t="s">
        <v>49</v>
      </c>
      <c r="C34" s="143" t="s">
        <v>50</v>
      </c>
      <c r="D34" s="175">
        <f t="shared" si="2"/>
        <v>0</v>
      </c>
      <c r="E34" s="174">
        <v>0</v>
      </c>
      <c r="F34" s="174">
        <v>0</v>
      </c>
      <c r="G34" s="174">
        <v>0</v>
      </c>
      <c r="H34" s="174">
        <v>0</v>
      </c>
      <c r="I34" s="136"/>
      <c r="J34" s="136"/>
    </row>
    <row r="35" spans="1:10" x14ac:dyDescent="0.2">
      <c r="A35" s="137">
        <v>26</v>
      </c>
      <c r="B35" s="138" t="s">
        <v>51</v>
      </c>
      <c r="C35" s="145" t="s">
        <v>52</v>
      </c>
      <c r="D35" s="176">
        <f t="shared" si="2"/>
        <v>0</v>
      </c>
      <c r="E35" s="174">
        <v>0</v>
      </c>
      <c r="F35" s="174">
        <v>0</v>
      </c>
      <c r="G35" s="174">
        <v>0</v>
      </c>
      <c r="H35" s="174">
        <v>0</v>
      </c>
      <c r="I35" s="136"/>
      <c r="J35" s="136"/>
    </row>
    <row r="36" spans="1:10" x14ac:dyDescent="0.2">
      <c r="A36" s="137">
        <v>27</v>
      </c>
      <c r="B36" s="142" t="s">
        <v>53</v>
      </c>
      <c r="C36" s="143" t="s">
        <v>54</v>
      </c>
      <c r="D36" s="175">
        <f t="shared" si="2"/>
        <v>5864850</v>
      </c>
      <c r="E36" s="174">
        <v>0</v>
      </c>
      <c r="F36" s="174">
        <v>0</v>
      </c>
      <c r="G36" s="174">
        <v>0</v>
      </c>
      <c r="H36" s="174">
        <v>5864850</v>
      </c>
      <c r="I36" s="136"/>
      <c r="J36" s="136"/>
    </row>
    <row r="37" spans="1:10" ht="24" customHeight="1" x14ac:dyDescent="0.2">
      <c r="A37" s="137">
        <v>28</v>
      </c>
      <c r="B37" s="142" t="s">
        <v>55</v>
      </c>
      <c r="C37" s="143" t="s">
        <v>56</v>
      </c>
      <c r="D37" s="175">
        <f t="shared" si="2"/>
        <v>0</v>
      </c>
      <c r="E37" s="174">
        <v>0</v>
      </c>
      <c r="F37" s="174">
        <v>0</v>
      </c>
      <c r="G37" s="174">
        <v>0</v>
      </c>
      <c r="H37" s="174">
        <v>0</v>
      </c>
      <c r="I37" s="136"/>
      <c r="J37" s="136"/>
    </row>
    <row r="38" spans="1:10" ht="12" customHeight="1" x14ac:dyDescent="0.2">
      <c r="A38" s="137">
        <v>29</v>
      </c>
      <c r="B38" s="141" t="s">
        <v>57</v>
      </c>
      <c r="C38" s="145" t="s">
        <v>58</v>
      </c>
      <c r="D38" s="173">
        <f t="shared" si="2"/>
        <v>0</v>
      </c>
      <c r="E38" s="174">
        <v>0</v>
      </c>
      <c r="F38" s="174">
        <v>0</v>
      </c>
      <c r="G38" s="174">
        <v>0</v>
      </c>
      <c r="H38" s="174">
        <v>0</v>
      </c>
      <c r="I38" s="136"/>
      <c r="J38" s="136"/>
    </row>
    <row r="39" spans="1:10" ht="24" x14ac:dyDescent="0.2">
      <c r="A39" s="137">
        <v>30</v>
      </c>
      <c r="B39" s="138" t="s">
        <v>59</v>
      </c>
      <c r="C39" s="139" t="s">
        <v>60</v>
      </c>
      <c r="D39" s="176">
        <f t="shared" si="2"/>
        <v>0</v>
      </c>
      <c r="E39" s="174">
        <v>0</v>
      </c>
      <c r="F39" s="174">
        <v>0</v>
      </c>
      <c r="G39" s="174">
        <v>0</v>
      </c>
      <c r="H39" s="174">
        <v>0</v>
      </c>
      <c r="I39" s="136"/>
      <c r="J39" s="136"/>
    </row>
    <row r="40" spans="1:10" x14ac:dyDescent="0.2">
      <c r="A40" s="137">
        <v>31</v>
      </c>
      <c r="B40" s="142" t="s">
        <v>61</v>
      </c>
      <c r="C40" s="143" t="s">
        <v>62</v>
      </c>
      <c r="D40" s="173">
        <f t="shared" si="2"/>
        <v>0</v>
      </c>
      <c r="E40" s="174">
        <v>0</v>
      </c>
      <c r="F40" s="174">
        <v>0</v>
      </c>
      <c r="G40" s="174">
        <v>0</v>
      </c>
      <c r="H40" s="174">
        <v>0</v>
      </c>
      <c r="I40" s="136"/>
      <c r="J40" s="136"/>
    </row>
    <row r="41" spans="1:10" x14ac:dyDescent="0.2">
      <c r="A41" s="137">
        <v>32</v>
      </c>
      <c r="B41" s="141" t="s">
        <v>63</v>
      </c>
      <c r="C41" s="139" t="s">
        <v>64</v>
      </c>
      <c r="D41" s="175">
        <f t="shared" si="2"/>
        <v>1819800</v>
      </c>
      <c r="E41" s="174">
        <v>0</v>
      </c>
      <c r="F41" s="174">
        <v>0</v>
      </c>
      <c r="G41" s="174">
        <v>0</v>
      </c>
      <c r="H41" s="174">
        <v>1819800</v>
      </c>
      <c r="I41" s="136"/>
      <c r="J41" s="136"/>
    </row>
    <row r="42" spans="1:10" x14ac:dyDescent="0.2">
      <c r="A42" s="137">
        <v>33</v>
      </c>
      <c r="B42" s="144" t="s">
        <v>65</v>
      </c>
      <c r="C42" s="145" t="s">
        <v>66</v>
      </c>
      <c r="D42" s="173">
        <f t="shared" si="2"/>
        <v>2537250</v>
      </c>
      <c r="E42" s="174">
        <v>0</v>
      </c>
      <c r="F42" s="174">
        <v>0</v>
      </c>
      <c r="G42" s="174">
        <v>0</v>
      </c>
      <c r="H42" s="174">
        <v>2537250</v>
      </c>
      <c r="I42" s="136"/>
      <c r="J42" s="136"/>
    </row>
    <row r="43" spans="1:10" x14ac:dyDescent="0.2">
      <c r="A43" s="137">
        <v>34</v>
      </c>
      <c r="B43" s="141" t="s">
        <v>67</v>
      </c>
      <c r="C43" s="139" t="s">
        <v>68</v>
      </c>
      <c r="D43" s="176">
        <f t="shared" si="2"/>
        <v>0</v>
      </c>
      <c r="E43" s="174">
        <v>0</v>
      </c>
      <c r="F43" s="174">
        <v>0</v>
      </c>
      <c r="G43" s="174">
        <v>0</v>
      </c>
      <c r="H43" s="174">
        <v>0</v>
      </c>
      <c r="I43" s="136"/>
      <c r="J43" s="136"/>
    </row>
    <row r="44" spans="1:10" x14ac:dyDescent="0.2">
      <c r="A44" s="137">
        <v>35</v>
      </c>
      <c r="B44" s="142" t="s">
        <v>69</v>
      </c>
      <c r="C44" s="143" t="s">
        <v>70</v>
      </c>
      <c r="D44" s="173">
        <f t="shared" si="2"/>
        <v>0</v>
      </c>
      <c r="E44" s="174">
        <v>0</v>
      </c>
      <c r="F44" s="174">
        <v>0</v>
      </c>
      <c r="G44" s="174">
        <v>0</v>
      </c>
      <c r="H44" s="174">
        <v>0</v>
      </c>
      <c r="I44" s="136"/>
      <c r="J44" s="136"/>
    </row>
    <row r="45" spans="1:10" x14ac:dyDescent="0.2">
      <c r="A45" s="137">
        <v>36</v>
      </c>
      <c r="B45" s="141" t="s">
        <v>71</v>
      </c>
      <c r="C45" s="139" t="s">
        <v>72</v>
      </c>
      <c r="D45" s="173">
        <f t="shared" si="2"/>
        <v>0</v>
      </c>
      <c r="E45" s="174">
        <v>0</v>
      </c>
      <c r="F45" s="174">
        <v>0</v>
      </c>
      <c r="G45" s="174">
        <v>0</v>
      </c>
      <c r="H45" s="174">
        <v>0</v>
      </c>
      <c r="I45" s="136"/>
      <c r="J45" s="136"/>
    </row>
    <row r="46" spans="1:10" x14ac:dyDescent="0.2">
      <c r="A46" s="137">
        <v>37</v>
      </c>
      <c r="B46" s="138" t="s">
        <v>73</v>
      </c>
      <c r="C46" s="139" t="s">
        <v>74</v>
      </c>
      <c r="D46" s="175">
        <f t="shared" si="2"/>
        <v>0</v>
      </c>
      <c r="E46" s="174">
        <v>0</v>
      </c>
      <c r="F46" s="174">
        <v>0</v>
      </c>
      <c r="G46" s="174">
        <v>0</v>
      </c>
      <c r="H46" s="174">
        <v>0</v>
      </c>
      <c r="I46" s="136"/>
      <c r="J46" s="136"/>
    </row>
    <row r="47" spans="1:10" x14ac:dyDescent="0.2">
      <c r="A47" s="137">
        <v>38</v>
      </c>
      <c r="B47" s="146" t="s">
        <v>75</v>
      </c>
      <c r="C47" s="147" t="s">
        <v>76</v>
      </c>
      <c r="D47" s="173">
        <f t="shared" si="2"/>
        <v>0</v>
      </c>
      <c r="E47" s="174">
        <v>0</v>
      </c>
      <c r="F47" s="174">
        <v>0</v>
      </c>
      <c r="G47" s="174">
        <v>0</v>
      </c>
      <c r="H47" s="174">
        <v>0</v>
      </c>
      <c r="I47" s="136"/>
      <c r="J47" s="136"/>
    </row>
    <row r="48" spans="1:10" x14ac:dyDescent="0.2">
      <c r="A48" s="137">
        <v>39</v>
      </c>
      <c r="B48" s="138" t="s">
        <v>77</v>
      </c>
      <c r="C48" s="139" t="s">
        <v>78</v>
      </c>
      <c r="D48" s="173">
        <f t="shared" si="2"/>
        <v>0</v>
      </c>
      <c r="E48" s="174">
        <v>0</v>
      </c>
      <c r="F48" s="174">
        <v>0</v>
      </c>
      <c r="G48" s="174">
        <v>0</v>
      </c>
      <c r="H48" s="174">
        <v>0</v>
      </c>
      <c r="I48" s="136"/>
      <c r="J48" s="136"/>
    </row>
    <row r="49" spans="1:10" x14ac:dyDescent="0.2">
      <c r="A49" s="137">
        <v>40</v>
      </c>
      <c r="B49" s="144" t="s">
        <v>79</v>
      </c>
      <c r="C49" s="145" t="s">
        <v>80</v>
      </c>
      <c r="D49" s="177">
        <f t="shared" si="2"/>
        <v>0</v>
      </c>
      <c r="E49" s="174">
        <v>0</v>
      </c>
      <c r="F49" s="174">
        <v>0</v>
      </c>
      <c r="G49" s="174">
        <v>0</v>
      </c>
      <c r="H49" s="174">
        <v>0</v>
      </c>
      <c r="I49" s="136"/>
      <c r="J49" s="136"/>
    </row>
    <row r="50" spans="1:10" x14ac:dyDescent="0.2">
      <c r="A50" s="137">
        <v>41</v>
      </c>
      <c r="B50" s="142" t="s">
        <v>81</v>
      </c>
      <c r="C50" s="143" t="s">
        <v>82</v>
      </c>
      <c r="D50" s="173">
        <f t="shared" si="2"/>
        <v>0</v>
      </c>
      <c r="E50" s="174">
        <v>0</v>
      </c>
      <c r="F50" s="174">
        <v>0</v>
      </c>
      <c r="G50" s="174">
        <v>0</v>
      </c>
      <c r="H50" s="174">
        <v>0</v>
      </c>
      <c r="I50" s="136"/>
      <c r="J50" s="136"/>
    </row>
    <row r="51" spans="1:10" x14ac:dyDescent="0.2">
      <c r="A51" s="137">
        <v>42</v>
      </c>
      <c r="B51" s="141" t="s">
        <v>83</v>
      </c>
      <c r="C51" s="139" t="s">
        <v>84</v>
      </c>
      <c r="D51" s="176">
        <f t="shared" si="2"/>
        <v>0</v>
      </c>
      <c r="E51" s="174">
        <v>0</v>
      </c>
      <c r="F51" s="174">
        <v>0</v>
      </c>
      <c r="G51" s="174">
        <v>0</v>
      </c>
      <c r="H51" s="174">
        <v>0</v>
      </c>
      <c r="I51" s="136"/>
      <c r="J51" s="136"/>
    </row>
    <row r="52" spans="1:10" x14ac:dyDescent="0.2">
      <c r="A52" s="137">
        <v>43</v>
      </c>
      <c r="B52" s="142" t="s">
        <v>85</v>
      </c>
      <c r="C52" s="143" t="s">
        <v>86</v>
      </c>
      <c r="D52" s="175">
        <f t="shared" si="2"/>
        <v>2388000</v>
      </c>
      <c r="E52" s="174">
        <v>0</v>
      </c>
      <c r="F52" s="174">
        <v>0</v>
      </c>
      <c r="G52" s="174">
        <v>0</v>
      </c>
      <c r="H52" s="174">
        <v>2388000</v>
      </c>
      <c r="I52" s="136"/>
      <c r="J52" s="136"/>
    </row>
    <row r="53" spans="1:10" x14ac:dyDescent="0.2">
      <c r="A53" s="137">
        <v>44</v>
      </c>
      <c r="B53" s="138" t="s">
        <v>87</v>
      </c>
      <c r="C53" s="139" t="s">
        <v>88</v>
      </c>
      <c r="D53" s="173">
        <f t="shared" si="2"/>
        <v>0</v>
      </c>
      <c r="E53" s="174">
        <v>0</v>
      </c>
      <c r="F53" s="174">
        <v>0</v>
      </c>
      <c r="G53" s="174">
        <v>0</v>
      </c>
      <c r="H53" s="174">
        <v>0</v>
      </c>
      <c r="I53" s="136"/>
      <c r="J53" s="136"/>
    </row>
    <row r="54" spans="1:10" x14ac:dyDescent="0.2">
      <c r="A54" s="137">
        <v>45</v>
      </c>
      <c r="B54" s="138" t="s">
        <v>89</v>
      </c>
      <c r="C54" s="139" t="s">
        <v>90</v>
      </c>
      <c r="D54" s="175">
        <f t="shared" si="2"/>
        <v>0</v>
      </c>
      <c r="E54" s="174">
        <v>0</v>
      </c>
      <c r="F54" s="174">
        <v>0</v>
      </c>
      <c r="G54" s="174">
        <v>0</v>
      </c>
      <c r="H54" s="174">
        <v>0</v>
      </c>
      <c r="I54" s="136"/>
      <c r="J54" s="136"/>
    </row>
    <row r="55" spans="1:10" x14ac:dyDescent="0.2">
      <c r="A55" s="137">
        <v>46</v>
      </c>
      <c r="B55" s="142" t="s">
        <v>91</v>
      </c>
      <c r="C55" s="143" t="s">
        <v>92</v>
      </c>
      <c r="D55" s="173">
        <f t="shared" si="2"/>
        <v>0</v>
      </c>
      <c r="E55" s="174">
        <v>0</v>
      </c>
      <c r="F55" s="174">
        <v>0</v>
      </c>
      <c r="G55" s="174">
        <v>0</v>
      </c>
      <c r="H55" s="174">
        <v>0</v>
      </c>
      <c r="I55" s="136"/>
      <c r="J55" s="136"/>
    </row>
    <row r="56" spans="1:10" ht="10.5" customHeight="1" x14ac:dyDescent="0.2">
      <c r="A56" s="137">
        <v>47</v>
      </c>
      <c r="B56" s="142" t="s">
        <v>93</v>
      </c>
      <c r="C56" s="143" t="s">
        <v>94</v>
      </c>
      <c r="D56" s="173">
        <f t="shared" si="2"/>
        <v>0</v>
      </c>
      <c r="E56" s="174">
        <v>0</v>
      </c>
      <c r="F56" s="174">
        <v>0</v>
      </c>
      <c r="G56" s="174">
        <v>0</v>
      </c>
      <c r="H56" s="174">
        <v>0</v>
      </c>
      <c r="I56" s="136"/>
      <c r="J56" s="136"/>
    </row>
    <row r="57" spans="1:10" x14ac:dyDescent="0.2">
      <c r="A57" s="137">
        <v>48</v>
      </c>
      <c r="B57" s="141" t="s">
        <v>95</v>
      </c>
      <c r="C57" s="139" t="s">
        <v>96</v>
      </c>
      <c r="D57" s="178">
        <f>E57+F57+G57+H57</f>
        <v>0</v>
      </c>
      <c r="E57" s="174">
        <v>0</v>
      </c>
      <c r="F57" s="174">
        <v>0</v>
      </c>
      <c r="G57" s="174">
        <v>0</v>
      </c>
      <c r="H57" s="174">
        <v>0</v>
      </c>
      <c r="I57" s="136"/>
      <c r="J57" s="136"/>
    </row>
    <row r="58" spans="1:10" x14ac:dyDescent="0.2">
      <c r="A58" s="137">
        <v>49</v>
      </c>
      <c r="B58" s="142" t="s">
        <v>97</v>
      </c>
      <c r="C58" s="143" t="s">
        <v>98</v>
      </c>
      <c r="D58" s="175">
        <f t="shared" si="2"/>
        <v>0</v>
      </c>
      <c r="E58" s="174">
        <v>0</v>
      </c>
      <c r="F58" s="174">
        <v>0</v>
      </c>
      <c r="G58" s="174">
        <v>0</v>
      </c>
      <c r="H58" s="174">
        <v>0</v>
      </c>
      <c r="I58" s="136"/>
      <c r="J58" s="136"/>
    </row>
    <row r="59" spans="1:10" x14ac:dyDescent="0.2">
      <c r="A59" s="137">
        <v>50</v>
      </c>
      <c r="B59" s="141" t="s">
        <v>99</v>
      </c>
      <c r="C59" s="139" t="s">
        <v>100</v>
      </c>
      <c r="D59" s="173">
        <f t="shared" si="2"/>
        <v>0</v>
      </c>
      <c r="E59" s="174">
        <v>0</v>
      </c>
      <c r="F59" s="174">
        <v>0</v>
      </c>
      <c r="G59" s="174">
        <v>0</v>
      </c>
      <c r="H59" s="174">
        <v>0</v>
      </c>
      <c r="I59" s="136"/>
      <c r="J59" s="136"/>
    </row>
    <row r="60" spans="1:10" ht="10.5" customHeight="1" x14ac:dyDescent="0.2">
      <c r="A60" s="137">
        <v>51</v>
      </c>
      <c r="B60" s="142" t="s">
        <v>101</v>
      </c>
      <c r="C60" s="143" t="s">
        <v>102</v>
      </c>
      <c r="D60" s="175">
        <f t="shared" si="2"/>
        <v>0</v>
      </c>
      <c r="E60" s="174">
        <v>0</v>
      </c>
      <c r="F60" s="174">
        <v>0</v>
      </c>
      <c r="G60" s="174">
        <v>0</v>
      </c>
      <c r="H60" s="174">
        <v>0</v>
      </c>
      <c r="I60" s="136"/>
      <c r="J60" s="136"/>
    </row>
    <row r="61" spans="1:10" x14ac:dyDescent="0.2">
      <c r="A61" s="137">
        <v>52</v>
      </c>
      <c r="B61" s="142" t="s">
        <v>103</v>
      </c>
      <c r="C61" s="143" t="s">
        <v>104</v>
      </c>
      <c r="D61" s="173">
        <f t="shared" si="2"/>
        <v>2000450</v>
      </c>
      <c r="E61" s="174">
        <v>0</v>
      </c>
      <c r="F61" s="174">
        <v>0</v>
      </c>
      <c r="G61" s="174">
        <v>0</v>
      </c>
      <c r="H61" s="174">
        <v>2000450</v>
      </c>
      <c r="I61" s="136"/>
      <c r="J61" s="136"/>
    </row>
    <row r="62" spans="1:10" x14ac:dyDescent="0.2">
      <c r="A62" s="137">
        <v>53</v>
      </c>
      <c r="B62" s="142" t="s">
        <v>105</v>
      </c>
      <c r="C62" s="143" t="s">
        <v>106</v>
      </c>
      <c r="D62" s="175">
        <f t="shared" si="2"/>
        <v>0</v>
      </c>
      <c r="E62" s="174">
        <v>0</v>
      </c>
      <c r="F62" s="174">
        <v>0</v>
      </c>
      <c r="G62" s="174">
        <v>0</v>
      </c>
      <c r="H62" s="174">
        <v>0</v>
      </c>
      <c r="I62" s="136"/>
      <c r="J62" s="136"/>
    </row>
    <row r="63" spans="1:10" x14ac:dyDescent="0.2">
      <c r="A63" s="137">
        <v>54</v>
      </c>
      <c r="B63" s="142" t="s">
        <v>107</v>
      </c>
      <c r="C63" s="143" t="s">
        <v>108</v>
      </c>
      <c r="D63" s="175">
        <f t="shared" si="2"/>
        <v>0</v>
      </c>
      <c r="E63" s="174">
        <v>0</v>
      </c>
      <c r="F63" s="174">
        <v>0</v>
      </c>
      <c r="G63" s="174">
        <v>0</v>
      </c>
      <c r="H63" s="174">
        <v>0</v>
      </c>
      <c r="I63" s="136"/>
      <c r="J63" s="136"/>
    </row>
    <row r="64" spans="1:10" x14ac:dyDescent="0.2">
      <c r="A64" s="137">
        <v>55</v>
      </c>
      <c r="B64" s="142" t="s">
        <v>109</v>
      </c>
      <c r="C64" s="143" t="s">
        <v>110</v>
      </c>
      <c r="D64" s="175">
        <f t="shared" si="2"/>
        <v>0</v>
      </c>
      <c r="E64" s="174">
        <v>0</v>
      </c>
      <c r="F64" s="174">
        <v>0</v>
      </c>
      <c r="G64" s="174">
        <v>0</v>
      </c>
      <c r="H64" s="174">
        <v>0</v>
      </c>
      <c r="I64" s="136"/>
      <c r="J64" s="136"/>
    </row>
    <row r="65" spans="1:10" x14ac:dyDescent="0.2">
      <c r="A65" s="137">
        <v>56</v>
      </c>
      <c r="B65" s="142" t="s">
        <v>111</v>
      </c>
      <c r="C65" s="143" t="s">
        <v>112</v>
      </c>
      <c r="D65" s="175">
        <f t="shared" si="2"/>
        <v>0</v>
      </c>
      <c r="E65" s="174">
        <v>0</v>
      </c>
      <c r="F65" s="174">
        <v>0</v>
      </c>
      <c r="G65" s="174">
        <v>0</v>
      </c>
      <c r="H65" s="174">
        <v>0</v>
      </c>
      <c r="I65" s="136"/>
      <c r="J65" s="136"/>
    </row>
    <row r="66" spans="1:10" x14ac:dyDescent="0.2">
      <c r="A66" s="137">
        <v>57</v>
      </c>
      <c r="B66" s="141" t="s">
        <v>113</v>
      </c>
      <c r="C66" s="143" t="s">
        <v>114</v>
      </c>
      <c r="D66" s="175">
        <f t="shared" si="2"/>
        <v>0</v>
      </c>
      <c r="E66" s="174">
        <v>0</v>
      </c>
      <c r="F66" s="174">
        <v>0</v>
      </c>
      <c r="G66" s="174">
        <v>0</v>
      </c>
      <c r="H66" s="174">
        <v>0</v>
      </c>
      <c r="I66" s="136"/>
      <c r="J66" s="136"/>
    </row>
    <row r="67" spans="1:10" ht="17.25" customHeight="1" x14ac:dyDescent="0.2">
      <c r="A67" s="137">
        <v>58</v>
      </c>
      <c r="B67" s="144" t="s">
        <v>115</v>
      </c>
      <c r="C67" s="145" t="s">
        <v>116</v>
      </c>
      <c r="D67" s="175">
        <f t="shared" si="2"/>
        <v>0</v>
      </c>
      <c r="E67" s="174">
        <v>0</v>
      </c>
      <c r="F67" s="174">
        <v>0</v>
      </c>
      <c r="G67" s="174">
        <v>0</v>
      </c>
      <c r="H67" s="174">
        <v>0</v>
      </c>
      <c r="I67" s="136"/>
      <c r="J67" s="136"/>
    </row>
    <row r="68" spans="1:10" ht="15" customHeight="1" x14ac:dyDescent="0.2">
      <c r="A68" s="137">
        <v>59</v>
      </c>
      <c r="B68" s="141" t="s">
        <v>117</v>
      </c>
      <c r="C68" s="143" t="s">
        <v>118</v>
      </c>
      <c r="D68" s="175">
        <f t="shared" si="2"/>
        <v>0</v>
      </c>
      <c r="E68" s="174">
        <v>0</v>
      </c>
      <c r="F68" s="174">
        <v>0</v>
      </c>
      <c r="G68" s="174">
        <v>0</v>
      </c>
      <c r="H68" s="174">
        <v>0</v>
      </c>
      <c r="I68" s="136"/>
      <c r="J68" s="136"/>
    </row>
    <row r="69" spans="1:10" ht="16.5" customHeight="1" x14ac:dyDescent="0.2">
      <c r="A69" s="137">
        <v>60</v>
      </c>
      <c r="B69" s="142" t="s">
        <v>119</v>
      </c>
      <c r="C69" s="143" t="s">
        <v>319</v>
      </c>
      <c r="D69" s="176">
        <f t="shared" si="2"/>
        <v>0</v>
      </c>
      <c r="E69" s="174">
        <v>0</v>
      </c>
      <c r="F69" s="174">
        <v>0</v>
      </c>
      <c r="G69" s="174">
        <v>0</v>
      </c>
      <c r="H69" s="174">
        <v>0</v>
      </c>
      <c r="I69" s="136"/>
      <c r="J69" s="136"/>
    </row>
    <row r="70" spans="1:10" ht="17.25" customHeight="1" x14ac:dyDescent="0.2">
      <c r="A70" s="137">
        <v>61</v>
      </c>
      <c r="B70" s="138" t="s">
        <v>120</v>
      </c>
      <c r="C70" s="143" t="s">
        <v>121</v>
      </c>
      <c r="D70" s="175">
        <f t="shared" si="2"/>
        <v>0</v>
      </c>
      <c r="E70" s="174">
        <v>0</v>
      </c>
      <c r="F70" s="174">
        <v>0</v>
      </c>
      <c r="G70" s="174">
        <v>0</v>
      </c>
      <c r="H70" s="174">
        <v>0</v>
      </c>
      <c r="I70" s="136"/>
      <c r="J70" s="136"/>
    </row>
    <row r="71" spans="1:10" ht="12.75" customHeight="1" x14ac:dyDescent="0.2">
      <c r="A71" s="137">
        <v>62</v>
      </c>
      <c r="B71" s="138" t="s">
        <v>122</v>
      </c>
      <c r="C71" s="143" t="s">
        <v>123</v>
      </c>
      <c r="D71" s="175">
        <f t="shared" si="2"/>
        <v>0</v>
      </c>
      <c r="E71" s="174">
        <v>0</v>
      </c>
      <c r="F71" s="174">
        <v>0</v>
      </c>
      <c r="G71" s="174">
        <v>0</v>
      </c>
      <c r="H71" s="174">
        <v>0</v>
      </c>
      <c r="I71" s="136"/>
      <c r="J71" s="136"/>
    </row>
    <row r="72" spans="1:10" ht="27.75" customHeight="1" x14ac:dyDescent="0.2">
      <c r="A72" s="137">
        <v>63</v>
      </c>
      <c r="B72" s="141" t="s">
        <v>124</v>
      </c>
      <c r="C72" s="143" t="s">
        <v>125</v>
      </c>
      <c r="D72" s="175">
        <f t="shared" si="2"/>
        <v>1365300</v>
      </c>
      <c r="E72" s="174">
        <v>0</v>
      </c>
      <c r="F72" s="174">
        <v>0</v>
      </c>
      <c r="G72" s="174">
        <v>0</v>
      </c>
      <c r="H72" s="174">
        <v>1365300</v>
      </c>
      <c r="I72" s="136"/>
      <c r="J72" s="136"/>
    </row>
    <row r="73" spans="1:10" x14ac:dyDescent="0.2">
      <c r="A73" s="137">
        <v>64</v>
      </c>
      <c r="B73" s="141" t="s">
        <v>126</v>
      </c>
      <c r="C73" s="139" t="s">
        <v>127</v>
      </c>
      <c r="D73" s="175">
        <f t="shared" si="2"/>
        <v>0</v>
      </c>
      <c r="E73" s="174">
        <v>0</v>
      </c>
      <c r="F73" s="174">
        <v>0</v>
      </c>
      <c r="G73" s="174">
        <v>0</v>
      </c>
      <c r="H73" s="174">
        <v>0</v>
      </c>
      <c r="I73" s="136"/>
      <c r="J73" s="136"/>
    </row>
    <row r="74" spans="1:10" x14ac:dyDescent="0.2">
      <c r="A74" s="137">
        <v>65</v>
      </c>
      <c r="B74" s="141" t="s">
        <v>128</v>
      </c>
      <c r="C74" s="143" t="s">
        <v>129</v>
      </c>
      <c r="D74" s="175">
        <f t="shared" si="2"/>
        <v>2237900</v>
      </c>
      <c r="E74" s="174">
        <v>0</v>
      </c>
      <c r="F74" s="174">
        <v>0</v>
      </c>
      <c r="G74" s="174">
        <v>0</v>
      </c>
      <c r="H74" s="174">
        <v>2237900</v>
      </c>
      <c r="I74" s="136"/>
      <c r="J74" s="136"/>
    </row>
    <row r="75" spans="1:10" ht="24" x14ac:dyDescent="0.2">
      <c r="A75" s="137">
        <v>66</v>
      </c>
      <c r="B75" s="141" t="s">
        <v>130</v>
      </c>
      <c r="C75" s="143" t="s">
        <v>131</v>
      </c>
      <c r="D75" s="175">
        <f t="shared" ref="D75:D138" si="3">E75+F75+G75+H75</f>
        <v>0</v>
      </c>
      <c r="E75" s="174">
        <v>0</v>
      </c>
      <c r="F75" s="174">
        <v>0</v>
      </c>
      <c r="G75" s="174">
        <v>0</v>
      </c>
      <c r="H75" s="174">
        <v>0</v>
      </c>
      <c r="I75" s="136"/>
      <c r="J75" s="136"/>
    </row>
    <row r="76" spans="1:10" ht="24" x14ac:dyDescent="0.2">
      <c r="A76" s="137">
        <v>67</v>
      </c>
      <c r="B76" s="138" t="s">
        <v>132</v>
      </c>
      <c r="C76" s="143" t="s">
        <v>133</v>
      </c>
      <c r="D76" s="175">
        <f t="shared" si="3"/>
        <v>0</v>
      </c>
      <c r="E76" s="174">
        <v>0</v>
      </c>
      <c r="F76" s="174">
        <v>0</v>
      </c>
      <c r="G76" s="174">
        <v>0</v>
      </c>
      <c r="H76" s="174">
        <v>0</v>
      </c>
      <c r="I76" s="136"/>
      <c r="J76" s="136"/>
    </row>
    <row r="77" spans="1:10" ht="24" x14ac:dyDescent="0.2">
      <c r="A77" s="137">
        <v>68</v>
      </c>
      <c r="B77" s="141" t="s">
        <v>134</v>
      </c>
      <c r="C77" s="143" t="s">
        <v>135</v>
      </c>
      <c r="D77" s="175">
        <f t="shared" si="3"/>
        <v>0</v>
      </c>
      <c r="E77" s="174">
        <v>0</v>
      </c>
      <c r="F77" s="174">
        <v>0</v>
      </c>
      <c r="G77" s="174">
        <v>0</v>
      </c>
      <c r="H77" s="174">
        <v>0</v>
      </c>
      <c r="I77" s="136"/>
      <c r="J77" s="136"/>
    </row>
    <row r="78" spans="1:10" ht="24" x14ac:dyDescent="0.2">
      <c r="A78" s="137">
        <v>69</v>
      </c>
      <c r="B78" s="141" t="s">
        <v>136</v>
      </c>
      <c r="C78" s="143" t="s">
        <v>137</v>
      </c>
      <c r="D78" s="175">
        <f t="shared" si="3"/>
        <v>0</v>
      </c>
      <c r="E78" s="174">
        <v>0</v>
      </c>
      <c r="F78" s="174">
        <v>0</v>
      </c>
      <c r="G78" s="174">
        <v>0</v>
      </c>
      <c r="H78" s="174">
        <v>0</v>
      </c>
      <c r="I78" s="136"/>
      <c r="J78" s="136"/>
    </row>
    <row r="79" spans="1:10" ht="24" x14ac:dyDescent="0.2">
      <c r="A79" s="137">
        <v>70</v>
      </c>
      <c r="B79" s="138" t="s">
        <v>138</v>
      </c>
      <c r="C79" s="143" t="s">
        <v>139</v>
      </c>
      <c r="D79" s="175">
        <f t="shared" si="3"/>
        <v>0</v>
      </c>
      <c r="E79" s="174">
        <v>0</v>
      </c>
      <c r="F79" s="174">
        <v>0</v>
      </c>
      <c r="G79" s="174">
        <v>0</v>
      </c>
      <c r="H79" s="174">
        <v>0</v>
      </c>
      <c r="I79" s="136"/>
      <c r="J79" s="136"/>
    </row>
    <row r="80" spans="1:10" ht="24" x14ac:dyDescent="0.2">
      <c r="A80" s="137">
        <v>71</v>
      </c>
      <c r="B80" s="138" t="s">
        <v>140</v>
      </c>
      <c r="C80" s="143" t="s">
        <v>141</v>
      </c>
      <c r="D80" s="173">
        <f t="shared" si="3"/>
        <v>0</v>
      </c>
      <c r="E80" s="174">
        <v>0</v>
      </c>
      <c r="F80" s="174">
        <v>0</v>
      </c>
      <c r="G80" s="174">
        <v>0</v>
      </c>
      <c r="H80" s="174">
        <v>0</v>
      </c>
      <c r="I80" s="136"/>
      <c r="J80" s="136"/>
    </row>
    <row r="81" spans="1:10" ht="24" x14ac:dyDescent="0.2">
      <c r="A81" s="137">
        <v>72</v>
      </c>
      <c r="B81" s="138" t="s">
        <v>142</v>
      </c>
      <c r="C81" s="143" t="s">
        <v>143</v>
      </c>
      <c r="D81" s="175">
        <f t="shared" si="3"/>
        <v>0</v>
      </c>
      <c r="E81" s="174">
        <v>0</v>
      </c>
      <c r="F81" s="174">
        <v>0</v>
      </c>
      <c r="G81" s="174">
        <v>0</v>
      </c>
      <c r="H81" s="174">
        <v>0</v>
      </c>
      <c r="I81" s="136"/>
      <c r="J81" s="136"/>
    </row>
    <row r="82" spans="1:10" x14ac:dyDescent="0.2">
      <c r="A82" s="137">
        <v>73</v>
      </c>
      <c r="B82" s="142" t="s">
        <v>144</v>
      </c>
      <c r="C82" s="143" t="s">
        <v>145</v>
      </c>
      <c r="D82" s="175">
        <f t="shared" si="3"/>
        <v>0</v>
      </c>
      <c r="E82" s="174">
        <v>0</v>
      </c>
      <c r="F82" s="174">
        <v>0</v>
      </c>
      <c r="G82" s="174">
        <v>0</v>
      </c>
      <c r="H82" s="174">
        <v>0</v>
      </c>
      <c r="I82" s="136"/>
      <c r="J82" s="136"/>
    </row>
    <row r="83" spans="1:10" x14ac:dyDescent="0.2">
      <c r="A83" s="137">
        <v>74</v>
      </c>
      <c r="B83" s="138" t="s">
        <v>146</v>
      </c>
      <c r="C83" s="143" t="s">
        <v>147</v>
      </c>
      <c r="D83" s="175">
        <f t="shared" si="3"/>
        <v>0</v>
      </c>
      <c r="E83" s="174">
        <v>0</v>
      </c>
      <c r="F83" s="174">
        <v>0</v>
      </c>
      <c r="G83" s="174">
        <v>0</v>
      </c>
      <c r="H83" s="174">
        <v>0</v>
      </c>
      <c r="I83" s="136"/>
      <c r="J83" s="136"/>
    </row>
    <row r="84" spans="1:10" x14ac:dyDescent="0.2">
      <c r="A84" s="137">
        <v>75</v>
      </c>
      <c r="B84" s="142" t="s">
        <v>148</v>
      </c>
      <c r="C84" s="143" t="s">
        <v>149</v>
      </c>
      <c r="D84" s="175">
        <f t="shared" si="3"/>
        <v>0</v>
      </c>
      <c r="E84" s="174">
        <v>0</v>
      </c>
      <c r="F84" s="174">
        <v>0</v>
      </c>
      <c r="G84" s="174">
        <v>0</v>
      </c>
      <c r="H84" s="174">
        <v>0</v>
      </c>
      <c r="I84" s="136"/>
      <c r="J84" s="136"/>
    </row>
    <row r="85" spans="1:10" x14ac:dyDescent="0.2">
      <c r="A85" s="137">
        <v>76</v>
      </c>
      <c r="B85" s="144" t="s">
        <v>150</v>
      </c>
      <c r="C85" s="145" t="s">
        <v>151</v>
      </c>
      <c r="D85" s="178">
        <f t="shared" si="3"/>
        <v>0</v>
      </c>
      <c r="E85" s="174">
        <v>0</v>
      </c>
      <c r="F85" s="174">
        <v>0</v>
      </c>
      <c r="G85" s="174">
        <v>0</v>
      </c>
      <c r="H85" s="174">
        <v>0</v>
      </c>
      <c r="I85" s="136"/>
      <c r="J85" s="136"/>
    </row>
    <row r="86" spans="1:10" x14ac:dyDescent="0.2">
      <c r="A86" s="137">
        <v>77</v>
      </c>
      <c r="B86" s="138" t="s">
        <v>152</v>
      </c>
      <c r="C86" s="143" t="s">
        <v>153</v>
      </c>
      <c r="D86" s="175">
        <f t="shared" si="3"/>
        <v>3371298</v>
      </c>
      <c r="E86" s="174">
        <v>0</v>
      </c>
      <c r="F86" s="174">
        <v>0</v>
      </c>
      <c r="G86" s="174">
        <v>0</v>
      </c>
      <c r="H86" s="174">
        <v>3371298</v>
      </c>
      <c r="I86" s="136"/>
      <c r="J86" s="136"/>
    </row>
    <row r="87" spans="1:10" x14ac:dyDescent="0.2">
      <c r="A87" s="137">
        <v>78</v>
      </c>
      <c r="B87" s="144" t="s">
        <v>154</v>
      </c>
      <c r="C87" s="145" t="s">
        <v>155</v>
      </c>
      <c r="D87" s="175">
        <f t="shared" si="3"/>
        <v>0</v>
      </c>
      <c r="E87" s="174">
        <v>0</v>
      </c>
      <c r="F87" s="174">
        <v>0</v>
      </c>
      <c r="G87" s="174">
        <v>0</v>
      </c>
      <c r="H87" s="174">
        <v>0</v>
      </c>
      <c r="I87" s="136"/>
      <c r="J87" s="136"/>
    </row>
    <row r="88" spans="1:10" x14ac:dyDescent="0.2">
      <c r="A88" s="137">
        <v>79</v>
      </c>
      <c r="B88" s="138" t="s">
        <v>156</v>
      </c>
      <c r="C88" s="143" t="s">
        <v>157</v>
      </c>
      <c r="D88" s="175">
        <f t="shared" si="3"/>
        <v>0</v>
      </c>
      <c r="E88" s="174">
        <v>0</v>
      </c>
      <c r="F88" s="174">
        <v>0</v>
      </c>
      <c r="G88" s="174">
        <v>0</v>
      </c>
      <c r="H88" s="174">
        <v>0</v>
      </c>
      <c r="I88" s="136"/>
      <c r="J88" s="136"/>
    </row>
    <row r="89" spans="1:10" x14ac:dyDescent="0.2">
      <c r="A89" s="137">
        <v>80</v>
      </c>
      <c r="B89" s="144" t="s">
        <v>158</v>
      </c>
      <c r="C89" s="145" t="s">
        <v>159</v>
      </c>
      <c r="D89" s="175">
        <f t="shared" si="3"/>
        <v>2441802</v>
      </c>
      <c r="E89" s="174">
        <v>0</v>
      </c>
      <c r="F89" s="174">
        <v>0</v>
      </c>
      <c r="G89" s="174">
        <v>0</v>
      </c>
      <c r="H89" s="174">
        <v>2441802</v>
      </c>
      <c r="I89" s="136"/>
      <c r="J89" s="136"/>
    </row>
    <row r="90" spans="1:10" x14ac:dyDescent="0.2">
      <c r="A90" s="137">
        <v>81</v>
      </c>
      <c r="B90" s="141" t="s">
        <v>160</v>
      </c>
      <c r="C90" s="143" t="s">
        <v>161</v>
      </c>
      <c r="D90" s="175">
        <f t="shared" si="3"/>
        <v>0</v>
      </c>
      <c r="E90" s="174">
        <v>0</v>
      </c>
      <c r="F90" s="174">
        <v>0</v>
      </c>
      <c r="G90" s="174">
        <v>0</v>
      </c>
      <c r="H90" s="174">
        <v>0</v>
      </c>
      <c r="I90" s="136"/>
      <c r="J90" s="136"/>
    </row>
    <row r="91" spans="1:10" x14ac:dyDescent="0.2">
      <c r="A91" s="137">
        <v>82</v>
      </c>
      <c r="B91" s="142" t="s">
        <v>162</v>
      </c>
      <c r="C91" s="143" t="s">
        <v>163</v>
      </c>
      <c r="D91" s="175">
        <f t="shared" si="3"/>
        <v>0</v>
      </c>
      <c r="E91" s="174">
        <v>0</v>
      </c>
      <c r="F91" s="174">
        <v>0</v>
      </c>
      <c r="G91" s="174">
        <v>0</v>
      </c>
      <c r="H91" s="174">
        <v>0</v>
      </c>
      <c r="I91" s="136"/>
      <c r="J91" s="136"/>
    </row>
    <row r="92" spans="1:10" ht="24" x14ac:dyDescent="0.2">
      <c r="A92" s="137">
        <v>83</v>
      </c>
      <c r="B92" s="141" t="s">
        <v>164</v>
      </c>
      <c r="C92" s="139" t="s">
        <v>165</v>
      </c>
      <c r="D92" s="175">
        <f t="shared" si="3"/>
        <v>0</v>
      </c>
      <c r="E92" s="174">
        <v>0</v>
      </c>
      <c r="F92" s="174">
        <v>0</v>
      </c>
      <c r="G92" s="174">
        <v>0</v>
      </c>
      <c r="H92" s="174">
        <v>0</v>
      </c>
      <c r="I92" s="136"/>
      <c r="J92" s="136"/>
    </row>
    <row r="93" spans="1:10" x14ac:dyDescent="0.2">
      <c r="A93" s="137">
        <v>84</v>
      </c>
      <c r="B93" s="141" t="s">
        <v>166</v>
      </c>
      <c r="C93" s="145" t="s">
        <v>167</v>
      </c>
      <c r="D93" s="175">
        <f t="shared" si="3"/>
        <v>0</v>
      </c>
      <c r="E93" s="174">
        <v>0</v>
      </c>
      <c r="F93" s="174">
        <v>0</v>
      </c>
      <c r="G93" s="174">
        <v>0</v>
      </c>
      <c r="H93" s="174">
        <v>0</v>
      </c>
      <c r="I93" s="136"/>
      <c r="J93" s="136"/>
    </row>
    <row r="94" spans="1:10" x14ac:dyDescent="0.2">
      <c r="A94" s="137">
        <v>85</v>
      </c>
      <c r="B94" s="142" t="s">
        <v>168</v>
      </c>
      <c r="C94" s="143" t="s">
        <v>169</v>
      </c>
      <c r="D94" s="175">
        <f t="shared" si="3"/>
        <v>0</v>
      </c>
      <c r="E94" s="174">
        <v>0</v>
      </c>
      <c r="F94" s="174">
        <v>0</v>
      </c>
      <c r="G94" s="174">
        <v>0</v>
      </c>
      <c r="H94" s="174">
        <v>0</v>
      </c>
      <c r="I94" s="136"/>
      <c r="J94" s="136"/>
    </row>
    <row r="95" spans="1:10" x14ac:dyDescent="0.2">
      <c r="A95" s="137">
        <v>86</v>
      </c>
      <c r="B95" s="141" t="s">
        <v>170</v>
      </c>
      <c r="C95" s="139" t="s">
        <v>171</v>
      </c>
      <c r="D95" s="176">
        <f t="shared" si="3"/>
        <v>0</v>
      </c>
      <c r="E95" s="174">
        <v>0</v>
      </c>
      <c r="F95" s="174">
        <v>0</v>
      </c>
      <c r="G95" s="174">
        <v>0</v>
      </c>
      <c r="H95" s="174">
        <v>0</v>
      </c>
      <c r="I95" s="136"/>
      <c r="J95" s="136"/>
    </row>
    <row r="96" spans="1:10" x14ac:dyDescent="0.2">
      <c r="A96" s="137">
        <v>87</v>
      </c>
      <c r="B96" s="142" t="s">
        <v>172</v>
      </c>
      <c r="C96" s="143" t="s">
        <v>173</v>
      </c>
      <c r="D96" s="175">
        <f t="shared" si="3"/>
        <v>0</v>
      </c>
      <c r="E96" s="174">
        <v>0</v>
      </c>
      <c r="F96" s="174">
        <v>0</v>
      </c>
      <c r="G96" s="174">
        <v>0</v>
      </c>
      <c r="H96" s="174">
        <v>0</v>
      </c>
      <c r="I96" s="136"/>
      <c r="J96" s="136"/>
    </row>
    <row r="97" spans="1:10" x14ac:dyDescent="0.2">
      <c r="A97" s="137">
        <v>88</v>
      </c>
      <c r="B97" s="142" t="s">
        <v>174</v>
      </c>
      <c r="C97" s="143" t="s">
        <v>175</v>
      </c>
      <c r="D97" s="175">
        <f t="shared" si="3"/>
        <v>0</v>
      </c>
      <c r="E97" s="174">
        <v>0</v>
      </c>
      <c r="F97" s="174">
        <v>0</v>
      </c>
      <c r="G97" s="174">
        <v>0</v>
      </c>
      <c r="H97" s="174">
        <v>0</v>
      </c>
      <c r="I97" s="136"/>
      <c r="J97" s="136"/>
    </row>
    <row r="98" spans="1:10" ht="13.5" customHeight="1" x14ac:dyDescent="0.2">
      <c r="A98" s="137">
        <v>89</v>
      </c>
      <c r="B98" s="141" t="s">
        <v>176</v>
      </c>
      <c r="C98" s="145" t="s">
        <v>177</v>
      </c>
      <c r="D98" s="176">
        <f t="shared" si="3"/>
        <v>0</v>
      </c>
      <c r="E98" s="174">
        <v>0</v>
      </c>
      <c r="F98" s="174">
        <v>0</v>
      </c>
      <c r="G98" s="174">
        <v>0</v>
      </c>
      <c r="H98" s="174">
        <v>0</v>
      </c>
      <c r="I98" s="136"/>
      <c r="J98" s="136"/>
    </row>
    <row r="99" spans="1:10" ht="14.25" customHeight="1" x14ac:dyDescent="0.2">
      <c r="A99" s="137">
        <v>90</v>
      </c>
      <c r="B99" s="141" t="s">
        <v>178</v>
      </c>
      <c r="C99" s="139" t="s">
        <v>179</v>
      </c>
      <c r="D99" s="175">
        <f t="shared" si="3"/>
        <v>0</v>
      </c>
      <c r="E99" s="174">
        <v>0</v>
      </c>
      <c r="F99" s="174">
        <v>0</v>
      </c>
      <c r="G99" s="174">
        <v>0</v>
      </c>
      <c r="H99" s="174">
        <v>0</v>
      </c>
      <c r="I99" s="136"/>
      <c r="J99" s="136"/>
    </row>
    <row r="100" spans="1:10" x14ac:dyDescent="0.2">
      <c r="A100" s="137">
        <v>91</v>
      </c>
      <c r="B100" s="138" t="s">
        <v>180</v>
      </c>
      <c r="C100" s="139" t="s">
        <v>181</v>
      </c>
      <c r="D100" s="176">
        <f t="shared" si="3"/>
        <v>0</v>
      </c>
      <c r="E100" s="174">
        <v>0</v>
      </c>
      <c r="F100" s="174">
        <v>0</v>
      </c>
      <c r="G100" s="174">
        <v>0</v>
      </c>
      <c r="H100" s="174">
        <v>0</v>
      </c>
      <c r="I100" s="136"/>
      <c r="J100" s="136"/>
    </row>
    <row r="101" spans="1:10" x14ac:dyDescent="0.2">
      <c r="A101" s="137">
        <v>92</v>
      </c>
      <c r="B101" s="138" t="s">
        <v>182</v>
      </c>
      <c r="C101" s="139" t="s">
        <v>183</v>
      </c>
      <c r="D101" s="175">
        <f t="shared" si="3"/>
        <v>0</v>
      </c>
      <c r="E101" s="174">
        <v>0</v>
      </c>
      <c r="F101" s="174">
        <v>0</v>
      </c>
      <c r="G101" s="174">
        <v>0</v>
      </c>
      <c r="H101" s="174">
        <v>0</v>
      </c>
      <c r="I101" s="136"/>
      <c r="J101" s="136"/>
    </row>
    <row r="102" spans="1:10" x14ac:dyDescent="0.2">
      <c r="A102" s="137">
        <v>93</v>
      </c>
      <c r="B102" s="142" t="s">
        <v>184</v>
      </c>
      <c r="C102" s="143" t="s">
        <v>185</v>
      </c>
      <c r="D102" s="175">
        <f t="shared" si="3"/>
        <v>0</v>
      </c>
      <c r="E102" s="174">
        <v>0</v>
      </c>
      <c r="F102" s="174">
        <v>0</v>
      </c>
      <c r="G102" s="174">
        <v>0</v>
      </c>
      <c r="H102" s="174">
        <v>0</v>
      </c>
      <c r="I102" s="136"/>
      <c r="J102" s="136"/>
    </row>
    <row r="103" spans="1:10" x14ac:dyDescent="0.2">
      <c r="A103" s="137">
        <v>94</v>
      </c>
      <c r="B103" s="144" t="s">
        <v>186</v>
      </c>
      <c r="C103" s="145" t="s">
        <v>187</v>
      </c>
      <c r="D103" s="173">
        <f t="shared" si="3"/>
        <v>0</v>
      </c>
      <c r="E103" s="174">
        <v>0</v>
      </c>
      <c r="F103" s="174">
        <v>0</v>
      </c>
      <c r="G103" s="174">
        <v>0</v>
      </c>
      <c r="H103" s="174">
        <v>0</v>
      </c>
      <c r="I103" s="136"/>
      <c r="J103" s="136"/>
    </row>
    <row r="104" spans="1:10" x14ac:dyDescent="0.2">
      <c r="A104" s="137">
        <v>95</v>
      </c>
      <c r="B104" s="138" t="s">
        <v>188</v>
      </c>
      <c r="C104" s="139" t="s">
        <v>189</v>
      </c>
      <c r="D104" s="176">
        <f t="shared" si="3"/>
        <v>0</v>
      </c>
      <c r="E104" s="174">
        <v>0</v>
      </c>
      <c r="F104" s="174">
        <v>0</v>
      </c>
      <c r="G104" s="174">
        <v>0</v>
      </c>
      <c r="H104" s="174">
        <v>0</v>
      </c>
      <c r="I104" s="136"/>
      <c r="J104" s="136"/>
    </row>
    <row r="105" spans="1:10" x14ac:dyDescent="0.2">
      <c r="A105" s="137">
        <v>96</v>
      </c>
      <c r="B105" s="141" t="s">
        <v>190</v>
      </c>
      <c r="C105" s="139" t="s">
        <v>191</v>
      </c>
      <c r="D105" s="175">
        <f t="shared" si="3"/>
        <v>1320775</v>
      </c>
      <c r="E105" s="174">
        <v>0</v>
      </c>
      <c r="F105" s="174">
        <v>0</v>
      </c>
      <c r="G105" s="174">
        <v>0</v>
      </c>
      <c r="H105" s="174">
        <v>1320775</v>
      </c>
      <c r="I105" s="136"/>
      <c r="J105" s="136"/>
    </row>
    <row r="106" spans="1:10" x14ac:dyDescent="0.2">
      <c r="A106" s="137">
        <v>97</v>
      </c>
      <c r="B106" s="142" t="s">
        <v>192</v>
      </c>
      <c r="C106" s="143" t="s">
        <v>193</v>
      </c>
      <c r="D106" s="179">
        <f t="shared" si="3"/>
        <v>0</v>
      </c>
      <c r="E106" s="174">
        <v>0</v>
      </c>
      <c r="F106" s="174">
        <v>0</v>
      </c>
      <c r="G106" s="174">
        <v>0</v>
      </c>
      <c r="H106" s="174">
        <v>0</v>
      </c>
      <c r="I106" s="136"/>
      <c r="J106" s="136"/>
    </row>
    <row r="107" spans="1:10" x14ac:dyDescent="0.2">
      <c r="A107" s="137">
        <v>98</v>
      </c>
      <c r="B107" s="142" t="s">
        <v>194</v>
      </c>
      <c r="C107" s="143" t="s">
        <v>195</v>
      </c>
      <c r="D107" s="175">
        <f t="shared" si="3"/>
        <v>0</v>
      </c>
      <c r="E107" s="174">
        <v>0</v>
      </c>
      <c r="F107" s="174">
        <v>0</v>
      </c>
      <c r="G107" s="174">
        <v>0</v>
      </c>
      <c r="H107" s="174">
        <v>0</v>
      </c>
      <c r="I107" s="136"/>
      <c r="J107" s="136"/>
    </row>
    <row r="108" spans="1:10" x14ac:dyDescent="0.2">
      <c r="A108" s="137">
        <v>99</v>
      </c>
      <c r="B108" s="138" t="s">
        <v>196</v>
      </c>
      <c r="C108" s="139" t="s">
        <v>197</v>
      </c>
      <c r="D108" s="175">
        <f t="shared" si="3"/>
        <v>0</v>
      </c>
      <c r="E108" s="174">
        <v>0</v>
      </c>
      <c r="F108" s="174">
        <v>0</v>
      </c>
      <c r="G108" s="174">
        <v>0</v>
      </c>
      <c r="H108" s="174">
        <v>0</v>
      </c>
      <c r="I108" s="136"/>
      <c r="J108" s="136"/>
    </row>
    <row r="109" spans="1:10" x14ac:dyDescent="0.2">
      <c r="A109" s="137">
        <v>100</v>
      </c>
      <c r="B109" s="141" t="s">
        <v>198</v>
      </c>
      <c r="C109" s="139" t="s">
        <v>199</v>
      </c>
      <c r="D109" s="176">
        <f t="shared" si="3"/>
        <v>0</v>
      </c>
      <c r="E109" s="174">
        <v>0</v>
      </c>
      <c r="F109" s="174">
        <v>0</v>
      </c>
      <c r="G109" s="174">
        <v>0</v>
      </c>
      <c r="H109" s="174">
        <v>0</v>
      </c>
      <c r="I109" s="136"/>
      <c r="J109" s="136"/>
    </row>
    <row r="110" spans="1:10" x14ac:dyDescent="0.2">
      <c r="A110" s="137">
        <v>101</v>
      </c>
      <c r="B110" s="138" t="s">
        <v>200</v>
      </c>
      <c r="C110" s="143" t="s">
        <v>201</v>
      </c>
      <c r="D110" s="173">
        <f t="shared" si="3"/>
        <v>0</v>
      </c>
      <c r="E110" s="174">
        <v>0</v>
      </c>
      <c r="F110" s="174">
        <v>0</v>
      </c>
      <c r="G110" s="174">
        <v>0</v>
      </c>
      <c r="H110" s="174">
        <v>0</v>
      </c>
      <c r="I110" s="136"/>
      <c r="J110" s="136"/>
    </row>
    <row r="111" spans="1:10" x14ac:dyDescent="0.2">
      <c r="A111" s="137">
        <v>102</v>
      </c>
      <c r="B111" s="138" t="s">
        <v>202</v>
      </c>
      <c r="C111" s="139" t="s">
        <v>203</v>
      </c>
      <c r="D111" s="173">
        <f t="shared" si="3"/>
        <v>0</v>
      </c>
      <c r="E111" s="174">
        <v>0</v>
      </c>
      <c r="F111" s="174">
        <v>0</v>
      </c>
      <c r="G111" s="174">
        <v>0</v>
      </c>
      <c r="H111" s="174">
        <v>0</v>
      </c>
      <c r="I111" s="136"/>
      <c r="J111" s="136"/>
    </row>
    <row r="112" spans="1:10" x14ac:dyDescent="0.2">
      <c r="A112" s="137">
        <v>103</v>
      </c>
      <c r="B112" s="142" t="s">
        <v>204</v>
      </c>
      <c r="C112" s="143" t="s">
        <v>205</v>
      </c>
      <c r="D112" s="173">
        <f t="shared" si="3"/>
        <v>0</v>
      </c>
      <c r="E112" s="174">
        <v>0</v>
      </c>
      <c r="F112" s="174">
        <v>0</v>
      </c>
      <c r="G112" s="174">
        <v>0</v>
      </c>
      <c r="H112" s="174">
        <v>0</v>
      </c>
      <c r="I112" s="136"/>
      <c r="J112" s="136"/>
    </row>
    <row r="113" spans="1:10" x14ac:dyDescent="0.2">
      <c r="A113" s="137">
        <v>104</v>
      </c>
      <c r="B113" s="142" t="s">
        <v>206</v>
      </c>
      <c r="C113" s="143" t="s">
        <v>207</v>
      </c>
      <c r="D113" s="175">
        <f t="shared" si="3"/>
        <v>0</v>
      </c>
      <c r="E113" s="174">
        <v>0</v>
      </c>
      <c r="F113" s="174">
        <v>0</v>
      </c>
      <c r="G113" s="174">
        <v>0</v>
      </c>
      <c r="H113" s="174">
        <v>0</v>
      </c>
      <c r="I113" s="136"/>
      <c r="J113" s="136"/>
    </row>
    <row r="114" spans="1:10" x14ac:dyDescent="0.2">
      <c r="A114" s="137">
        <v>105</v>
      </c>
      <c r="B114" s="142" t="s">
        <v>208</v>
      </c>
      <c r="C114" s="143" t="s">
        <v>209</v>
      </c>
      <c r="D114" s="176">
        <f t="shared" si="3"/>
        <v>0</v>
      </c>
      <c r="E114" s="174">
        <v>0</v>
      </c>
      <c r="F114" s="174">
        <v>0</v>
      </c>
      <c r="G114" s="174">
        <v>0</v>
      </c>
      <c r="H114" s="174">
        <v>0</v>
      </c>
      <c r="I114" s="136"/>
      <c r="J114" s="136"/>
    </row>
    <row r="115" spans="1:10" x14ac:dyDescent="0.2">
      <c r="A115" s="137">
        <v>106</v>
      </c>
      <c r="B115" s="142" t="s">
        <v>210</v>
      </c>
      <c r="C115" s="143" t="s">
        <v>211</v>
      </c>
      <c r="D115" s="173">
        <f t="shared" si="3"/>
        <v>0</v>
      </c>
      <c r="E115" s="174">
        <v>0</v>
      </c>
      <c r="F115" s="174">
        <v>0</v>
      </c>
      <c r="G115" s="174">
        <v>0</v>
      </c>
      <c r="H115" s="174">
        <v>0</v>
      </c>
      <c r="I115" s="136"/>
      <c r="J115" s="136"/>
    </row>
    <row r="116" spans="1:10" x14ac:dyDescent="0.2">
      <c r="A116" s="137">
        <v>107</v>
      </c>
      <c r="B116" s="142" t="s">
        <v>212</v>
      </c>
      <c r="C116" s="143" t="s">
        <v>213</v>
      </c>
      <c r="D116" s="173">
        <f t="shared" si="3"/>
        <v>0</v>
      </c>
      <c r="E116" s="174">
        <v>0</v>
      </c>
      <c r="F116" s="174">
        <v>0</v>
      </c>
      <c r="G116" s="174">
        <v>0</v>
      </c>
      <c r="H116" s="174">
        <v>0</v>
      </c>
      <c r="I116" s="136"/>
      <c r="J116" s="136"/>
    </row>
    <row r="117" spans="1:10" x14ac:dyDescent="0.2">
      <c r="A117" s="137">
        <v>108</v>
      </c>
      <c r="B117" s="142" t="s">
        <v>214</v>
      </c>
      <c r="C117" s="143" t="s">
        <v>215</v>
      </c>
      <c r="D117" s="175">
        <f t="shared" si="3"/>
        <v>0</v>
      </c>
      <c r="E117" s="174">
        <v>0</v>
      </c>
      <c r="F117" s="174">
        <v>0</v>
      </c>
      <c r="G117" s="174">
        <v>0</v>
      </c>
      <c r="H117" s="174">
        <v>0</v>
      </c>
      <c r="I117" s="136"/>
      <c r="J117" s="136"/>
    </row>
    <row r="118" spans="1:10" ht="12" customHeight="1" x14ac:dyDescent="0.2">
      <c r="A118" s="137">
        <v>109</v>
      </c>
      <c r="B118" s="148" t="s">
        <v>216</v>
      </c>
      <c r="C118" s="149" t="s">
        <v>217</v>
      </c>
      <c r="D118" s="175">
        <f t="shared" si="3"/>
        <v>0</v>
      </c>
      <c r="E118" s="174">
        <v>0</v>
      </c>
      <c r="F118" s="174">
        <v>0</v>
      </c>
      <c r="G118" s="174">
        <v>0</v>
      </c>
      <c r="H118" s="174">
        <v>0</v>
      </c>
      <c r="I118" s="136"/>
      <c r="J118" s="136"/>
    </row>
    <row r="119" spans="1:10" x14ac:dyDescent="0.2">
      <c r="A119" s="137">
        <v>110</v>
      </c>
      <c r="B119" s="148" t="s">
        <v>356</v>
      </c>
      <c r="C119" s="149" t="s">
        <v>320</v>
      </c>
      <c r="D119" s="173">
        <f t="shared" si="3"/>
        <v>0</v>
      </c>
      <c r="E119" s="174">
        <v>0</v>
      </c>
      <c r="F119" s="174"/>
      <c r="G119" s="174"/>
      <c r="H119" s="174">
        <v>0</v>
      </c>
      <c r="I119" s="136"/>
      <c r="J119" s="136"/>
    </row>
    <row r="120" spans="1:10" x14ac:dyDescent="0.2">
      <c r="A120" s="137">
        <v>111</v>
      </c>
      <c r="B120" s="141" t="s">
        <v>218</v>
      </c>
      <c r="C120" s="139" t="s">
        <v>219</v>
      </c>
      <c r="D120" s="173">
        <f t="shared" si="3"/>
        <v>0</v>
      </c>
      <c r="E120" s="174">
        <v>0</v>
      </c>
      <c r="F120" s="174">
        <v>0</v>
      </c>
      <c r="G120" s="174">
        <v>0</v>
      </c>
      <c r="H120" s="174">
        <v>0</v>
      </c>
      <c r="I120" s="136"/>
      <c r="J120" s="136"/>
    </row>
    <row r="121" spans="1:10" x14ac:dyDescent="0.2">
      <c r="A121" s="137">
        <v>112</v>
      </c>
      <c r="B121" s="142" t="s">
        <v>220</v>
      </c>
      <c r="C121" s="143" t="s">
        <v>221</v>
      </c>
      <c r="D121" s="175">
        <f t="shared" si="3"/>
        <v>0</v>
      </c>
      <c r="E121" s="174">
        <v>0</v>
      </c>
      <c r="F121" s="174">
        <v>0</v>
      </c>
      <c r="G121" s="174">
        <v>0</v>
      </c>
      <c r="H121" s="174">
        <v>0</v>
      </c>
      <c r="I121" s="136"/>
      <c r="J121" s="136"/>
    </row>
    <row r="122" spans="1:10" x14ac:dyDescent="0.2">
      <c r="A122" s="137">
        <v>113</v>
      </c>
      <c r="B122" s="138" t="s">
        <v>222</v>
      </c>
      <c r="C122" s="150" t="s">
        <v>223</v>
      </c>
      <c r="D122" s="173">
        <f t="shared" si="3"/>
        <v>0</v>
      </c>
      <c r="E122" s="174">
        <v>0</v>
      </c>
      <c r="F122" s="174">
        <v>0</v>
      </c>
      <c r="G122" s="174">
        <v>0</v>
      </c>
      <c r="H122" s="174">
        <v>0</v>
      </c>
      <c r="I122" s="136"/>
      <c r="J122" s="136"/>
    </row>
    <row r="123" spans="1:10" ht="24" x14ac:dyDescent="0.2">
      <c r="A123" s="137">
        <v>114</v>
      </c>
      <c r="B123" s="142" t="s">
        <v>224</v>
      </c>
      <c r="C123" s="143" t="s">
        <v>225</v>
      </c>
      <c r="D123" s="175">
        <f t="shared" si="3"/>
        <v>0</v>
      </c>
      <c r="E123" s="174">
        <v>0</v>
      </c>
      <c r="F123" s="174">
        <v>0</v>
      </c>
      <c r="G123" s="174">
        <v>0</v>
      </c>
      <c r="H123" s="174">
        <v>0</v>
      </c>
      <c r="I123" s="136"/>
      <c r="J123" s="136"/>
    </row>
    <row r="124" spans="1:10" ht="13.5" customHeight="1" x14ac:dyDescent="0.2">
      <c r="A124" s="137">
        <v>115</v>
      </c>
      <c r="B124" s="142" t="s">
        <v>226</v>
      </c>
      <c r="C124" s="143" t="s">
        <v>227</v>
      </c>
      <c r="D124" s="175">
        <f t="shared" si="3"/>
        <v>0</v>
      </c>
      <c r="E124" s="174">
        <v>0</v>
      </c>
      <c r="F124" s="174">
        <v>0</v>
      </c>
      <c r="G124" s="174">
        <v>0</v>
      </c>
      <c r="H124" s="174">
        <v>0</v>
      </c>
      <c r="I124" s="136"/>
      <c r="J124" s="136"/>
    </row>
    <row r="125" spans="1:10" x14ac:dyDescent="0.2">
      <c r="A125" s="137">
        <v>116</v>
      </c>
      <c r="B125" s="141" t="s">
        <v>228</v>
      </c>
      <c r="C125" s="143" t="s">
        <v>229</v>
      </c>
      <c r="D125" s="175">
        <f t="shared" si="3"/>
        <v>0</v>
      </c>
      <c r="E125" s="174">
        <v>0</v>
      </c>
      <c r="F125" s="174">
        <v>0</v>
      </c>
      <c r="G125" s="174">
        <v>0</v>
      </c>
      <c r="H125" s="174">
        <v>0</v>
      </c>
      <c r="I125" s="136"/>
      <c r="J125" s="136"/>
    </row>
    <row r="126" spans="1:10" x14ac:dyDescent="0.2">
      <c r="A126" s="137">
        <v>117</v>
      </c>
      <c r="B126" s="141" t="s">
        <v>230</v>
      </c>
      <c r="C126" s="143" t="s">
        <v>231</v>
      </c>
      <c r="D126" s="175">
        <f t="shared" si="3"/>
        <v>0</v>
      </c>
      <c r="E126" s="174">
        <v>0</v>
      </c>
      <c r="F126" s="174">
        <v>0</v>
      </c>
      <c r="G126" s="174">
        <v>0</v>
      </c>
      <c r="H126" s="174">
        <v>0</v>
      </c>
      <c r="I126" s="136"/>
      <c r="J126" s="136"/>
    </row>
    <row r="127" spans="1:10" x14ac:dyDescent="0.2">
      <c r="A127" s="137">
        <v>118</v>
      </c>
      <c r="B127" s="141" t="s">
        <v>232</v>
      </c>
      <c r="C127" s="143" t="s">
        <v>233</v>
      </c>
      <c r="D127" s="175">
        <f t="shared" si="3"/>
        <v>0</v>
      </c>
      <c r="E127" s="174">
        <v>0</v>
      </c>
      <c r="F127" s="174">
        <v>0</v>
      </c>
      <c r="G127" s="174">
        <v>0</v>
      </c>
      <c r="H127" s="174">
        <v>0</v>
      </c>
      <c r="I127" s="136"/>
      <c r="J127" s="136"/>
    </row>
    <row r="128" spans="1:10" ht="12.75" customHeight="1" x14ac:dyDescent="0.2">
      <c r="A128" s="137">
        <v>119</v>
      </c>
      <c r="B128" s="138" t="s">
        <v>234</v>
      </c>
      <c r="C128" s="139" t="s">
        <v>235</v>
      </c>
      <c r="D128" s="175">
        <f t="shared" si="3"/>
        <v>0</v>
      </c>
      <c r="E128" s="174">
        <v>0</v>
      </c>
      <c r="F128" s="174">
        <v>0</v>
      </c>
      <c r="G128" s="174">
        <v>0</v>
      </c>
      <c r="H128" s="174">
        <v>0</v>
      </c>
      <c r="I128" s="136"/>
      <c r="J128" s="136"/>
    </row>
    <row r="129" spans="1:10" x14ac:dyDescent="0.2">
      <c r="A129" s="137">
        <v>120</v>
      </c>
      <c r="B129" s="141" t="s">
        <v>236</v>
      </c>
      <c r="C129" s="139" t="s">
        <v>237</v>
      </c>
      <c r="D129" s="180">
        <f t="shared" si="3"/>
        <v>0</v>
      </c>
      <c r="E129" s="174">
        <v>0</v>
      </c>
      <c r="F129" s="174">
        <v>0</v>
      </c>
      <c r="G129" s="174">
        <v>0</v>
      </c>
      <c r="H129" s="174">
        <v>0</v>
      </c>
      <c r="I129" s="136"/>
      <c r="J129" s="136"/>
    </row>
    <row r="130" spans="1:10" x14ac:dyDescent="0.2">
      <c r="A130" s="137">
        <v>121</v>
      </c>
      <c r="B130" s="142" t="s">
        <v>238</v>
      </c>
      <c r="C130" s="143" t="s">
        <v>239</v>
      </c>
      <c r="D130" s="173">
        <f t="shared" si="3"/>
        <v>0</v>
      </c>
      <c r="E130" s="174">
        <v>0</v>
      </c>
      <c r="F130" s="174">
        <v>0</v>
      </c>
      <c r="G130" s="174">
        <v>0</v>
      </c>
      <c r="H130" s="174">
        <v>0</v>
      </c>
      <c r="I130" s="136"/>
      <c r="J130" s="136"/>
    </row>
    <row r="131" spans="1:10" x14ac:dyDescent="0.2">
      <c r="A131" s="137">
        <v>122</v>
      </c>
      <c r="B131" s="142" t="s">
        <v>240</v>
      </c>
      <c r="C131" s="143" t="s">
        <v>241</v>
      </c>
      <c r="D131" s="175">
        <f t="shared" si="3"/>
        <v>0</v>
      </c>
      <c r="E131" s="174">
        <v>0</v>
      </c>
      <c r="F131" s="174">
        <v>0</v>
      </c>
      <c r="G131" s="174">
        <v>0</v>
      </c>
      <c r="H131" s="174">
        <v>0</v>
      </c>
      <c r="I131" s="136"/>
      <c r="J131" s="136"/>
    </row>
    <row r="132" spans="1:10" x14ac:dyDescent="0.2">
      <c r="A132" s="137">
        <v>123</v>
      </c>
      <c r="B132" s="142" t="s">
        <v>242</v>
      </c>
      <c r="C132" s="143" t="s">
        <v>321</v>
      </c>
      <c r="D132" s="175">
        <f t="shared" si="3"/>
        <v>8601870</v>
      </c>
      <c r="E132" s="174">
        <v>8601870</v>
      </c>
      <c r="F132" s="174">
        <v>0</v>
      </c>
      <c r="G132" s="174">
        <v>0</v>
      </c>
      <c r="H132" s="174">
        <v>0</v>
      </c>
      <c r="I132" s="136"/>
      <c r="J132" s="136"/>
    </row>
    <row r="133" spans="1:10" x14ac:dyDescent="0.2">
      <c r="A133" s="137">
        <v>124</v>
      </c>
      <c r="B133" s="142" t="s">
        <v>243</v>
      </c>
      <c r="C133" s="143" t="s">
        <v>244</v>
      </c>
      <c r="D133" s="175">
        <f t="shared" si="3"/>
        <v>17163200</v>
      </c>
      <c r="E133" s="174">
        <v>15551200</v>
      </c>
      <c r="F133" s="174">
        <v>1612000</v>
      </c>
      <c r="G133" s="174">
        <v>0</v>
      </c>
      <c r="H133" s="174">
        <v>0</v>
      </c>
      <c r="I133" s="136"/>
      <c r="J133" s="136"/>
    </row>
    <row r="134" spans="1:10" ht="21.75" customHeight="1" x14ac:dyDescent="0.2">
      <c r="A134" s="137">
        <v>125</v>
      </c>
      <c r="B134" s="142" t="s">
        <v>245</v>
      </c>
      <c r="C134" s="143" t="s">
        <v>246</v>
      </c>
      <c r="D134" s="175">
        <f t="shared" si="3"/>
        <v>2867010</v>
      </c>
      <c r="E134" s="174">
        <v>2867010</v>
      </c>
      <c r="F134" s="174">
        <v>0</v>
      </c>
      <c r="G134" s="174">
        <v>0</v>
      </c>
      <c r="H134" s="174">
        <v>0</v>
      </c>
      <c r="I134" s="136"/>
      <c r="J134" s="136"/>
    </row>
    <row r="135" spans="1:10" x14ac:dyDescent="0.2">
      <c r="A135" s="137">
        <v>126</v>
      </c>
      <c r="B135" s="138" t="s">
        <v>247</v>
      </c>
      <c r="C135" s="139" t="s">
        <v>248</v>
      </c>
      <c r="D135" s="175">
        <f t="shared" si="3"/>
        <v>0</v>
      </c>
      <c r="E135" s="174">
        <v>0</v>
      </c>
      <c r="F135" s="174">
        <v>0</v>
      </c>
      <c r="G135" s="174">
        <v>0</v>
      </c>
      <c r="H135" s="174">
        <v>0</v>
      </c>
      <c r="I135" s="136"/>
      <c r="J135" s="136"/>
    </row>
    <row r="136" spans="1:10" x14ac:dyDescent="0.2">
      <c r="A136" s="137">
        <v>127</v>
      </c>
      <c r="B136" s="142" t="s">
        <v>249</v>
      </c>
      <c r="C136" s="143" t="s">
        <v>250</v>
      </c>
      <c r="D136" s="176">
        <f t="shared" si="3"/>
        <v>0</v>
      </c>
      <c r="E136" s="174">
        <v>0</v>
      </c>
      <c r="F136" s="174">
        <v>0</v>
      </c>
      <c r="G136" s="174">
        <v>0</v>
      </c>
      <c r="H136" s="174">
        <v>0</v>
      </c>
      <c r="I136" s="136"/>
      <c r="J136" s="136"/>
    </row>
    <row r="137" spans="1:10" x14ac:dyDescent="0.2">
      <c r="A137" s="137">
        <v>128</v>
      </c>
      <c r="B137" s="138" t="s">
        <v>251</v>
      </c>
      <c r="C137" s="143" t="s">
        <v>322</v>
      </c>
      <c r="D137" s="175">
        <f t="shared" si="3"/>
        <v>0</v>
      </c>
      <c r="E137" s="174">
        <v>0</v>
      </c>
      <c r="F137" s="174">
        <v>0</v>
      </c>
      <c r="G137" s="174">
        <v>0</v>
      </c>
      <c r="H137" s="174">
        <v>0</v>
      </c>
      <c r="I137" s="136"/>
      <c r="J137" s="136"/>
    </row>
    <row r="138" spans="1:10" ht="24" customHeight="1" x14ac:dyDescent="0.2">
      <c r="A138" s="137">
        <v>129</v>
      </c>
      <c r="B138" s="144" t="s">
        <v>252</v>
      </c>
      <c r="C138" s="145" t="s">
        <v>253</v>
      </c>
      <c r="D138" s="173">
        <f t="shared" si="3"/>
        <v>7609200</v>
      </c>
      <c r="E138" s="174">
        <v>0</v>
      </c>
      <c r="F138" s="174">
        <v>0</v>
      </c>
      <c r="G138" s="174">
        <v>0</v>
      </c>
      <c r="H138" s="174">
        <v>7609200</v>
      </c>
      <c r="I138" s="136"/>
      <c r="J138" s="136"/>
    </row>
    <row r="139" spans="1:10" x14ac:dyDescent="0.2">
      <c r="A139" s="137">
        <v>130</v>
      </c>
      <c r="B139" s="142" t="s">
        <v>254</v>
      </c>
      <c r="C139" s="143" t="s">
        <v>255</v>
      </c>
      <c r="D139" s="173">
        <f t="shared" ref="D139:D146" si="4">E139+F139+G139+H139</f>
        <v>4449000</v>
      </c>
      <c r="E139" s="174">
        <v>0</v>
      </c>
      <c r="F139" s="174">
        <v>0</v>
      </c>
      <c r="G139" s="174">
        <v>0</v>
      </c>
      <c r="H139" s="174">
        <v>4449000</v>
      </c>
      <c r="I139" s="136"/>
      <c r="J139" s="136"/>
    </row>
    <row r="140" spans="1:10" x14ac:dyDescent="0.2">
      <c r="A140" s="137">
        <v>131</v>
      </c>
      <c r="B140" s="142" t="s">
        <v>256</v>
      </c>
      <c r="C140" s="143" t="s">
        <v>257</v>
      </c>
      <c r="D140" s="175">
        <f t="shared" si="4"/>
        <v>0</v>
      </c>
      <c r="E140" s="174">
        <v>0</v>
      </c>
      <c r="F140" s="174">
        <v>0</v>
      </c>
      <c r="G140" s="174">
        <v>0</v>
      </c>
      <c r="H140" s="174">
        <v>0</v>
      </c>
      <c r="I140" s="136"/>
      <c r="J140" s="136"/>
    </row>
    <row r="141" spans="1:10" x14ac:dyDescent="0.2">
      <c r="A141" s="137">
        <v>132</v>
      </c>
      <c r="B141" s="142" t="s">
        <v>258</v>
      </c>
      <c r="C141" s="143" t="s">
        <v>259</v>
      </c>
      <c r="D141" s="175">
        <f t="shared" si="4"/>
        <v>0</v>
      </c>
      <c r="E141" s="174">
        <v>0</v>
      </c>
      <c r="F141" s="174">
        <v>0</v>
      </c>
      <c r="G141" s="174">
        <v>0</v>
      </c>
      <c r="H141" s="174">
        <v>0</v>
      </c>
      <c r="I141" s="136"/>
      <c r="J141" s="136"/>
    </row>
    <row r="142" spans="1:10" ht="13.5" customHeight="1" x14ac:dyDescent="0.2">
      <c r="A142" s="137">
        <v>133</v>
      </c>
      <c r="B142" s="144" t="s">
        <v>260</v>
      </c>
      <c r="C142" s="145" t="s">
        <v>323</v>
      </c>
      <c r="D142" s="175">
        <f t="shared" si="4"/>
        <v>0</v>
      </c>
      <c r="E142" s="174">
        <v>0</v>
      </c>
      <c r="F142" s="174">
        <v>0</v>
      </c>
      <c r="G142" s="174">
        <v>0</v>
      </c>
      <c r="H142" s="174">
        <v>0</v>
      </c>
      <c r="I142" s="136"/>
      <c r="J142" s="136"/>
    </row>
    <row r="143" spans="1:10" x14ac:dyDescent="0.2">
      <c r="A143" s="137">
        <v>134</v>
      </c>
      <c r="B143" s="141" t="s">
        <v>261</v>
      </c>
      <c r="C143" s="145" t="s">
        <v>262</v>
      </c>
      <c r="D143" s="175">
        <f t="shared" si="4"/>
        <v>0</v>
      </c>
      <c r="E143" s="174">
        <v>0</v>
      </c>
      <c r="F143" s="174">
        <v>0</v>
      </c>
      <c r="G143" s="174">
        <v>0</v>
      </c>
      <c r="H143" s="174">
        <v>0</v>
      </c>
      <c r="I143" s="136"/>
      <c r="J143" s="136"/>
    </row>
    <row r="144" spans="1:10" x14ac:dyDescent="0.2">
      <c r="A144" s="137">
        <v>135</v>
      </c>
      <c r="B144" s="142" t="s">
        <v>263</v>
      </c>
      <c r="C144" s="143" t="s">
        <v>264</v>
      </c>
      <c r="D144" s="175">
        <f t="shared" si="4"/>
        <v>0</v>
      </c>
      <c r="E144" s="174">
        <v>0</v>
      </c>
      <c r="F144" s="174">
        <v>0</v>
      </c>
      <c r="G144" s="174">
        <v>0</v>
      </c>
      <c r="H144" s="174">
        <v>0</v>
      </c>
      <c r="I144" s="136"/>
      <c r="J144" s="136"/>
    </row>
    <row r="145" spans="1:10" x14ac:dyDescent="0.2">
      <c r="A145" s="137">
        <v>136</v>
      </c>
      <c r="B145" s="138" t="s">
        <v>265</v>
      </c>
      <c r="C145" s="139" t="s">
        <v>266</v>
      </c>
      <c r="D145" s="173">
        <f t="shared" si="4"/>
        <v>0</v>
      </c>
      <c r="E145" s="174">
        <v>0</v>
      </c>
      <c r="F145" s="174">
        <v>0</v>
      </c>
      <c r="G145" s="174">
        <v>0</v>
      </c>
      <c r="H145" s="174">
        <v>0</v>
      </c>
      <c r="I145" s="136"/>
      <c r="J145" s="136"/>
    </row>
    <row r="146" spans="1:10" ht="15.75" customHeight="1" x14ac:dyDescent="0.2">
      <c r="A146" s="137">
        <v>137</v>
      </c>
      <c r="B146" s="151" t="s">
        <v>267</v>
      </c>
      <c r="C146" s="152" t="s">
        <v>268</v>
      </c>
      <c r="D146" s="175">
        <f t="shared" si="4"/>
        <v>245655693</v>
      </c>
      <c r="E146" s="174">
        <v>0</v>
      </c>
      <c r="F146" s="174">
        <v>0</v>
      </c>
      <c r="G146" s="174">
        <v>245655693</v>
      </c>
      <c r="H146" s="174">
        <v>0</v>
      </c>
      <c r="I146" s="136"/>
      <c r="J146" s="136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145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D6" sqref="D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30" customWidth="1"/>
    <col min="5" max="16384" width="9.140625" style="3"/>
  </cols>
  <sheetData>
    <row r="2" spans="1:4" ht="30" customHeight="1" x14ac:dyDescent="0.2">
      <c r="A2" s="288" t="s">
        <v>333</v>
      </c>
      <c r="B2" s="288"/>
      <c r="C2" s="288"/>
      <c r="D2" s="288"/>
    </row>
    <row r="3" spans="1:4" x14ac:dyDescent="0.2">
      <c r="C3" s="4"/>
      <c r="D3" s="30" t="s">
        <v>293</v>
      </c>
    </row>
    <row r="4" spans="1:4" s="5" customFormat="1" ht="24.75" customHeight="1" x14ac:dyDescent="0.2">
      <c r="A4" s="263" t="s">
        <v>0</v>
      </c>
      <c r="B4" s="263" t="s">
        <v>1</v>
      </c>
      <c r="C4" s="263" t="s">
        <v>2</v>
      </c>
      <c r="D4" s="26" t="s">
        <v>304</v>
      </c>
    </row>
    <row r="5" spans="1:4" ht="51.75" customHeight="1" x14ac:dyDescent="0.2">
      <c r="A5" s="264"/>
      <c r="B5" s="264"/>
      <c r="C5" s="264"/>
      <c r="D5" s="28" t="s">
        <v>305</v>
      </c>
    </row>
    <row r="6" spans="1:4" ht="12" customHeight="1" x14ac:dyDescent="0.2">
      <c r="A6" s="248" t="s">
        <v>270</v>
      </c>
      <c r="B6" s="248"/>
      <c r="C6" s="248"/>
      <c r="D6" s="19">
        <f>D7+D8</f>
        <v>1517275744</v>
      </c>
    </row>
    <row r="7" spans="1:4" ht="12" customHeight="1" x14ac:dyDescent="0.2">
      <c r="A7" s="246" t="s">
        <v>269</v>
      </c>
      <c r="B7" s="215"/>
      <c r="C7" s="247"/>
      <c r="D7" s="57">
        <f>3782583-2298251</f>
        <v>1484332</v>
      </c>
    </row>
    <row r="8" spans="1:4" ht="12" customHeight="1" x14ac:dyDescent="0.2">
      <c r="A8" s="246" t="s">
        <v>313</v>
      </c>
      <c r="B8" s="215"/>
      <c r="C8" s="247"/>
      <c r="D8" s="19">
        <f>SUM(D9:D145)</f>
        <v>1515791412</v>
      </c>
    </row>
    <row r="9" spans="1:4" ht="12" customHeight="1" x14ac:dyDescent="0.2">
      <c r="A9" s="44">
        <v>1</v>
      </c>
      <c r="B9" s="6" t="s">
        <v>3</v>
      </c>
      <c r="C9" s="7" t="s">
        <v>4</v>
      </c>
      <c r="D9" s="8">
        <v>27860526</v>
      </c>
    </row>
    <row r="10" spans="1:4" x14ac:dyDescent="0.2">
      <c r="A10" s="44">
        <v>2</v>
      </c>
      <c r="B10" s="9" t="s">
        <v>5</v>
      </c>
      <c r="C10" s="7" t="s">
        <v>6</v>
      </c>
      <c r="D10" s="8">
        <v>22288634</v>
      </c>
    </row>
    <row r="11" spans="1:4" x14ac:dyDescent="0.2">
      <c r="A11" s="44">
        <v>3</v>
      </c>
      <c r="B11" s="10" t="s">
        <v>7</v>
      </c>
      <c r="C11" s="11" t="s">
        <v>8</v>
      </c>
      <c r="D11" s="8">
        <v>18084487</v>
      </c>
    </row>
    <row r="12" spans="1:4" ht="14.25" customHeight="1" x14ac:dyDescent="0.2">
      <c r="A12" s="44">
        <v>4</v>
      </c>
      <c r="B12" s="6" t="s">
        <v>9</v>
      </c>
      <c r="C12" s="7" t="s">
        <v>10</v>
      </c>
      <c r="D12" s="8">
        <v>31887083</v>
      </c>
    </row>
    <row r="13" spans="1:4" x14ac:dyDescent="0.2">
      <c r="A13" s="44">
        <v>5</v>
      </c>
      <c r="B13" s="6" t="s">
        <v>11</v>
      </c>
      <c r="C13" s="7" t="s">
        <v>12</v>
      </c>
      <c r="D13" s="8">
        <v>26939955</v>
      </c>
    </row>
    <row r="14" spans="1:4" x14ac:dyDescent="0.2">
      <c r="A14" s="44">
        <v>6</v>
      </c>
      <c r="B14" s="10" t="s">
        <v>13</v>
      </c>
      <c r="C14" s="11" t="s">
        <v>14</v>
      </c>
      <c r="D14" s="8">
        <v>2825316</v>
      </c>
    </row>
    <row r="15" spans="1:4" x14ac:dyDescent="0.2">
      <c r="A15" s="44">
        <v>7</v>
      </c>
      <c r="B15" s="12" t="s">
        <v>15</v>
      </c>
      <c r="C15" s="13" t="s">
        <v>16</v>
      </c>
      <c r="D15" s="8">
        <v>24282313</v>
      </c>
    </row>
    <row r="16" spans="1:4" x14ac:dyDescent="0.2">
      <c r="A16" s="44">
        <v>8</v>
      </c>
      <c r="B16" s="10" t="s">
        <v>17</v>
      </c>
      <c r="C16" s="11" t="s">
        <v>18</v>
      </c>
      <c r="D16" s="8">
        <v>24641184</v>
      </c>
    </row>
    <row r="17" spans="1:4" x14ac:dyDescent="0.2">
      <c r="A17" s="44">
        <v>9</v>
      </c>
      <c r="B17" s="10" t="s">
        <v>19</v>
      </c>
      <c r="C17" s="11" t="s">
        <v>20</v>
      </c>
      <c r="D17" s="8">
        <v>35445930</v>
      </c>
    </row>
    <row r="18" spans="1:4" x14ac:dyDescent="0.2">
      <c r="A18" s="44">
        <v>10</v>
      </c>
      <c r="B18" s="10" t="s">
        <v>21</v>
      </c>
      <c r="C18" s="11" t="s">
        <v>22</v>
      </c>
      <c r="D18" s="8">
        <v>25802431</v>
      </c>
    </row>
    <row r="19" spans="1:4" x14ac:dyDescent="0.2">
      <c r="A19" s="44">
        <v>11</v>
      </c>
      <c r="B19" s="10" t="s">
        <v>23</v>
      </c>
      <c r="C19" s="11" t="s">
        <v>24</v>
      </c>
      <c r="D19" s="8">
        <v>23512113</v>
      </c>
    </row>
    <row r="20" spans="1:4" x14ac:dyDescent="0.2">
      <c r="A20" s="44">
        <v>12</v>
      </c>
      <c r="B20" s="10" t="s">
        <v>25</v>
      </c>
      <c r="C20" s="11" t="s">
        <v>26</v>
      </c>
      <c r="D20" s="8">
        <v>40038686</v>
      </c>
    </row>
    <row r="21" spans="1:4" x14ac:dyDescent="0.2">
      <c r="A21" s="44">
        <v>13</v>
      </c>
      <c r="B21" s="70" t="s">
        <v>358</v>
      </c>
      <c r="C21" s="7" t="s">
        <v>357</v>
      </c>
      <c r="D21" s="8">
        <v>0</v>
      </c>
    </row>
    <row r="22" spans="1:4" x14ac:dyDescent="0.2">
      <c r="A22" s="44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44">
        <v>15</v>
      </c>
      <c r="B23" s="10" t="s">
        <v>29</v>
      </c>
      <c r="C23" s="11" t="s">
        <v>30</v>
      </c>
      <c r="D23" s="8">
        <v>25156308</v>
      </c>
    </row>
    <row r="24" spans="1:4" x14ac:dyDescent="0.2">
      <c r="A24" s="44">
        <v>16</v>
      </c>
      <c r="B24" s="10" t="s">
        <v>31</v>
      </c>
      <c r="C24" s="11" t="s">
        <v>32</v>
      </c>
      <c r="D24" s="8">
        <v>44939387</v>
      </c>
    </row>
    <row r="25" spans="1:4" x14ac:dyDescent="0.2">
      <c r="A25" s="44">
        <v>17</v>
      </c>
      <c r="B25" s="10" t="s">
        <v>33</v>
      </c>
      <c r="C25" s="11" t="s">
        <v>34</v>
      </c>
      <c r="D25" s="8">
        <v>41846287</v>
      </c>
    </row>
    <row r="26" spans="1:4" x14ac:dyDescent="0.2">
      <c r="A26" s="44">
        <v>18</v>
      </c>
      <c r="B26" s="10" t="s">
        <v>35</v>
      </c>
      <c r="C26" s="11" t="s">
        <v>36</v>
      </c>
      <c r="D26" s="8">
        <v>30230854</v>
      </c>
    </row>
    <row r="27" spans="1:4" x14ac:dyDescent="0.2">
      <c r="A27" s="44">
        <v>19</v>
      </c>
      <c r="B27" s="6" t="s">
        <v>37</v>
      </c>
      <c r="C27" s="7" t="s">
        <v>38</v>
      </c>
      <c r="D27" s="8">
        <v>19345916</v>
      </c>
    </row>
    <row r="28" spans="1:4" x14ac:dyDescent="0.2">
      <c r="A28" s="44">
        <v>20</v>
      </c>
      <c r="B28" s="6" t="s">
        <v>39</v>
      </c>
      <c r="C28" s="7" t="s">
        <v>40</v>
      </c>
      <c r="D28" s="8">
        <v>17690917</v>
      </c>
    </row>
    <row r="29" spans="1:4" x14ac:dyDescent="0.2">
      <c r="A29" s="44">
        <v>21</v>
      </c>
      <c r="B29" s="6" t="s">
        <v>41</v>
      </c>
      <c r="C29" s="7" t="s">
        <v>42</v>
      </c>
      <c r="D29" s="8">
        <v>36569161</v>
      </c>
    </row>
    <row r="30" spans="1:4" x14ac:dyDescent="0.2">
      <c r="A30" s="44">
        <v>22</v>
      </c>
      <c r="B30" s="6" t="s">
        <v>43</v>
      </c>
      <c r="C30" s="7" t="s">
        <v>44</v>
      </c>
      <c r="D30" s="8">
        <v>878548</v>
      </c>
    </row>
    <row r="31" spans="1:4" x14ac:dyDescent="0.2">
      <c r="A31" s="44">
        <v>23</v>
      </c>
      <c r="B31" s="10" t="s">
        <v>45</v>
      </c>
      <c r="C31" s="11" t="s">
        <v>46</v>
      </c>
      <c r="D31" s="8">
        <v>0</v>
      </c>
    </row>
    <row r="32" spans="1:4" ht="12" customHeight="1" x14ac:dyDescent="0.2">
      <c r="A32" s="44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44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44">
        <v>26</v>
      </c>
      <c r="B34" s="6" t="s">
        <v>51</v>
      </c>
      <c r="C34" s="13" t="s">
        <v>52</v>
      </c>
      <c r="D34" s="8">
        <v>0</v>
      </c>
    </row>
    <row r="35" spans="1:4" x14ac:dyDescent="0.2">
      <c r="A35" s="44">
        <v>27</v>
      </c>
      <c r="B35" s="10" t="s">
        <v>53</v>
      </c>
      <c r="C35" s="11" t="s">
        <v>54</v>
      </c>
      <c r="D35" s="8">
        <v>50564832</v>
      </c>
    </row>
    <row r="36" spans="1:4" ht="24" customHeight="1" x14ac:dyDescent="0.2">
      <c r="A36" s="44">
        <v>28</v>
      </c>
      <c r="B36" s="10" t="s">
        <v>55</v>
      </c>
      <c r="C36" s="11" t="s">
        <v>56</v>
      </c>
      <c r="D36" s="8">
        <v>0</v>
      </c>
    </row>
    <row r="37" spans="1:4" ht="12" customHeight="1" x14ac:dyDescent="0.2">
      <c r="A37" s="44">
        <v>29</v>
      </c>
      <c r="B37" s="9" t="s">
        <v>57</v>
      </c>
      <c r="C37" s="13" t="s">
        <v>58</v>
      </c>
      <c r="D37" s="8">
        <v>0</v>
      </c>
    </row>
    <row r="38" spans="1:4" ht="24" x14ac:dyDescent="0.2">
      <c r="A38" s="44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4">
        <v>31</v>
      </c>
      <c r="B39" s="10" t="s">
        <v>61</v>
      </c>
      <c r="C39" s="11" t="s">
        <v>62</v>
      </c>
      <c r="D39" s="8">
        <v>0</v>
      </c>
    </row>
    <row r="40" spans="1:4" x14ac:dyDescent="0.2">
      <c r="A40" s="44">
        <v>32</v>
      </c>
      <c r="B40" s="9" t="s">
        <v>63</v>
      </c>
      <c r="C40" s="7" t="s">
        <v>64</v>
      </c>
      <c r="D40" s="8">
        <v>29843436</v>
      </c>
    </row>
    <row r="41" spans="1:4" x14ac:dyDescent="0.2">
      <c r="A41" s="44">
        <v>33</v>
      </c>
      <c r="B41" s="12" t="s">
        <v>65</v>
      </c>
      <c r="C41" s="13" t="s">
        <v>66</v>
      </c>
      <c r="D41" s="8">
        <v>0</v>
      </c>
    </row>
    <row r="42" spans="1:4" x14ac:dyDescent="0.2">
      <c r="A42" s="44">
        <v>34</v>
      </c>
      <c r="B42" s="9" t="s">
        <v>67</v>
      </c>
      <c r="C42" s="7" t="s">
        <v>68</v>
      </c>
      <c r="D42" s="8">
        <v>25915796</v>
      </c>
    </row>
    <row r="43" spans="1:4" x14ac:dyDescent="0.2">
      <c r="A43" s="44">
        <v>35</v>
      </c>
      <c r="B43" s="10" t="s">
        <v>69</v>
      </c>
      <c r="C43" s="11" t="s">
        <v>70</v>
      </c>
      <c r="D43" s="8">
        <v>27419597</v>
      </c>
    </row>
    <row r="44" spans="1:4" x14ac:dyDescent="0.2">
      <c r="A44" s="44">
        <v>36</v>
      </c>
      <c r="B44" s="9" t="s">
        <v>71</v>
      </c>
      <c r="C44" s="7" t="s">
        <v>72</v>
      </c>
      <c r="D44" s="8">
        <v>28805450</v>
      </c>
    </row>
    <row r="45" spans="1:4" x14ac:dyDescent="0.2">
      <c r="A45" s="44">
        <v>37</v>
      </c>
      <c r="B45" s="6" t="s">
        <v>73</v>
      </c>
      <c r="C45" s="7" t="s">
        <v>74</v>
      </c>
      <c r="D45" s="8">
        <v>33468344</v>
      </c>
    </row>
    <row r="46" spans="1:4" x14ac:dyDescent="0.2">
      <c r="A46" s="44">
        <v>38</v>
      </c>
      <c r="B46" s="14" t="s">
        <v>75</v>
      </c>
      <c r="C46" s="15" t="s">
        <v>76</v>
      </c>
      <c r="D46" s="8">
        <v>36554458</v>
      </c>
    </row>
    <row r="47" spans="1:4" x14ac:dyDescent="0.2">
      <c r="A47" s="44">
        <v>39</v>
      </c>
      <c r="B47" s="6" t="s">
        <v>77</v>
      </c>
      <c r="C47" s="7" t="s">
        <v>78</v>
      </c>
      <c r="D47" s="8">
        <v>29553627</v>
      </c>
    </row>
    <row r="48" spans="1:4" x14ac:dyDescent="0.2">
      <c r="A48" s="44">
        <v>40</v>
      </c>
      <c r="B48" s="12" t="s">
        <v>79</v>
      </c>
      <c r="C48" s="13" t="s">
        <v>80</v>
      </c>
      <c r="D48" s="8">
        <v>33170213</v>
      </c>
    </row>
    <row r="49" spans="1:4" x14ac:dyDescent="0.2">
      <c r="A49" s="44">
        <v>41</v>
      </c>
      <c r="B49" s="10" t="s">
        <v>81</v>
      </c>
      <c r="C49" s="11" t="s">
        <v>82</v>
      </c>
      <c r="D49" s="8">
        <v>22535373</v>
      </c>
    </row>
    <row r="50" spans="1:4" x14ac:dyDescent="0.2">
      <c r="A50" s="44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44">
        <v>43</v>
      </c>
      <c r="B51" s="10" t="s">
        <v>85</v>
      </c>
      <c r="C51" s="11" t="s">
        <v>86</v>
      </c>
      <c r="D51" s="8">
        <v>0</v>
      </c>
    </row>
    <row r="52" spans="1:4" x14ac:dyDescent="0.2">
      <c r="A52" s="44">
        <v>44</v>
      </c>
      <c r="B52" s="6" t="s">
        <v>87</v>
      </c>
      <c r="C52" s="7" t="s">
        <v>88</v>
      </c>
      <c r="D52" s="8">
        <v>34319115</v>
      </c>
    </row>
    <row r="53" spans="1:4" x14ac:dyDescent="0.2">
      <c r="A53" s="44">
        <v>45</v>
      </c>
      <c r="B53" s="6" t="s">
        <v>89</v>
      </c>
      <c r="C53" s="7" t="s">
        <v>90</v>
      </c>
      <c r="D53" s="8">
        <v>16482139</v>
      </c>
    </row>
    <row r="54" spans="1:4" x14ac:dyDescent="0.2">
      <c r="A54" s="44">
        <v>46</v>
      </c>
      <c r="B54" s="10" t="s">
        <v>91</v>
      </c>
      <c r="C54" s="11" t="s">
        <v>92</v>
      </c>
      <c r="D54" s="8">
        <v>24168450</v>
      </c>
    </row>
    <row r="55" spans="1:4" ht="10.5" customHeight="1" x14ac:dyDescent="0.2">
      <c r="A55" s="44">
        <v>47</v>
      </c>
      <c r="B55" s="10" t="s">
        <v>93</v>
      </c>
      <c r="C55" s="11" t="s">
        <v>94</v>
      </c>
      <c r="D55" s="8">
        <v>39387223</v>
      </c>
    </row>
    <row r="56" spans="1:4" x14ac:dyDescent="0.2">
      <c r="A56" s="44">
        <v>48</v>
      </c>
      <c r="B56" s="9" t="s">
        <v>95</v>
      </c>
      <c r="C56" s="7" t="s">
        <v>96</v>
      </c>
      <c r="D56" s="8">
        <v>31149181</v>
      </c>
    </row>
    <row r="57" spans="1:4" x14ac:dyDescent="0.2">
      <c r="A57" s="44">
        <v>49</v>
      </c>
      <c r="B57" s="10" t="s">
        <v>97</v>
      </c>
      <c r="C57" s="11" t="s">
        <v>98</v>
      </c>
      <c r="D57" s="8">
        <v>20841132</v>
      </c>
    </row>
    <row r="58" spans="1:4" x14ac:dyDescent="0.2">
      <c r="A58" s="44">
        <v>50</v>
      </c>
      <c r="B58" s="9" t="s">
        <v>99</v>
      </c>
      <c r="C58" s="7" t="s">
        <v>100</v>
      </c>
      <c r="D58" s="8">
        <v>28484826</v>
      </c>
    </row>
    <row r="59" spans="1:4" ht="10.5" customHeight="1" x14ac:dyDescent="0.2">
      <c r="A59" s="44">
        <v>51</v>
      </c>
      <c r="B59" s="10" t="s">
        <v>101</v>
      </c>
      <c r="C59" s="11" t="s">
        <v>102</v>
      </c>
      <c r="D59" s="8">
        <v>28145984</v>
      </c>
    </row>
    <row r="60" spans="1:4" x14ac:dyDescent="0.2">
      <c r="A60" s="44">
        <v>52</v>
      </c>
      <c r="B60" s="10" t="s">
        <v>103</v>
      </c>
      <c r="C60" s="11" t="s">
        <v>104</v>
      </c>
      <c r="D60" s="8">
        <v>46191978</v>
      </c>
    </row>
    <row r="61" spans="1:4" x14ac:dyDescent="0.2">
      <c r="A61" s="44">
        <v>53</v>
      </c>
      <c r="B61" s="10" t="s">
        <v>105</v>
      </c>
      <c r="C61" s="11" t="s">
        <v>106</v>
      </c>
      <c r="D61" s="8">
        <v>33372652</v>
      </c>
    </row>
    <row r="62" spans="1:4" x14ac:dyDescent="0.2">
      <c r="A62" s="44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44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44">
        <v>56</v>
      </c>
      <c r="B64" s="10" t="s">
        <v>111</v>
      </c>
      <c r="C64" s="11" t="s">
        <v>112</v>
      </c>
      <c r="D64" s="8">
        <v>0</v>
      </c>
    </row>
    <row r="65" spans="1:4" x14ac:dyDescent="0.2">
      <c r="A65" s="44">
        <v>57</v>
      </c>
      <c r="B65" s="9" t="s">
        <v>113</v>
      </c>
      <c r="C65" s="11" t="s">
        <v>114</v>
      </c>
      <c r="D65" s="8">
        <v>0</v>
      </c>
    </row>
    <row r="66" spans="1:4" ht="17.25" customHeight="1" x14ac:dyDescent="0.2">
      <c r="A66" s="44">
        <v>58</v>
      </c>
      <c r="B66" s="12" t="s">
        <v>115</v>
      </c>
      <c r="C66" s="13" t="s">
        <v>116</v>
      </c>
      <c r="D66" s="8">
        <v>0</v>
      </c>
    </row>
    <row r="67" spans="1:4" ht="15" customHeight="1" x14ac:dyDescent="0.2">
      <c r="A67" s="44">
        <v>59</v>
      </c>
      <c r="B67" s="9" t="s">
        <v>117</v>
      </c>
      <c r="C67" s="11" t="s">
        <v>118</v>
      </c>
      <c r="D67" s="8">
        <v>0</v>
      </c>
    </row>
    <row r="68" spans="1:4" ht="16.5" customHeight="1" x14ac:dyDescent="0.2">
      <c r="A68" s="44">
        <v>60</v>
      </c>
      <c r="B68" s="10" t="s">
        <v>119</v>
      </c>
      <c r="C68" s="11" t="s">
        <v>319</v>
      </c>
      <c r="D68" s="8">
        <v>0</v>
      </c>
    </row>
    <row r="69" spans="1:4" ht="17.25" customHeight="1" x14ac:dyDescent="0.2">
      <c r="A69" s="44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44">
        <v>62</v>
      </c>
      <c r="B70" s="6" t="s">
        <v>122</v>
      </c>
      <c r="C70" s="11" t="s">
        <v>123</v>
      </c>
      <c r="D70" s="8">
        <v>0</v>
      </c>
    </row>
    <row r="71" spans="1:4" ht="27.75" customHeight="1" x14ac:dyDescent="0.2">
      <c r="A71" s="44">
        <v>63</v>
      </c>
      <c r="B71" s="9" t="s">
        <v>124</v>
      </c>
      <c r="C71" s="11" t="s">
        <v>125</v>
      </c>
      <c r="D71" s="8">
        <v>0</v>
      </c>
    </row>
    <row r="72" spans="1:4" x14ac:dyDescent="0.2">
      <c r="A72" s="44">
        <v>64</v>
      </c>
      <c r="B72" s="9" t="s">
        <v>126</v>
      </c>
      <c r="C72" s="7" t="s">
        <v>127</v>
      </c>
      <c r="D72" s="8">
        <v>0</v>
      </c>
    </row>
    <row r="73" spans="1:4" x14ac:dyDescent="0.2">
      <c r="A73" s="44">
        <v>65</v>
      </c>
      <c r="B73" s="9" t="s">
        <v>128</v>
      </c>
      <c r="C73" s="11" t="s">
        <v>129</v>
      </c>
      <c r="D73" s="8">
        <v>0</v>
      </c>
    </row>
    <row r="74" spans="1:4" ht="24" x14ac:dyDescent="0.2">
      <c r="A74" s="44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44">
        <v>67</v>
      </c>
      <c r="B75" s="6" t="s">
        <v>132</v>
      </c>
      <c r="C75" s="11" t="s">
        <v>133</v>
      </c>
      <c r="D75" s="8">
        <v>0</v>
      </c>
    </row>
    <row r="76" spans="1:4" ht="24" x14ac:dyDescent="0.2">
      <c r="A76" s="44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44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44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44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44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44">
        <v>73</v>
      </c>
      <c r="B81" s="10" t="s">
        <v>144</v>
      </c>
      <c r="C81" s="11" t="s">
        <v>145</v>
      </c>
      <c r="D81" s="8">
        <v>3769232</v>
      </c>
    </row>
    <row r="82" spans="1:4" x14ac:dyDescent="0.2">
      <c r="A82" s="44">
        <v>74</v>
      </c>
      <c r="B82" s="6" t="s">
        <v>146</v>
      </c>
      <c r="C82" s="11" t="s">
        <v>147</v>
      </c>
      <c r="D82" s="8">
        <v>1637673</v>
      </c>
    </row>
    <row r="83" spans="1:4" x14ac:dyDescent="0.2">
      <c r="A83" s="44">
        <v>75</v>
      </c>
      <c r="B83" s="10" t="s">
        <v>148</v>
      </c>
      <c r="C83" s="11" t="s">
        <v>149</v>
      </c>
      <c r="D83" s="8">
        <v>1983881</v>
      </c>
    </row>
    <row r="84" spans="1:4" x14ac:dyDescent="0.2">
      <c r="A84" s="44">
        <v>76</v>
      </c>
      <c r="B84" s="12" t="s">
        <v>150</v>
      </c>
      <c r="C84" s="13" t="s">
        <v>151</v>
      </c>
      <c r="D84" s="8">
        <v>0</v>
      </c>
    </row>
    <row r="85" spans="1:4" x14ac:dyDescent="0.2">
      <c r="A85" s="44">
        <v>77</v>
      </c>
      <c r="B85" s="6" t="s">
        <v>152</v>
      </c>
      <c r="C85" s="11" t="s">
        <v>153</v>
      </c>
      <c r="D85" s="8">
        <v>2655505</v>
      </c>
    </row>
    <row r="86" spans="1:4" x14ac:dyDescent="0.2">
      <c r="A86" s="44">
        <v>78</v>
      </c>
      <c r="B86" s="12" t="s">
        <v>154</v>
      </c>
      <c r="C86" s="13" t="s">
        <v>155</v>
      </c>
      <c r="D86" s="8">
        <v>0</v>
      </c>
    </row>
    <row r="87" spans="1:4" x14ac:dyDescent="0.2">
      <c r="A87" s="44">
        <v>79</v>
      </c>
      <c r="B87" s="6" t="s">
        <v>156</v>
      </c>
      <c r="C87" s="11" t="s">
        <v>157</v>
      </c>
      <c r="D87" s="8">
        <v>891817</v>
      </c>
    </row>
    <row r="88" spans="1:4" x14ac:dyDescent="0.2">
      <c r="A88" s="44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44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44">
        <v>82</v>
      </c>
      <c r="B90" s="10" t="s">
        <v>162</v>
      </c>
      <c r="C90" s="11" t="s">
        <v>163</v>
      </c>
      <c r="D90" s="8">
        <v>0</v>
      </c>
    </row>
    <row r="91" spans="1:4" ht="24" x14ac:dyDescent="0.2">
      <c r="A91" s="44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44">
        <v>84</v>
      </c>
      <c r="B92" s="9" t="s">
        <v>166</v>
      </c>
      <c r="C92" s="13" t="s">
        <v>167</v>
      </c>
      <c r="D92" s="8">
        <v>0</v>
      </c>
    </row>
    <row r="93" spans="1:4" x14ac:dyDescent="0.2">
      <c r="A93" s="44">
        <v>85</v>
      </c>
      <c r="B93" s="10" t="s">
        <v>168</v>
      </c>
      <c r="C93" s="11" t="s">
        <v>169</v>
      </c>
      <c r="D93" s="8">
        <v>0</v>
      </c>
    </row>
    <row r="94" spans="1:4" x14ac:dyDescent="0.2">
      <c r="A94" s="44">
        <v>86</v>
      </c>
      <c r="B94" s="9" t="s">
        <v>170</v>
      </c>
      <c r="C94" s="7" t="s">
        <v>171</v>
      </c>
      <c r="D94" s="8">
        <v>24872353</v>
      </c>
    </row>
    <row r="95" spans="1:4" x14ac:dyDescent="0.2">
      <c r="A95" s="44">
        <v>87</v>
      </c>
      <c r="B95" s="10" t="s">
        <v>172</v>
      </c>
      <c r="C95" s="11" t="s">
        <v>173</v>
      </c>
      <c r="D95" s="8">
        <v>12882873</v>
      </c>
    </row>
    <row r="96" spans="1:4" x14ac:dyDescent="0.2">
      <c r="A96" s="44">
        <v>88</v>
      </c>
      <c r="B96" s="10" t="s">
        <v>174</v>
      </c>
      <c r="C96" s="11" t="s">
        <v>175</v>
      </c>
      <c r="D96" s="8">
        <v>14854258</v>
      </c>
    </row>
    <row r="97" spans="1:4" ht="13.5" customHeight="1" x14ac:dyDescent="0.2">
      <c r="A97" s="44">
        <v>89</v>
      </c>
      <c r="B97" s="9" t="s">
        <v>176</v>
      </c>
      <c r="C97" s="13" t="s">
        <v>177</v>
      </c>
      <c r="D97" s="8">
        <v>24057616</v>
      </c>
    </row>
    <row r="98" spans="1:4" ht="14.25" customHeight="1" x14ac:dyDescent="0.2">
      <c r="A98" s="44">
        <v>90</v>
      </c>
      <c r="B98" s="9" t="s">
        <v>178</v>
      </c>
      <c r="C98" s="7" t="s">
        <v>179</v>
      </c>
      <c r="D98" s="8">
        <v>30635546</v>
      </c>
    </row>
    <row r="99" spans="1:4" x14ac:dyDescent="0.2">
      <c r="A99" s="44">
        <v>91</v>
      </c>
      <c r="B99" s="6" t="s">
        <v>180</v>
      </c>
      <c r="C99" s="7" t="s">
        <v>181</v>
      </c>
      <c r="D99" s="8">
        <v>32050643</v>
      </c>
    </row>
    <row r="100" spans="1:4" x14ac:dyDescent="0.2">
      <c r="A100" s="44">
        <v>92</v>
      </c>
      <c r="B100" s="6" t="s">
        <v>182</v>
      </c>
      <c r="C100" s="7" t="s">
        <v>183</v>
      </c>
      <c r="D100" s="8">
        <v>30950403</v>
      </c>
    </row>
    <row r="101" spans="1:4" x14ac:dyDescent="0.2">
      <c r="A101" s="44">
        <v>93</v>
      </c>
      <c r="B101" s="10" t="s">
        <v>184</v>
      </c>
      <c r="C101" s="11" t="s">
        <v>185</v>
      </c>
      <c r="D101" s="8">
        <v>14573808</v>
      </c>
    </row>
    <row r="102" spans="1:4" x14ac:dyDescent="0.2">
      <c r="A102" s="44">
        <v>94</v>
      </c>
      <c r="B102" s="12" t="s">
        <v>186</v>
      </c>
      <c r="C102" s="13" t="s">
        <v>187</v>
      </c>
      <c r="D102" s="8">
        <v>18352616</v>
      </c>
    </row>
    <row r="103" spans="1:4" x14ac:dyDescent="0.2">
      <c r="A103" s="44">
        <v>95</v>
      </c>
      <c r="B103" s="6" t="s">
        <v>188</v>
      </c>
      <c r="C103" s="7" t="s">
        <v>189</v>
      </c>
      <c r="D103" s="8">
        <v>27274715</v>
      </c>
    </row>
    <row r="104" spans="1:4" x14ac:dyDescent="0.2">
      <c r="A104" s="44">
        <v>96</v>
      </c>
      <c r="B104" s="9" t="s">
        <v>190</v>
      </c>
      <c r="C104" s="7" t="s">
        <v>191</v>
      </c>
      <c r="D104" s="8">
        <v>16054084</v>
      </c>
    </row>
    <row r="105" spans="1:4" x14ac:dyDescent="0.2">
      <c r="A105" s="44">
        <v>97</v>
      </c>
      <c r="B105" s="10" t="s">
        <v>192</v>
      </c>
      <c r="C105" s="11" t="s">
        <v>193</v>
      </c>
      <c r="D105" s="8">
        <v>13875104</v>
      </c>
    </row>
    <row r="106" spans="1:4" x14ac:dyDescent="0.2">
      <c r="A106" s="44">
        <v>98</v>
      </c>
      <c r="B106" s="10" t="s">
        <v>194</v>
      </c>
      <c r="C106" s="11" t="s">
        <v>195</v>
      </c>
      <c r="D106" s="8">
        <v>31745237</v>
      </c>
    </row>
    <row r="107" spans="1:4" x14ac:dyDescent="0.2">
      <c r="A107" s="44">
        <v>99</v>
      </c>
      <c r="B107" s="6" t="s">
        <v>196</v>
      </c>
      <c r="C107" s="7" t="s">
        <v>197</v>
      </c>
      <c r="D107" s="8">
        <v>28829827</v>
      </c>
    </row>
    <row r="108" spans="1:4" x14ac:dyDescent="0.2">
      <c r="A108" s="44">
        <v>100</v>
      </c>
      <c r="B108" s="9" t="s">
        <v>198</v>
      </c>
      <c r="C108" s="7" t="s">
        <v>199</v>
      </c>
      <c r="D108" s="8">
        <v>26794864</v>
      </c>
    </row>
    <row r="109" spans="1:4" x14ac:dyDescent="0.2">
      <c r="A109" s="44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44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44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44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44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44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44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44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44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44">
        <v>110</v>
      </c>
      <c r="B118" s="16" t="s">
        <v>356</v>
      </c>
      <c r="C118" s="17" t="s">
        <v>320</v>
      </c>
      <c r="D118" s="8">
        <v>0</v>
      </c>
    </row>
    <row r="119" spans="1:4" x14ac:dyDescent="0.2">
      <c r="A119" s="44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44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44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44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44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44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44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44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44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44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44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44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44">
        <v>123</v>
      </c>
      <c r="B131" s="10" t="s">
        <v>242</v>
      </c>
      <c r="C131" s="11" t="s">
        <v>321</v>
      </c>
      <c r="D131" s="8">
        <v>0</v>
      </c>
    </row>
    <row r="132" spans="1:4" x14ac:dyDescent="0.2">
      <c r="A132" s="44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44">
        <v>125</v>
      </c>
      <c r="B133" s="10" t="s">
        <v>245</v>
      </c>
      <c r="C133" s="11" t="s">
        <v>246</v>
      </c>
      <c r="D133" s="8">
        <v>0</v>
      </c>
    </row>
    <row r="134" spans="1:4" x14ac:dyDescent="0.2">
      <c r="A134" s="44">
        <v>126</v>
      </c>
      <c r="B134" s="6" t="s">
        <v>247</v>
      </c>
      <c r="C134" s="7" t="s">
        <v>248</v>
      </c>
      <c r="D134" s="8">
        <v>0</v>
      </c>
    </row>
    <row r="135" spans="1:4" x14ac:dyDescent="0.2">
      <c r="A135" s="44">
        <v>127</v>
      </c>
      <c r="B135" s="10" t="s">
        <v>249</v>
      </c>
      <c r="C135" s="11" t="s">
        <v>250</v>
      </c>
      <c r="D135" s="8">
        <v>0</v>
      </c>
    </row>
    <row r="136" spans="1:4" x14ac:dyDescent="0.2">
      <c r="A136" s="44">
        <v>128</v>
      </c>
      <c r="B136" s="6" t="s">
        <v>251</v>
      </c>
      <c r="C136" s="11" t="s">
        <v>322</v>
      </c>
      <c r="D136" s="8">
        <v>0</v>
      </c>
    </row>
    <row r="137" spans="1:4" ht="24" customHeight="1" x14ac:dyDescent="0.2">
      <c r="A137" s="44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44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44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44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44">
        <v>133</v>
      </c>
      <c r="B141" s="12" t="s">
        <v>260</v>
      </c>
      <c r="C141" s="13" t="s">
        <v>323</v>
      </c>
      <c r="D141" s="8">
        <v>0</v>
      </c>
    </row>
    <row r="142" spans="1:4" x14ac:dyDescent="0.2">
      <c r="A142" s="44">
        <v>134</v>
      </c>
      <c r="B142" s="9" t="s">
        <v>261</v>
      </c>
      <c r="C142" s="13" t="s">
        <v>262</v>
      </c>
      <c r="D142" s="8">
        <v>16409515</v>
      </c>
    </row>
    <row r="143" spans="1:4" x14ac:dyDescent="0.2">
      <c r="A143" s="44">
        <v>135</v>
      </c>
      <c r="B143" s="10" t="s">
        <v>263</v>
      </c>
      <c r="C143" s="11" t="s">
        <v>264</v>
      </c>
      <c r="D143" s="8">
        <v>0</v>
      </c>
    </row>
    <row r="144" spans="1:4" x14ac:dyDescent="0.2">
      <c r="A144" s="44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44">
        <v>137</v>
      </c>
      <c r="B145" s="59" t="s">
        <v>267</v>
      </c>
      <c r="C145" s="52" t="s">
        <v>268</v>
      </c>
      <c r="D145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4" sqref="K14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29.140625" style="62" customWidth="1"/>
    <col min="4" max="4" width="12.42578125" style="40" customWidth="1"/>
    <col min="5" max="5" width="13.7109375" style="40" customWidth="1"/>
    <col min="6" max="6" width="13.5703125" style="40" customWidth="1"/>
    <col min="7" max="7" width="13.7109375" style="40" customWidth="1"/>
    <col min="8" max="8" width="11.85546875" style="40" customWidth="1"/>
    <col min="9" max="9" width="13.5703125" style="40" customWidth="1"/>
    <col min="10" max="14" width="9.140625" style="30"/>
    <col min="15" max="16384" width="9.140625" style="3"/>
  </cols>
  <sheetData>
    <row r="2" spans="1:14" ht="30" customHeight="1" x14ac:dyDescent="0.2">
      <c r="A2" s="201" t="s">
        <v>334</v>
      </c>
      <c r="B2" s="201"/>
      <c r="C2" s="201"/>
      <c r="D2" s="201"/>
      <c r="E2" s="201"/>
      <c r="F2" s="201"/>
      <c r="G2" s="201"/>
      <c r="H2" s="201"/>
      <c r="I2" s="201"/>
    </row>
    <row r="3" spans="1:14" x14ac:dyDescent="0.2">
      <c r="C3" s="4"/>
      <c r="D3" s="4"/>
      <c r="I3" s="40" t="s">
        <v>293</v>
      </c>
    </row>
    <row r="4" spans="1:14" s="5" customFormat="1" ht="24.75" customHeight="1" x14ac:dyDescent="0.2">
      <c r="A4" s="263" t="s">
        <v>0</v>
      </c>
      <c r="B4" s="263" t="s">
        <v>1</v>
      </c>
      <c r="C4" s="265" t="s">
        <v>2</v>
      </c>
      <c r="D4" s="263" t="s">
        <v>270</v>
      </c>
      <c r="E4" s="203" t="s">
        <v>295</v>
      </c>
      <c r="F4" s="203"/>
      <c r="G4" s="203" t="s">
        <v>296</v>
      </c>
      <c r="H4" s="203"/>
      <c r="I4" s="203"/>
      <c r="J4" s="31"/>
      <c r="K4" s="31"/>
      <c r="L4" s="31"/>
      <c r="M4" s="31"/>
      <c r="N4" s="31"/>
    </row>
    <row r="5" spans="1:14" ht="51.75" customHeight="1" x14ac:dyDescent="0.2">
      <c r="A5" s="264"/>
      <c r="B5" s="264"/>
      <c r="C5" s="266"/>
      <c r="D5" s="264"/>
      <c r="E5" s="60" t="s">
        <v>297</v>
      </c>
      <c r="F5" s="60" t="s">
        <v>298</v>
      </c>
      <c r="G5" s="60" t="s">
        <v>298</v>
      </c>
      <c r="H5" s="60" t="s">
        <v>299</v>
      </c>
      <c r="I5" s="60" t="s">
        <v>297</v>
      </c>
    </row>
    <row r="6" spans="1:14" ht="11.25" customHeight="1" x14ac:dyDescent="0.2">
      <c r="A6" s="248" t="s">
        <v>270</v>
      </c>
      <c r="B6" s="248"/>
      <c r="C6" s="248"/>
      <c r="D6" s="41">
        <f>D7+D8</f>
        <v>1362812537</v>
      </c>
      <c r="E6" s="41">
        <f t="shared" ref="E6:I6" si="0">E7+E8</f>
        <v>4778848</v>
      </c>
      <c r="F6" s="41">
        <f t="shared" si="0"/>
        <v>22873898</v>
      </c>
      <c r="G6" s="41">
        <f t="shared" si="0"/>
        <v>12986000</v>
      </c>
      <c r="H6" s="41">
        <f t="shared" si="0"/>
        <v>3116640</v>
      </c>
      <c r="I6" s="41">
        <f t="shared" si="0"/>
        <v>1319057151</v>
      </c>
    </row>
    <row r="7" spans="1:14" ht="11.25" customHeight="1" x14ac:dyDescent="0.2">
      <c r="A7" s="246" t="s">
        <v>269</v>
      </c>
      <c r="B7" s="215"/>
      <c r="C7" s="247"/>
      <c r="D7" s="43">
        <f>I7</f>
        <v>120163852</v>
      </c>
      <c r="E7" s="58"/>
      <c r="F7" s="58"/>
      <c r="G7" s="58"/>
      <c r="H7" s="58"/>
      <c r="I7" s="58">
        <v>120163852</v>
      </c>
    </row>
    <row r="8" spans="1:14" ht="11.25" customHeight="1" x14ac:dyDescent="0.2">
      <c r="A8" s="246" t="s">
        <v>313</v>
      </c>
      <c r="B8" s="215"/>
      <c r="C8" s="247"/>
      <c r="D8" s="41">
        <f t="shared" ref="D8:I8" si="1">SUM(D9:D145)</f>
        <v>1242648685</v>
      </c>
      <c r="E8" s="41">
        <f t="shared" si="1"/>
        <v>4778848</v>
      </c>
      <c r="F8" s="41">
        <f t="shared" si="1"/>
        <v>22873898</v>
      </c>
      <c r="G8" s="41">
        <f t="shared" si="1"/>
        <v>12986000</v>
      </c>
      <c r="H8" s="41">
        <f t="shared" si="1"/>
        <v>3116640</v>
      </c>
      <c r="I8" s="41">
        <f t="shared" si="1"/>
        <v>1198893299</v>
      </c>
    </row>
    <row r="9" spans="1:14" ht="12" customHeight="1" x14ac:dyDescent="0.2">
      <c r="A9" s="44">
        <v>1</v>
      </c>
      <c r="B9" s="6" t="s">
        <v>3</v>
      </c>
      <c r="C9" s="7" t="s">
        <v>4</v>
      </c>
      <c r="D9" s="21">
        <f>E9+F9+G9+H9+I9</f>
        <v>0</v>
      </c>
      <c r="E9" s="28"/>
      <c r="F9" s="28"/>
      <c r="G9" s="28"/>
      <c r="H9" s="28"/>
      <c r="I9" s="28"/>
    </row>
    <row r="10" spans="1:14" x14ac:dyDescent="0.2">
      <c r="A10" s="44">
        <v>2</v>
      </c>
      <c r="B10" s="9" t="s">
        <v>5</v>
      </c>
      <c r="C10" s="7" t="s">
        <v>6</v>
      </c>
      <c r="D10" s="21">
        <f t="shared" ref="D10:D73" si="2">E10+F10+G10+H10+I10</f>
        <v>0</v>
      </c>
      <c r="E10" s="28"/>
      <c r="F10" s="28"/>
      <c r="G10" s="28"/>
      <c r="H10" s="28"/>
      <c r="I10" s="28"/>
    </row>
    <row r="11" spans="1:14" x14ac:dyDescent="0.2">
      <c r="A11" s="44">
        <v>3</v>
      </c>
      <c r="B11" s="10" t="s">
        <v>7</v>
      </c>
      <c r="C11" s="11" t="s">
        <v>8</v>
      </c>
      <c r="D11" s="21">
        <f t="shared" si="2"/>
        <v>0</v>
      </c>
      <c r="E11" s="28"/>
      <c r="F11" s="28"/>
      <c r="G11" s="28"/>
      <c r="H11" s="28"/>
      <c r="I11" s="28"/>
    </row>
    <row r="12" spans="1:14" ht="14.25" customHeight="1" x14ac:dyDescent="0.2">
      <c r="A12" s="44">
        <v>4</v>
      </c>
      <c r="B12" s="6" t="s">
        <v>9</v>
      </c>
      <c r="C12" s="7" t="s">
        <v>10</v>
      </c>
      <c r="D12" s="21">
        <f t="shared" si="2"/>
        <v>0</v>
      </c>
      <c r="E12" s="28"/>
      <c r="F12" s="28"/>
      <c r="G12" s="28"/>
      <c r="H12" s="28"/>
      <c r="I12" s="28"/>
    </row>
    <row r="13" spans="1:14" x14ac:dyDescent="0.2">
      <c r="A13" s="44">
        <v>5</v>
      </c>
      <c r="B13" s="6" t="s">
        <v>11</v>
      </c>
      <c r="C13" s="7" t="s">
        <v>12</v>
      </c>
      <c r="D13" s="21">
        <f t="shared" si="2"/>
        <v>0</v>
      </c>
      <c r="E13" s="28"/>
      <c r="F13" s="28"/>
      <c r="G13" s="28"/>
      <c r="H13" s="28"/>
      <c r="I13" s="28"/>
    </row>
    <row r="14" spans="1:14" x14ac:dyDescent="0.2">
      <c r="A14" s="44">
        <v>6</v>
      </c>
      <c r="B14" s="10" t="s">
        <v>13</v>
      </c>
      <c r="C14" s="11" t="s">
        <v>14</v>
      </c>
      <c r="D14" s="21">
        <f t="shared" si="2"/>
        <v>569985</v>
      </c>
      <c r="E14" s="28"/>
      <c r="F14" s="28">
        <v>569985</v>
      </c>
      <c r="G14" s="28"/>
      <c r="H14" s="28"/>
      <c r="I14" s="28"/>
    </row>
    <row r="15" spans="1:14" x14ac:dyDescent="0.2">
      <c r="A15" s="44">
        <v>7</v>
      </c>
      <c r="B15" s="12" t="s">
        <v>15</v>
      </c>
      <c r="C15" s="13" t="s">
        <v>16</v>
      </c>
      <c r="D15" s="21">
        <f t="shared" si="2"/>
        <v>0</v>
      </c>
      <c r="E15" s="28"/>
      <c r="F15" s="28"/>
      <c r="G15" s="28"/>
      <c r="H15" s="28"/>
      <c r="I15" s="28"/>
    </row>
    <row r="16" spans="1:14" x14ac:dyDescent="0.2">
      <c r="A16" s="44">
        <v>8</v>
      </c>
      <c r="B16" s="10" t="s">
        <v>17</v>
      </c>
      <c r="C16" s="11" t="s">
        <v>18</v>
      </c>
      <c r="D16" s="21">
        <f t="shared" si="2"/>
        <v>0</v>
      </c>
      <c r="E16" s="28"/>
      <c r="F16" s="28"/>
      <c r="G16" s="28"/>
      <c r="H16" s="28"/>
      <c r="I16" s="28"/>
    </row>
    <row r="17" spans="1:9" x14ac:dyDescent="0.2">
      <c r="A17" s="44">
        <v>9</v>
      </c>
      <c r="B17" s="10" t="s">
        <v>19</v>
      </c>
      <c r="C17" s="11" t="s">
        <v>20</v>
      </c>
      <c r="D17" s="21">
        <f t="shared" si="2"/>
        <v>0</v>
      </c>
      <c r="E17" s="28"/>
      <c r="F17" s="28"/>
      <c r="G17" s="28"/>
      <c r="H17" s="28"/>
      <c r="I17" s="28"/>
    </row>
    <row r="18" spans="1:9" x14ac:dyDescent="0.2">
      <c r="A18" s="44">
        <v>10</v>
      </c>
      <c r="B18" s="10" t="s">
        <v>21</v>
      </c>
      <c r="C18" s="11" t="s">
        <v>22</v>
      </c>
      <c r="D18" s="21">
        <f t="shared" si="2"/>
        <v>0</v>
      </c>
      <c r="E18" s="28"/>
      <c r="F18" s="28"/>
      <c r="G18" s="28"/>
      <c r="H18" s="28"/>
      <c r="I18" s="28"/>
    </row>
    <row r="19" spans="1:9" x14ac:dyDescent="0.2">
      <c r="A19" s="44">
        <v>11</v>
      </c>
      <c r="B19" s="10" t="s">
        <v>23</v>
      </c>
      <c r="C19" s="11" t="s">
        <v>24</v>
      </c>
      <c r="D19" s="21">
        <f t="shared" si="2"/>
        <v>0</v>
      </c>
      <c r="E19" s="28"/>
      <c r="F19" s="28"/>
      <c r="G19" s="28"/>
      <c r="H19" s="28"/>
      <c r="I19" s="28"/>
    </row>
    <row r="20" spans="1:9" x14ac:dyDescent="0.2">
      <c r="A20" s="44">
        <v>12</v>
      </c>
      <c r="B20" s="10" t="s">
        <v>25</v>
      </c>
      <c r="C20" s="11" t="s">
        <v>26</v>
      </c>
      <c r="D20" s="21">
        <f t="shared" si="2"/>
        <v>0</v>
      </c>
      <c r="E20" s="28"/>
      <c r="F20" s="28"/>
      <c r="G20" s="28"/>
      <c r="H20" s="28"/>
      <c r="I20" s="28"/>
    </row>
    <row r="21" spans="1:9" x14ac:dyDescent="0.2">
      <c r="A21" s="44">
        <v>13</v>
      </c>
      <c r="B21" s="70" t="s">
        <v>358</v>
      </c>
      <c r="C21" s="7" t="s">
        <v>357</v>
      </c>
      <c r="D21" s="21">
        <f t="shared" si="2"/>
        <v>0</v>
      </c>
      <c r="E21" s="28"/>
      <c r="F21" s="28"/>
      <c r="G21" s="28"/>
      <c r="H21" s="28"/>
      <c r="I21" s="28"/>
    </row>
    <row r="22" spans="1:9" x14ac:dyDescent="0.2">
      <c r="A22" s="44">
        <v>14</v>
      </c>
      <c r="B22" s="6" t="s">
        <v>27</v>
      </c>
      <c r="C22" s="11" t="s">
        <v>28</v>
      </c>
      <c r="D22" s="21">
        <f t="shared" si="2"/>
        <v>0</v>
      </c>
      <c r="E22" s="28"/>
      <c r="F22" s="28"/>
      <c r="G22" s="28"/>
      <c r="H22" s="28"/>
      <c r="I22" s="28"/>
    </row>
    <row r="23" spans="1:9" x14ac:dyDescent="0.2">
      <c r="A23" s="44">
        <v>15</v>
      </c>
      <c r="B23" s="10" t="s">
        <v>29</v>
      </c>
      <c r="C23" s="11" t="s">
        <v>30</v>
      </c>
      <c r="D23" s="21">
        <f t="shared" si="2"/>
        <v>0</v>
      </c>
      <c r="E23" s="28"/>
      <c r="F23" s="28"/>
      <c r="G23" s="28"/>
      <c r="H23" s="28"/>
      <c r="I23" s="28"/>
    </row>
    <row r="24" spans="1:9" x14ac:dyDescent="0.2">
      <c r="A24" s="44">
        <v>16</v>
      </c>
      <c r="B24" s="10" t="s">
        <v>31</v>
      </c>
      <c r="C24" s="11" t="s">
        <v>32</v>
      </c>
      <c r="D24" s="21">
        <f t="shared" si="2"/>
        <v>0</v>
      </c>
      <c r="E24" s="28"/>
      <c r="F24" s="28"/>
      <c r="G24" s="28"/>
      <c r="H24" s="28"/>
      <c r="I24" s="28"/>
    </row>
    <row r="25" spans="1:9" x14ac:dyDescent="0.2">
      <c r="A25" s="44">
        <v>17</v>
      </c>
      <c r="B25" s="10" t="s">
        <v>33</v>
      </c>
      <c r="C25" s="11" t="s">
        <v>34</v>
      </c>
      <c r="D25" s="21">
        <f t="shared" si="2"/>
        <v>0</v>
      </c>
      <c r="E25" s="28"/>
      <c r="F25" s="28"/>
      <c r="G25" s="28"/>
      <c r="H25" s="28"/>
      <c r="I25" s="28"/>
    </row>
    <row r="26" spans="1:9" x14ac:dyDescent="0.2">
      <c r="A26" s="44">
        <v>18</v>
      </c>
      <c r="B26" s="10" t="s">
        <v>35</v>
      </c>
      <c r="C26" s="11" t="s">
        <v>36</v>
      </c>
      <c r="D26" s="21">
        <f t="shared" si="2"/>
        <v>0</v>
      </c>
      <c r="E26" s="28"/>
      <c r="F26" s="28"/>
      <c r="G26" s="28"/>
      <c r="H26" s="28"/>
      <c r="I26" s="28"/>
    </row>
    <row r="27" spans="1:9" x14ac:dyDescent="0.2">
      <c r="A27" s="44">
        <v>19</v>
      </c>
      <c r="B27" s="6" t="s">
        <v>37</v>
      </c>
      <c r="C27" s="7" t="s">
        <v>38</v>
      </c>
      <c r="D27" s="21">
        <f t="shared" si="2"/>
        <v>0</v>
      </c>
      <c r="E27" s="28"/>
      <c r="F27" s="28"/>
      <c r="G27" s="28"/>
      <c r="H27" s="28"/>
      <c r="I27" s="28"/>
    </row>
    <row r="28" spans="1:9" x14ac:dyDescent="0.2">
      <c r="A28" s="44">
        <v>20</v>
      </c>
      <c r="B28" s="6" t="s">
        <v>39</v>
      </c>
      <c r="C28" s="7" t="s">
        <v>40</v>
      </c>
      <c r="D28" s="21">
        <f t="shared" si="2"/>
        <v>0</v>
      </c>
      <c r="E28" s="28"/>
      <c r="F28" s="28"/>
      <c r="G28" s="28"/>
      <c r="H28" s="28"/>
      <c r="I28" s="28"/>
    </row>
    <row r="29" spans="1:9" x14ac:dyDescent="0.2">
      <c r="A29" s="44">
        <v>21</v>
      </c>
      <c r="B29" s="6" t="s">
        <v>41</v>
      </c>
      <c r="C29" s="7" t="s">
        <v>42</v>
      </c>
      <c r="D29" s="21">
        <f t="shared" si="2"/>
        <v>0</v>
      </c>
      <c r="E29" s="28"/>
      <c r="F29" s="28"/>
      <c r="G29" s="28"/>
      <c r="H29" s="28"/>
      <c r="I29" s="28"/>
    </row>
    <row r="30" spans="1:9" x14ac:dyDescent="0.2">
      <c r="A30" s="44">
        <v>22</v>
      </c>
      <c r="B30" s="6" t="s">
        <v>43</v>
      </c>
      <c r="C30" s="7" t="s">
        <v>44</v>
      </c>
      <c r="D30" s="21">
        <f t="shared" si="2"/>
        <v>0</v>
      </c>
      <c r="E30" s="28"/>
      <c r="F30" s="28"/>
      <c r="G30" s="28"/>
      <c r="H30" s="28"/>
      <c r="I30" s="28"/>
    </row>
    <row r="31" spans="1:9" x14ac:dyDescent="0.2">
      <c r="A31" s="44">
        <v>23</v>
      </c>
      <c r="B31" s="10" t="s">
        <v>45</v>
      </c>
      <c r="C31" s="11" t="s">
        <v>46</v>
      </c>
      <c r="D31" s="21">
        <f t="shared" si="2"/>
        <v>0</v>
      </c>
      <c r="E31" s="28"/>
      <c r="F31" s="28"/>
      <c r="G31" s="28"/>
      <c r="H31" s="28"/>
      <c r="I31" s="28"/>
    </row>
    <row r="32" spans="1:9" ht="12" customHeight="1" x14ac:dyDescent="0.2">
      <c r="A32" s="44">
        <v>24</v>
      </c>
      <c r="B32" s="10" t="s">
        <v>47</v>
      </c>
      <c r="C32" s="11" t="s">
        <v>48</v>
      </c>
      <c r="D32" s="21">
        <f t="shared" si="2"/>
        <v>0</v>
      </c>
      <c r="E32" s="28"/>
      <c r="F32" s="28"/>
      <c r="G32" s="28"/>
      <c r="H32" s="28"/>
      <c r="I32" s="28"/>
    </row>
    <row r="33" spans="1:9" ht="24" x14ac:dyDescent="0.2">
      <c r="A33" s="44">
        <v>25</v>
      </c>
      <c r="B33" s="10" t="s">
        <v>49</v>
      </c>
      <c r="C33" s="11" t="s">
        <v>50</v>
      </c>
      <c r="D33" s="21">
        <f t="shared" si="2"/>
        <v>0</v>
      </c>
      <c r="E33" s="28"/>
      <c r="F33" s="28"/>
      <c r="G33" s="28"/>
      <c r="H33" s="28"/>
      <c r="I33" s="28"/>
    </row>
    <row r="34" spans="1:9" x14ac:dyDescent="0.2">
      <c r="A34" s="44">
        <v>26</v>
      </c>
      <c r="B34" s="6" t="s">
        <v>51</v>
      </c>
      <c r="C34" s="13" t="s">
        <v>52</v>
      </c>
      <c r="D34" s="21">
        <f t="shared" si="2"/>
        <v>845568</v>
      </c>
      <c r="E34" s="28"/>
      <c r="F34" s="28">
        <v>845568</v>
      </c>
      <c r="G34" s="28"/>
      <c r="H34" s="28"/>
      <c r="I34" s="28"/>
    </row>
    <row r="35" spans="1:9" x14ac:dyDescent="0.2">
      <c r="A35" s="44">
        <v>27</v>
      </c>
      <c r="B35" s="10" t="s">
        <v>53</v>
      </c>
      <c r="C35" s="11" t="s">
        <v>54</v>
      </c>
      <c r="D35" s="21">
        <f t="shared" si="2"/>
        <v>379990</v>
      </c>
      <c r="E35" s="28"/>
      <c r="F35" s="28">
        <v>379990</v>
      </c>
      <c r="G35" s="28"/>
      <c r="H35" s="28"/>
      <c r="I35" s="28"/>
    </row>
    <row r="36" spans="1:9" ht="24" customHeight="1" x14ac:dyDescent="0.2">
      <c r="A36" s="44">
        <v>28</v>
      </c>
      <c r="B36" s="10" t="s">
        <v>55</v>
      </c>
      <c r="C36" s="11" t="s">
        <v>56</v>
      </c>
      <c r="D36" s="21">
        <f t="shared" si="2"/>
        <v>0</v>
      </c>
      <c r="E36" s="28"/>
      <c r="F36" s="28"/>
      <c r="G36" s="28"/>
      <c r="H36" s="28"/>
      <c r="I36" s="28"/>
    </row>
    <row r="37" spans="1:9" ht="12" customHeight="1" x14ac:dyDescent="0.2">
      <c r="A37" s="44">
        <v>29</v>
      </c>
      <c r="B37" s="9" t="s">
        <v>57</v>
      </c>
      <c r="C37" s="13" t="s">
        <v>58</v>
      </c>
      <c r="D37" s="21">
        <f t="shared" si="2"/>
        <v>0</v>
      </c>
      <c r="E37" s="28"/>
      <c r="F37" s="28"/>
      <c r="G37" s="28"/>
      <c r="H37" s="28"/>
      <c r="I37" s="28"/>
    </row>
    <row r="38" spans="1:9" ht="24" x14ac:dyDescent="0.2">
      <c r="A38" s="44">
        <v>30</v>
      </c>
      <c r="B38" s="6" t="s">
        <v>59</v>
      </c>
      <c r="C38" s="7" t="s">
        <v>60</v>
      </c>
      <c r="D38" s="21">
        <f t="shared" si="2"/>
        <v>0</v>
      </c>
      <c r="E38" s="28"/>
      <c r="F38" s="28"/>
      <c r="G38" s="28"/>
      <c r="H38" s="28"/>
      <c r="I38" s="28"/>
    </row>
    <row r="39" spans="1:9" ht="24" x14ac:dyDescent="0.2">
      <c r="A39" s="44">
        <v>31</v>
      </c>
      <c r="B39" s="10" t="s">
        <v>61</v>
      </c>
      <c r="C39" s="11" t="s">
        <v>62</v>
      </c>
      <c r="D39" s="21">
        <f t="shared" si="2"/>
        <v>0</v>
      </c>
      <c r="E39" s="28"/>
      <c r="F39" s="28"/>
      <c r="G39" s="28"/>
      <c r="H39" s="28"/>
      <c r="I39" s="28"/>
    </row>
    <row r="40" spans="1:9" x14ac:dyDescent="0.2">
      <c r="A40" s="44">
        <v>32</v>
      </c>
      <c r="B40" s="9" t="s">
        <v>63</v>
      </c>
      <c r="C40" s="7" t="s">
        <v>64</v>
      </c>
      <c r="D40" s="21">
        <f t="shared" si="2"/>
        <v>0</v>
      </c>
      <c r="E40" s="28"/>
      <c r="F40" s="28"/>
      <c r="G40" s="28"/>
      <c r="H40" s="28"/>
      <c r="I40" s="28"/>
    </row>
    <row r="41" spans="1:9" x14ac:dyDescent="0.2">
      <c r="A41" s="44">
        <v>33</v>
      </c>
      <c r="B41" s="12" t="s">
        <v>65</v>
      </c>
      <c r="C41" s="13" t="s">
        <v>66</v>
      </c>
      <c r="D41" s="21">
        <f t="shared" si="2"/>
        <v>0</v>
      </c>
      <c r="E41" s="28"/>
      <c r="F41" s="28"/>
      <c r="G41" s="28"/>
      <c r="H41" s="28"/>
      <c r="I41" s="28"/>
    </row>
    <row r="42" spans="1:9" x14ac:dyDescent="0.2">
      <c r="A42" s="44">
        <v>34</v>
      </c>
      <c r="B42" s="9" t="s">
        <v>67</v>
      </c>
      <c r="C42" s="7" t="s">
        <v>68</v>
      </c>
      <c r="D42" s="21">
        <f t="shared" si="2"/>
        <v>0</v>
      </c>
      <c r="E42" s="28"/>
      <c r="F42" s="28"/>
      <c r="G42" s="28"/>
      <c r="H42" s="28"/>
      <c r="I42" s="28"/>
    </row>
    <row r="43" spans="1:9" x14ac:dyDescent="0.2">
      <c r="A43" s="44">
        <v>35</v>
      </c>
      <c r="B43" s="10" t="s">
        <v>69</v>
      </c>
      <c r="C43" s="11" t="s">
        <v>70</v>
      </c>
      <c r="D43" s="21">
        <f t="shared" si="2"/>
        <v>0</v>
      </c>
      <c r="E43" s="28"/>
      <c r="F43" s="28"/>
      <c r="G43" s="28"/>
      <c r="H43" s="28"/>
      <c r="I43" s="28"/>
    </row>
    <row r="44" spans="1:9" x14ac:dyDescent="0.2">
      <c r="A44" s="44">
        <v>36</v>
      </c>
      <c r="B44" s="9" t="s">
        <v>71</v>
      </c>
      <c r="C44" s="7" t="s">
        <v>72</v>
      </c>
      <c r="D44" s="21">
        <f t="shared" si="2"/>
        <v>0</v>
      </c>
      <c r="E44" s="28"/>
      <c r="F44" s="28"/>
      <c r="G44" s="28"/>
      <c r="H44" s="28"/>
      <c r="I44" s="28"/>
    </row>
    <row r="45" spans="1:9" x14ac:dyDescent="0.2">
      <c r="A45" s="44">
        <v>37</v>
      </c>
      <c r="B45" s="6" t="s">
        <v>73</v>
      </c>
      <c r="C45" s="7" t="s">
        <v>74</v>
      </c>
      <c r="D45" s="21">
        <f t="shared" si="2"/>
        <v>0</v>
      </c>
      <c r="E45" s="28"/>
      <c r="F45" s="28"/>
      <c r="G45" s="28"/>
      <c r="H45" s="28"/>
      <c r="I45" s="28"/>
    </row>
    <row r="46" spans="1:9" x14ac:dyDescent="0.2">
      <c r="A46" s="44">
        <v>38</v>
      </c>
      <c r="B46" s="14" t="s">
        <v>75</v>
      </c>
      <c r="C46" s="15" t="s">
        <v>76</v>
      </c>
      <c r="D46" s="21">
        <f t="shared" si="2"/>
        <v>0</v>
      </c>
      <c r="E46" s="28"/>
      <c r="F46" s="28"/>
      <c r="G46" s="28"/>
      <c r="H46" s="28"/>
      <c r="I46" s="28"/>
    </row>
    <row r="47" spans="1:9" x14ac:dyDescent="0.2">
      <c r="A47" s="44">
        <v>39</v>
      </c>
      <c r="B47" s="6" t="s">
        <v>77</v>
      </c>
      <c r="C47" s="7" t="s">
        <v>78</v>
      </c>
      <c r="D47" s="21">
        <f t="shared" si="2"/>
        <v>0</v>
      </c>
      <c r="E47" s="28"/>
      <c r="F47" s="28"/>
      <c r="G47" s="28"/>
      <c r="H47" s="28"/>
      <c r="I47" s="28"/>
    </row>
    <row r="48" spans="1:9" x14ac:dyDescent="0.2">
      <c r="A48" s="44">
        <v>40</v>
      </c>
      <c r="B48" s="12" t="s">
        <v>79</v>
      </c>
      <c r="C48" s="13" t="s">
        <v>80</v>
      </c>
      <c r="D48" s="21">
        <f t="shared" si="2"/>
        <v>0</v>
      </c>
      <c r="E48" s="28"/>
      <c r="F48" s="28"/>
      <c r="G48" s="28"/>
      <c r="H48" s="28"/>
      <c r="I48" s="28"/>
    </row>
    <row r="49" spans="1:9" x14ac:dyDescent="0.2">
      <c r="A49" s="44">
        <v>41</v>
      </c>
      <c r="B49" s="10" t="s">
        <v>81</v>
      </c>
      <c r="C49" s="11" t="s">
        <v>82</v>
      </c>
      <c r="D49" s="21">
        <f t="shared" si="2"/>
        <v>0</v>
      </c>
      <c r="E49" s="28"/>
      <c r="F49" s="28"/>
      <c r="G49" s="28"/>
      <c r="H49" s="28"/>
      <c r="I49" s="28"/>
    </row>
    <row r="50" spans="1:9" x14ac:dyDescent="0.2">
      <c r="A50" s="44">
        <v>42</v>
      </c>
      <c r="B50" s="9" t="s">
        <v>83</v>
      </c>
      <c r="C50" s="7" t="s">
        <v>84</v>
      </c>
      <c r="D50" s="21">
        <f t="shared" si="2"/>
        <v>0</v>
      </c>
      <c r="E50" s="28"/>
      <c r="F50" s="28"/>
      <c r="G50" s="28"/>
      <c r="H50" s="28"/>
      <c r="I50" s="28"/>
    </row>
    <row r="51" spans="1:9" x14ac:dyDescent="0.2">
      <c r="A51" s="44">
        <v>43</v>
      </c>
      <c r="B51" s="10" t="s">
        <v>85</v>
      </c>
      <c r="C51" s="11" t="s">
        <v>86</v>
      </c>
      <c r="D51" s="21">
        <f t="shared" si="2"/>
        <v>0</v>
      </c>
      <c r="E51" s="28"/>
      <c r="F51" s="28"/>
      <c r="G51" s="28"/>
      <c r="H51" s="28"/>
      <c r="I51" s="28"/>
    </row>
    <row r="52" spans="1:9" x14ac:dyDescent="0.2">
      <c r="A52" s="44">
        <v>44</v>
      </c>
      <c r="B52" s="6" t="s">
        <v>87</v>
      </c>
      <c r="C52" s="7" t="s">
        <v>88</v>
      </c>
      <c r="D52" s="21">
        <f t="shared" si="2"/>
        <v>0</v>
      </c>
      <c r="E52" s="28"/>
      <c r="F52" s="28"/>
      <c r="G52" s="28"/>
      <c r="H52" s="28"/>
      <c r="I52" s="28"/>
    </row>
    <row r="53" spans="1:9" x14ac:dyDescent="0.2">
      <c r="A53" s="44">
        <v>45</v>
      </c>
      <c r="B53" s="6" t="s">
        <v>89</v>
      </c>
      <c r="C53" s="7" t="s">
        <v>90</v>
      </c>
      <c r="D53" s="21">
        <f t="shared" si="2"/>
        <v>0</v>
      </c>
      <c r="E53" s="28"/>
      <c r="F53" s="28"/>
      <c r="G53" s="28"/>
      <c r="H53" s="28"/>
      <c r="I53" s="28"/>
    </row>
    <row r="54" spans="1:9" x14ac:dyDescent="0.2">
      <c r="A54" s="44">
        <v>46</v>
      </c>
      <c r="B54" s="10" t="s">
        <v>91</v>
      </c>
      <c r="C54" s="11" t="s">
        <v>92</v>
      </c>
      <c r="D54" s="21">
        <f t="shared" si="2"/>
        <v>0</v>
      </c>
      <c r="E54" s="28"/>
      <c r="F54" s="28"/>
      <c r="G54" s="28"/>
      <c r="H54" s="28"/>
      <c r="I54" s="28"/>
    </row>
    <row r="55" spans="1:9" ht="10.5" customHeight="1" x14ac:dyDescent="0.2">
      <c r="A55" s="44">
        <v>47</v>
      </c>
      <c r="B55" s="10" t="s">
        <v>93</v>
      </c>
      <c r="C55" s="11" t="s">
        <v>94</v>
      </c>
      <c r="D55" s="21">
        <f t="shared" si="2"/>
        <v>0</v>
      </c>
      <c r="E55" s="28"/>
      <c r="F55" s="28"/>
      <c r="G55" s="28"/>
      <c r="H55" s="28"/>
      <c r="I55" s="28"/>
    </row>
    <row r="56" spans="1:9" x14ac:dyDescent="0.2">
      <c r="A56" s="44">
        <v>48</v>
      </c>
      <c r="B56" s="9" t="s">
        <v>95</v>
      </c>
      <c r="C56" s="7" t="s">
        <v>96</v>
      </c>
      <c r="D56" s="21">
        <f t="shared" si="2"/>
        <v>0</v>
      </c>
      <c r="E56" s="28"/>
      <c r="F56" s="28"/>
      <c r="G56" s="28"/>
      <c r="H56" s="28"/>
      <c r="I56" s="28"/>
    </row>
    <row r="57" spans="1:9" x14ac:dyDescent="0.2">
      <c r="A57" s="44">
        <v>49</v>
      </c>
      <c r="B57" s="10" t="s">
        <v>97</v>
      </c>
      <c r="C57" s="11" t="s">
        <v>98</v>
      </c>
      <c r="D57" s="21">
        <f t="shared" si="2"/>
        <v>0</v>
      </c>
      <c r="E57" s="28"/>
      <c r="F57" s="28"/>
      <c r="G57" s="28"/>
      <c r="H57" s="28"/>
      <c r="I57" s="28"/>
    </row>
    <row r="58" spans="1:9" x14ac:dyDescent="0.2">
      <c r="A58" s="44">
        <v>50</v>
      </c>
      <c r="B58" s="9" t="s">
        <v>99</v>
      </c>
      <c r="C58" s="7" t="s">
        <v>100</v>
      </c>
      <c r="D58" s="21">
        <f t="shared" si="2"/>
        <v>0</v>
      </c>
      <c r="E58" s="28"/>
      <c r="F58" s="28"/>
      <c r="G58" s="28"/>
      <c r="H58" s="28"/>
      <c r="I58" s="28"/>
    </row>
    <row r="59" spans="1:9" ht="10.5" customHeight="1" x14ac:dyDescent="0.2">
      <c r="A59" s="44">
        <v>51</v>
      </c>
      <c r="B59" s="10" t="s">
        <v>101</v>
      </c>
      <c r="C59" s="11" t="s">
        <v>102</v>
      </c>
      <c r="D59" s="21">
        <f t="shared" si="2"/>
        <v>0</v>
      </c>
      <c r="E59" s="28"/>
      <c r="F59" s="28"/>
      <c r="G59" s="28"/>
      <c r="H59" s="28"/>
      <c r="I59" s="28"/>
    </row>
    <row r="60" spans="1:9" x14ac:dyDescent="0.2">
      <c r="A60" s="44">
        <v>52</v>
      </c>
      <c r="B60" s="10" t="s">
        <v>103</v>
      </c>
      <c r="C60" s="11" t="s">
        <v>104</v>
      </c>
      <c r="D60" s="21">
        <f t="shared" si="2"/>
        <v>0</v>
      </c>
      <c r="E60" s="28"/>
      <c r="F60" s="28"/>
      <c r="G60" s="28"/>
      <c r="H60" s="28"/>
      <c r="I60" s="28"/>
    </row>
    <row r="61" spans="1:9" x14ac:dyDescent="0.2">
      <c r="A61" s="44">
        <v>53</v>
      </c>
      <c r="B61" s="10" t="s">
        <v>105</v>
      </c>
      <c r="C61" s="11" t="s">
        <v>106</v>
      </c>
      <c r="D61" s="21">
        <f t="shared" si="2"/>
        <v>0</v>
      </c>
      <c r="E61" s="28"/>
      <c r="F61" s="28"/>
      <c r="G61" s="28"/>
      <c r="H61" s="28"/>
      <c r="I61" s="28"/>
    </row>
    <row r="62" spans="1:9" x14ac:dyDescent="0.2">
      <c r="A62" s="44">
        <v>54</v>
      </c>
      <c r="B62" s="10" t="s">
        <v>107</v>
      </c>
      <c r="C62" s="11" t="s">
        <v>108</v>
      </c>
      <c r="D62" s="21">
        <f t="shared" si="2"/>
        <v>0</v>
      </c>
      <c r="E62" s="28"/>
      <c r="F62" s="28"/>
      <c r="G62" s="28"/>
      <c r="H62" s="28"/>
      <c r="I62" s="28"/>
    </row>
    <row r="63" spans="1:9" x14ac:dyDescent="0.2">
      <c r="A63" s="44">
        <v>55</v>
      </c>
      <c r="B63" s="10" t="s">
        <v>109</v>
      </c>
      <c r="C63" s="11" t="s">
        <v>110</v>
      </c>
      <c r="D63" s="21">
        <f t="shared" si="2"/>
        <v>0</v>
      </c>
      <c r="E63" s="28"/>
      <c r="F63" s="28"/>
      <c r="G63" s="28"/>
      <c r="H63" s="28"/>
      <c r="I63" s="28"/>
    </row>
    <row r="64" spans="1:9" ht="24" x14ac:dyDescent="0.2">
      <c r="A64" s="44">
        <v>56</v>
      </c>
      <c r="B64" s="10" t="s">
        <v>111</v>
      </c>
      <c r="C64" s="11" t="s">
        <v>112</v>
      </c>
      <c r="D64" s="21">
        <f t="shared" si="2"/>
        <v>0</v>
      </c>
      <c r="E64" s="28"/>
      <c r="F64" s="28"/>
      <c r="G64" s="28"/>
      <c r="H64" s="28"/>
      <c r="I64" s="28"/>
    </row>
    <row r="65" spans="1:9" ht="24" x14ac:dyDescent="0.2">
      <c r="A65" s="44">
        <v>57</v>
      </c>
      <c r="B65" s="9" t="s">
        <v>113</v>
      </c>
      <c r="C65" s="11" t="s">
        <v>114</v>
      </c>
      <c r="D65" s="21">
        <f t="shared" si="2"/>
        <v>0</v>
      </c>
      <c r="E65" s="28"/>
      <c r="F65" s="28"/>
      <c r="G65" s="28"/>
      <c r="H65" s="28"/>
      <c r="I65" s="28"/>
    </row>
    <row r="66" spans="1:9" ht="17.25" customHeight="1" x14ac:dyDescent="0.2">
      <c r="A66" s="44">
        <v>58</v>
      </c>
      <c r="B66" s="12" t="s">
        <v>115</v>
      </c>
      <c r="C66" s="13" t="s">
        <v>116</v>
      </c>
      <c r="D66" s="21">
        <f t="shared" si="2"/>
        <v>0</v>
      </c>
      <c r="E66" s="28"/>
      <c r="F66" s="28"/>
      <c r="G66" s="28"/>
      <c r="H66" s="28"/>
      <c r="I66" s="28"/>
    </row>
    <row r="67" spans="1:9" ht="15" customHeight="1" x14ac:dyDescent="0.2">
      <c r="A67" s="44">
        <v>59</v>
      </c>
      <c r="B67" s="9" t="s">
        <v>117</v>
      </c>
      <c r="C67" s="11" t="s">
        <v>118</v>
      </c>
      <c r="D67" s="21">
        <f t="shared" si="2"/>
        <v>0</v>
      </c>
      <c r="E67" s="28"/>
      <c r="F67" s="28"/>
      <c r="G67" s="28"/>
      <c r="H67" s="28"/>
      <c r="I67" s="28"/>
    </row>
    <row r="68" spans="1:9" ht="16.5" customHeight="1" x14ac:dyDescent="0.2">
      <c r="A68" s="44">
        <v>60</v>
      </c>
      <c r="B68" s="10" t="s">
        <v>119</v>
      </c>
      <c r="C68" s="11" t="s">
        <v>319</v>
      </c>
      <c r="D68" s="21">
        <f t="shared" si="2"/>
        <v>0</v>
      </c>
      <c r="E68" s="28"/>
      <c r="F68" s="28"/>
      <c r="G68" s="28"/>
      <c r="H68" s="28"/>
      <c r="I68" s="28"/>
    </row>
    <row r="69" spans="1:9" ht="17.25" customHeight="1" x14ac:dyDescent="0.2">
      <c r="A69" s="44">
        <v>61</v>
      </c>
      <c r="B69" s="6" t="s">
        <v>120</v>
      </c>
      <c r="C69" s="11" t="s">
        <v>121</v>
      </c>
      <c r="D69" s="21">
        <f t="shared" si="2"/>
        <v>0</v>
      </c>
      <c r="E69" s="28"/>
      <c r="F69" s="28"/>
      <c r="G69" s="28"/>
      <c r="H69" s="28"/>
      <c r="I69" s="28"/>
    </row>
    <row r="70" spans="1:9" ht="12.75" customHeight="1" x14ac:dyDescent="0.2">
      <c r="A70" s="44">
        <v>62</v>
      </c>
      <c r="B70" s="6" t="s">
        <v>122</v>
      </c>
      <c r="C70" s="11" t="s">
        <v>123</v>
      </c>
      <c r="D70" s="21">
        <f t="shared" si="2"/>
        <v>0</v>
      </c>
      <c r="E70" s="28"/>
      <c r="F70" s="28"/>
      <c r="G70" s="28"/>
      <c r="H70" s="28"/>
      <c r="I70" s="28"/>
    </row>
    <row r="71" spans="1:9" ht="27.75" customHeight="1" x14ac:dyDescent="0.2">
      <c r="A71" s="44">
        <v>63</v>
      </c>
      <c r="B71" s="9" t="s">
        <v>124</v>
      </c>
      <c r="C71" s="11" t="s">
        <v>125</v>
      </c>
      <c r="D71" s="21">
        <f t="shared" si="2"/>
        <v>0</v>
      </c>
      <c r="E71" s="28"/>
      <c r="F71" s="28"/>
      <c r="G71" s="28"/>
      <c r="H71" s="28"/>
      <c r="I71" s="28"/>
    </row>
    <row r="72" spans="1:9" x14ac:dyDescent="0.2">
      <c r="A72" s="44">
        <v>64</v>
      </c>
      <c r="B72" s="9" t="s">
        <v>126</v>
      </c>
      <c r="C72" s="7" t="s">
        <v>127</v>
      </c>
      <c r="D72" s="21">
        <f t="shared" si="2"/>
        <v>0</v>
      </c>
      <c r="E72" s="28"/>
      <c r="F72" s="28"/>
      <c r="G72" s="28"/>
      <c r="H72" s="28"/>
      <c r="I72" s="28"/>
    </row>
    <row r="73" spans="1:9" x14ac:dyDescent="0.2">
      <c r="A73" s="44">
        <v>65</v>
      </c>
      <c r="B73" s="9" t="s">
        <v>128</v>
      </c>
      <c r="C73" s="11" t="s">
        <v>129</v>
      </c>
      <c r="D73" s="21">
        <f t="shared" si="2"/>
        <v>0</v>
      </c>
      <c r="E73" s="28"/>
      <c r="F73" s="28"/>
      <c r="G73" s="28"/>
      <c r="H73" s="28"/>
      <c r="I73" s="28"/>
    </row>
    <row r="74" spans="1:9" ht="24" x14ac:dyDescent="0.2">
      <c r="A74" s="44">
        <v>66</v>
      </c>
      <c r="B74" s="9" t="s">
        <v>130</v>
      </c>
      <c r="C74" s="11" t="s">
        <v>131</v>
      </c>
      <c r="D74" s="21">
        <f t="shared" ref="D74:D137" si="3">E74+F74+G74+H74+I74</f>
        <v>0</v>
      </c>
      <c r="E74" s="28"/>
      <c r="F74" s="28"/>
      <c r="G74" s="28"/>
      <c r="H74" s="28"/>
      <c r="I74" s="28"/>
    </row>
    <row r="75" spans="1:9" ht="24" x14ac:dyDescent="0.2">
      <c r="A75" s="44">
        <v>67</v>
      </c>
      <c r="B75" s="6" t="s">
        <v>132</v>
      </c>
      <c r="C75" s="11" t="s">
        <v>133</v>
      </c>
      <c r="D75" s="21">
        <f t="shared" si="3"/>
        <v>0</v>
      </c>
      <c r="E75" s="28"/>
      <c r="F75" s="28"/>
      <c r="G75" s="28"/>
      <c r="H75" s="28"/>
      <c r="I75" s="28"/>
    </row>
    <row r="76" spans="1:9" ht="24" x14ac:dyDescent="0.2">
      <c r="A76" s="44">
        <v>68</v>
      </c>
      <c r="B76" s="9" t="s">
        <v>134</v>
      </c>
      <c r="C76" s="11" t="s">
        <v>135</v>
      </c>
      <c r="D76" s="21">
        <f t="shared" si="3"/>
        <v>0</v>
      </c>
      <c r="E76" s="28"/>
      <c r="F76" s="28"/>
      <c r="G76" s="28"/>
      <c r="H76" s="28"/>
      <c r="I76" s="28"/>
    </row>
    <row r="77" spans="1:9" ht="24" x14ac:dyDescent="0.2">
      <c r="A77" s="44">
        <v>69</v>
      </c>
      <c r="B77" s="9" t="s">
        <v>136</v>
      </c>
      <c r="C77" s="11" t="s">
        <v>137</v>
      </c>
      <c r="D77" s="21">
        <f t="shared" si="3"/>
        <v>0</v>
      </c>
      <c r="E77" s="28"/>
      <c r="F77" s="28"/>
      <c r="G77" s="28"/>
      <c r="H77" s="28"/>
      <c r="I77" s="28"/>
    </row>
    <row r="78" spans="1:9" ht="24" x14ac:dyDescent="0.2">
      <c r="A78" s="44">
        <v>70</v>
      </c>
      <c r="B78" s="6" t="s">
        <v>138</v>
      </c>
      <c r="C78" s="11" t="s">
        <v>139</v>
      </c>
      <c r="D78" s="21">
        <f t="shared" si="3"/>
        <v>0</v>
      </c>
      <c r="E78" s="28"/>
      <c r="F78" s="28"/>
      <c r="G78" s="28"/>
      <c r="H78" s="28"/>
      <c r="I78" s="28"/>
    </row>
    <row r="79" spans="1:9" ht="24" x14ac:dyDescent="0.2">
      <c r="A79" s="44">
        <v>71</v>
      </c>
      <c r="B79" s="6" t="s">
        <v>140</v>
      </c>
      <c r="C79" s="11" t="s">
        <v>141</v>
      </c>
      <c r="D79" s="21">
        <f t="shared" si="3"/>
        <v>0</v>
      </c>
      <c r="E79" s="28"/>
      <c r="F79" s="28"/>
      <c r="G79" s="28"/>
      <c r="H79" s="28"/>
      <c r="I79" s="28"/>
    </row>
    <row r="80" spans="1:9" ht="24" x14ac:dyDescent="0.2">
      <c r="A80" s="44">
        <v>72</v>
      </c>
      <c r="B80" s="6" t="s">
        <v>142</v>
      </c>
      <c r="C80" s="11" t="s">
        <v>143</v>
      </c>
      <c r="D80" s="21">
        <f t="shared" si="3"/>
        <v>0</v>
      </c>
      <c r="E80" s="28"/>
      <c r="F80" s="28"/>
      <c r="G80" s="28"/>
      <c r="H80" s="28"/>
      <c r="I80" s="28"/>
    </row>
    <row r="81" spans="1:9" ht="24" x14ac:dyDescent="0.2">
      <c r="A81" s="44">
        <v>73</v>
      </c>
      <c r="B81" s="10" t="s">
        <v>144</v>
      </c>
      <c r="C81" s="11" t="s">
        <v>145</v>
      </c>
      <c r="D81" s="21">
        <f t="shared" si="3"/>
        <v>0</v>
      </c>
      <c r="E81" s="28"/>
      <c r="F81" s="28"/>
      <c r="G81" s="28"/>
      <c r="H81" s="28"/>
      <c r="I81" s="28"/>
    </row>
    <row r="82" spans="1:9" x14ac:dyDescent="0.2">
      <c r="A82" s="44">
        <v>74</v>
      </c>
      <c r="B82" s="6" t="s">
        <v>146</v>
      </c>
      <c r="C82" s="11" t="s">
        <v>147</v>
      </c>
      <c r="D82" s="21">
        <f t="shared" si="3"/>
        <v>0</v>
      </c>
      <c r="E82" s="28"/>
      <c r="F82" s="28"/>
      <c r="G82" s="28"/>
      <c r="H82" s="28"/>
      <c r="I82" s="28"/>
    </row>
    <row r="83" spans="1:9" x14ac:dyDescent="0.2">
      <c r="A83" s="44">
        <v>75</v>
      </c>
      <c r="B83" s="10" t="s">
        <v>148</v>
      </c>
      <c r="C83" s="11" t="s">
        <v>149</v>
      </c>
      <c r="D83" s="21">
        <f t="shared" si="3"/>
        <v>0</v>
      </c>
      <c r="E83" s="28"/>
      <c r="F83" s="28"/>
      <c r="G83" s="28"/>
      <c r="H83" s="28"/>
      <c r="I83" s="28"/>
    </row>
    <row r="84" spans="1:9" x14ac:dyDescent="0.2">
      <c r="A84" s="44">
        <v>76</v>
      </c>
      <c r="B84" s="12" t="s">
        <v>150</v>
      </c>
      <c r="C84" s="13" t="s">
        <v>151</v>
      </c>
      <c r="D84" s="21">
        <f t="shared" si="3"/>
        <v>0</v>
      </c>
      <c r="E84" s="28"/>
      <c r="F84" s="28"/>
      <c r="G84" s="28"/>
      <c r="H84" s="28"/>
      <c r="I84" s="28"/>
    </row>
    <row r="85" spans="1:9" x14ac:dyDescent="0.2">
      <c r="A85" s="44">
        <v>77</v>
      </c>
      <c r="B85" s="6" t="s">
        <v>152</v>
      </c>
      <c r="C85" s="11" t="s">
        <v>153</v>
      </c>
      <c r="D85" s="21">
        <f t="shared" si="3"/>
        <v>0</v>
      </c>
      <c r="E85" s="28"/>
      <c r="F85" s="28"/>
      <c r="G85" s="28"/>
      <c r="H85" s="28"/>
      <c r="I85" s="28"/>
    </row>
    <row r="86" spans="1:9" x14ac:dyDescent="0.2">
      <c r="A86" s="44">
        <v>78</v>
      </c>
      <c r="B86" s="12" t="s">
        <v>154</v>
      </c>
      <c r="C86" s="13" t="s">
        <v>155</v>
      </c>
      <c r="D86" s="21">
        <f t="shared" si="3"/>
        <v>0</v>
      </c>
      <c r="E86" s="28"/>
      <c r="F86" s="28"/>
      <c r="G86" s="28"/>
      <c r="H86" s="28"/>
      <c r="I86" s="28"/>
    </row>
    <row r="87" spans="1:9" x14ac:dyDescent="0.2">
      <c r="A87" s="44">
        <v>79</v>
      </c>
      <c r="B87" s="6" t="s">
        <v>156</v>
      </c>
      <c r="C87" s="11" t="s">
        <v>157</v>
      </c>
      <c r="D87" s="21">
        <f t="shared" si="3"/>
        <v>6079840</v>
      </c>
      <c r="E87" s="28"/>
      <c r="F87" s="28">
        <v>6079840</v>
      </c>
      <c r="G87" s="28"/>
      <c r="H87" s="28"/>
      <c r="I87" s="28"/>
    </row>
    <row r="88" spans="1:9" x14ac:dyDescent="0.2">
      <c r="A88" s="44">
        <v>80</v>
      </c>
      <c r="B88" s="12" t="s">
        <v>158</v>
      </c>
      <c r="C88" s="13" t="s">
        <v>159</v>
      </c>
      <c r="D88" s="21">
        <f t="shared" si="3"/>
        <v>0</v>
      </c>
      <c r="E88" s="28"/>
      <c r="F88" s="28"/>
      <c r="G88" s="28"/>
      <c r="H88" s="28"/>
      <c r="I88" s="28"/>
    </row>
    <row r="89" spans="1:9" x14ac:dyDescent="0.2">
      <c r="A89" s="44">
        <v>81</v>
      </c>
      <c r="B89" s="9" t="s">
        <v>160</v>
      </c>
      <c r="C89" s="11" t="s">
        <v>161</v>
      </c>
      <c r="D89" s="21">
        <f t="shared" si="3"/>
        <v>0</v>
      </c>
      <c r="E89" s="28"/>
      <c r="F89" s="28"/>
      <c r="G89" s="28"/>
      <c r="H89" s="28"/>
      <c r="I89" s="28"/>
    </row>
    <row r="90" spans="1:9" ht="24" x14ac:dyDescent="0.2">
      <c r="A90" s="44">
        <v>82</v>
      </c>
      <c r="B90" s="10" t="s">
        <v>162</v>
      </c>
      <c r="C90" s="11" t="s">
        <v>163</v>
      </c>
      <c r="D90" s="21">
        <f t="shared" si="3"/>
        <v>949975</v>
      </c>
      <c r="E90" s="28"/>
      <c r="F90" s="28">
        <v>949975</v>
      </c>
      <c r="G90" s="28"/>
      <c r="H90" s="28"/>
      <c r="I90" s="28"/>
    </row>
    <row r="91" spans="1:9" ht="24" x14ac:dyDescent="0.2">
      <c r="A91" s="44">
        <v>83</v>
      </c>
      <c r="B91" s="9" t="s">
        <v>164</v>
      </c>
      <c r="C91" s="7" t="s">
        <v>165</v>
      </c>
      <c r="D91" s="21">
        <f t="shared" si="3"/>
        <v>0</v>
      </c>
      <c r="E91" s="28"/>
      <c r="F91" s="28"/>
      <c r="G91" s="28"/>
      <c r="H91" s="28"/>
      <c r="I91" s="28"/>
    </row>
    <row r="92" spans="1:9" x14ac:dyDescent="0.2">
      <c r="A92" s="44">
        <v>84</v>
      </c>
      <c r="B92" s="9" t="s">
        <v>166</v>
      </c>
      <c r="C92" s="13" t="s">
        <v>167</v>
      </c>
      <c r="D92" s="21">
        <f t="shared" si="3"/>
        <v>0</v>
      </c>
      <c r="E92" s="28"/>
      <c r="F92" s="28"/>
      <c r="G92" s="28"/>
      <c r="H92" s="28"/>
      <c r="I92" s="28"/>
    </row>
    <row r="93" spans="1:9" x14ac:dyDescent="0.2">
      <c r="A93" s="44">
        <v>85</v>
      </c>
      <c r="B93" s="10" t="s">
        <v>168</v>
      </c>
      <c r="C93" s="11" t="s">
        <v>169</v>
      </c>
      <c r="D93" s="21">
        <f t="shared" si="3"/>
        <v>0</v>
      </c>
      <c r="E93" s="28"/>
      <c r="F93" s="28"/>
      <c r="G93" s="28"/>
      <c r="H93" s="28"/>
      <c r="I93" s="28"/>
    </row>
    <row r="94" spans="1:9" x14ac:dyDescent="0.2">
      <c r="A94" s="44">
        <v>86</v>
      </c>
      <c r="B94" s="9" t="s">
        <v>170</v>
      </c>
      <c r="C94" s="7" t="s">
        <v>171</v>
      </c>
      <c r="D94" s="21">
        <f t="shared" si="3"/>
        <v>0</v>
      </c>
      <c r="E94" s="28"/>
      <c r="F94" s="28"/>
      <c r="G94" s="28"/>
      <c r="H94" s="28"/>
      <c r="I94" s="28"/>
    </row>
    <row r="95" spans="1:9" x14ac:dyDescent="0.2">
      <c r="A95" s="44">
        <v>87</v>
      </c>
      <c r="B95" s="10" t="s">
        <v>172</v>
      </c>
      <c r="C95" s="11" t="s">
        <v>173</v>
      </c>
      <c r="D95" s="21">
        <f t="shared" si="3"/>
        <v>0</v>
      </c>
      <c r="E95" s="28"/>
      <c r="F95" s="28"/>
      <c r="G95" s="28"/>
      <c r="H95" s="28"/>
      <c r="I95" s="28"/>
    </row>
    <row r="96" spans="1:9" x14ac:dyDescent="0.2">
      <c r="A96" s="44">
        <v>88</v>
      </c>
      <c r="B96" s="10" t="s">
        <v>174</v>
      </c>
      <c r="C96" s="11" t="s">
        <v>175</v>
      </c>
      <c r="D96" s="21">
        <f t="shared" si="3"/>
        <v>0</v>
      </c>
      <c r="E96" s="28"/>
      <c r="F96" s="28"/>
      <c r="G96" s="28"/>
      <c r="H96" s="28"/>
      <c r="I96" s="28"/>
    </row>
    <row r="97" spans="1:9" ht="13.5" customHeight="1" x14ac:dyDescent="0.2">
      <c r="A97" s="44">
        <v>89</v>
      </c>
      <c r="B97" s="9" t="s">
        <v>176</v>
      </c>
      <c r="C97" s="13" t="s">
        <v>177</v>
      </c>
      <c r="D97" s="21">
        <f t="shared" si="3"/>
        <v>0</v>
      </c>
      <c r="E97" s="28"/>
      <c r="F97" s="28"/>
      <c r="G97" s="28"/>
      <c r="H97" s="28"/>
      <c r="I97" s="28"/>
    </row>
    <row r="98" spans="1:9" ht="14.25" customHeight="1" x14ac:dyDescent="0.2">
      <c r="A98" s="44">
        <v>90</v>
      </c>
      <c r="B98" s="9" t="s">
        <v>178</v>
      </c>
      <c r="C98" s="7" t="s">
        <v>179</v>
      </c>
      <c r="D98" s="21">
        <f t="shared" si="3"/>
        <v>0</v>
      </c>
      <c r="E98" s="28"/>
      <c r="F98" s="28"/>
      <c r="G98" s="28"/>
      <c r="H98" s="28"/>
      <c r="I98" s="28"/>
    </row>
    <row r="99" spans="1:9" x14ac:dyDescent="0.2">
      <c r="A99" s="44">
        <v>91</v>
      </c>
      <c r="B99" s="6" t="s">
        <v>180</v>
      </c>
      <c r="C99" s="7" t="s">
        <v>181</v>
      </c>
      <c r="D99" s="21">
        <f t="shared" si="3"/>
        <v>0</v>
      </c>
      <c r="E99" s="28"/>
      <c r="F99" s="28"/>
      <c r="G99" s="28"/>
      <c r="H99" s="28"/>
      <c r="I99" s="28"/>
    </row>
    <row r="100" spans="1:9" x14ac:dyDescent="0.2">
      <c r="A100" s="44">
        <v>92</v>
      </c>
      <c r="B100" s="6" t="s">
        <v>182</v>
      </c>
      <c r="C100" s="7" t="s">
        <v>183</v>
      </c>
      <c r="D100" s="21">
        <f t="shared" si="3"/>
        <v>0</v>
      </c>
      <c r="E100" s="28"/>
      <c r="F100" s="28"/>
      <c r="G100" s="28"/>
      <c r="H100" s="28"/>
      <c r="I100" s="28"/>
    </row>
    <row r="101" spans="1:9" x14ac:dyDescent="0.2">
      <c r="A101" s="44">
        <v>93</v>
      </c>
      <c r="B101" s="10" t="s">
        <v>184</v>
      </c>
      <c r="C101" s="11" t="s">
        <v>185</v>
      </c>
      <c r="D101" s="21">
        <f t="shared" si="3"/>
        <v>0</v>
      </c>
      <c r="E101" s="28"/>
      <c r="F101" s="28"/>
      <c r="G101" s="28"/>
      <c r="H101" s="28"/>
      <c r="I101" s="28"/>
    </row>
    <row r="102" spans="1:9" x14ac:dyDescent="0.2">
      <c r="A102" s="44">
        <v>94</v>
      </c>
      <c r="B102" s="12" t="s">
        <v>186</v>
      </c>
      <c r="C102" s="13" t="s">
        <v>187</v>
      </c>
      <c r="D102" s="21">
        <f t="shared" si="3"/>
        <v>0</v>
      </c>
      <c r="E102" s="28"/>
      <c r="F102" s="28"/>
      <c r="G102" s="28"/>
      <c r="H102" s="28"/>
      <c r="I102" s="28"/>
    </row>
    <row r="103" spans="1:9" x14ac:dyDescent="0.2">
      <c r="A103" s="44">
        <v>95</v>
      </c>
      <c r="B103" s="6" t="s">
        <v>188</v>
      </c>
      <c r="C103" s="7" t="s">
        <v>189</v>
      </c>
      <c r="D103" s="21">
        <f t="shared" si="3"/>
        <v>0</v>
      </c>
      <c r="E103" s="28"/>
      <c r="F103" s="28"/>
      <c r="G103" s="28"/>
      <c r="H103" s="28"/>
      <c r="I103" s="28"/>
    </row>
    <row r="104" spans="1:9" x14ac:dyDescent="0.2">
      <c r="A104" s="44">
        <v>96</v>
      </c>
      <c r="B104" s="9" t="s">
        <v>190</v>
      </c>
      <c r="C104" s="7" t="s">
        <v>191</v>
      </c>
      <c r="D104" s="21">
        <f t="shared" si="3"/>
        <v>0</v>
      </c>
      <c r="E104" s="28"/>
      <c r="F104" s="28"/>
      <c r="G104" s="28"/>
      <c r="H104" s="28"/>
      <c r="I104" s="28"/>
    </row>
    <row r="105" spans="1:9" x14ac:dyDescent="0.2">
      <c r="A105" s="44">
        <v>97</v>
      </c>
      <c r="B105" s="10" t="s">
        <v>192</v>
      </c>
      <c r="C105" s="11" t="s">
        <v>193</v>
      </c>
      <c r="D105" s="21">
        <f t="shared" si="3"/>
        <v>0</v>
      </c>
      <c r="E105" s="28"/>
      <c r="F105" s="28"/>
      <c r="G105" s="28"/>
      <c r="H105" s="28"/>
      <c r="I105" s="28"/>
    </row>
    <row r="106" spans="1:9" x14ac:dyDescent="0.2">
      <c r="A106" s="44">
        <v>98</v>
      </c>
      <c r="B106" s="10" t="s">
        <v>194</v>
      </c>
      <c r="C106" s="11" t="s">
        <v>195</v>
      </c>
      <c r="D106" s="21">
        <f t="shared" si="3"/>
        <v>0</v>
      </c>
      <c r="E106" s="28"/>
      <c r="F106" s="28"/>
      <c r="G106" s="28"/>
      <c r="H106" s="28"/>
      <c r="I106" s="28"/>
    </row>
    <row r="107" spans="1:9" x14ac:dyDescent="0.2">
      <c r="A107" s="44">
        <v>99</v>
      </c>
      <c r="B107" s="6" t="s">
        <v>196</v>
      </c>
      <c r="C107" s="7" t="s">
        <v>197</v>
      </c>
      <c r="D107" s="21">
        <f t="shared" si="3"/>
        <v>0</v>
      </c>
      <c r="E107" s="28"/>
      <c r="F107" s="28"/>
      <c r="G107" s="28"/>
      <c r="H107" s="28"/>
      <c r="I107" s="28"/>
    </row>
    <row r="108" spans="1:9" x14ac:dyDescent="0.2">
      <c r="A108" s="44">
        <v>100</v>
      </c>
      <c r="B108" s="9" t="s">
        <v>198</v>
      </c>
      <c r="C108" s="7" t="s">
        <v>199</v>
      </c>
      <c r="D108" s="21">
        <f t="shared" si="3"/>
        <v>0</v>
      </c>
      <c r="E108" s="28"/>
      <c r="F108" s="28"/>
      <c r="G108" s="28"/>
      <c r="H108" s="28"/>
      <c r="I108" s="28"/>
    </row>
    <row r="109" spans="1:9" x14ac:dyDescent="0.2">
      <c r="A109" s="44">
        <v>101</v>
      </c>
      <c r="B109" s="6" t="s">
        <v>200</v>
      </c>
      <c r="C109" s="11" t="s">
        <v>201</v>
      </c>
      <c r="D109" s="21">
        <f t="shared" si="3"/>
        <v>173140490</v>
      </c>
      <c r="E109" s="28"/>
      <c r="F109" s="28"/>
      <c r="G109" s="28"/>
      <c r="H109" s="28"/>
      <c r="I109" s="28">
        <v>173140490</v>
      </c>
    </row>
    <row r="110" spans="1:9" x14ac:dyDescent="0.2">
      <c r="A110" s="44">
        <v>102</v>
      </c>
      <c r="B110" s="6" t="s">
        <v>202</v>
      </c>
      <c r="C110" s="7" t="s">
        <v>203</v>
      </c>
      <c r="D110" s="21">
        <f t="shared" si="3"/>
        <v>0</v>
      </c>
      <c r="E110" s="28"/>
      <c r="F110" s="28"/>
      <c r="G110" s="28"/>
      <c r="H110" s="28"/>
      <c r="I110" s="28"/>
    </row>
    <row r="111" spans="1:9" x14ac:dyDescent="0.2">
      <c r="A111" s="44">
        <v>103</v>
      </c>
      <c r="B111" s="10" t="s">
        <v>204</v>
      </c>
      <c r="C111" s="11" t="s">
        <v>205</v>
      </c>
      <c r="D111" s="21">
        <f t="shared" si="3"/>
        <v>47606676</v>
      </c>
      <c r="E111" s="28"/>
      <c r="F111" s="28"/>
      <c r="G111" s="28"/>
      <c r="H111" s="28"/>
      <c r="I111" s="28">
        <v>47606676</v>
      </c>
    </row>
    <row r="112" spans="1:9" x14ac:dyDescent="0.2">
      <c r="A112" s="44">
        <v>104</v>
      </c>
      <c r="B112" s="10" t="s">
        <v>206</v>
      </c>
      <c r="C112" s="11" t="s">
        <v>207</v>
      </c>
      <c r="D112" s="21">
        <f t="shared" si="3"/>
        <v>0</v>
      </c>
      <c r="E112" s="28"/>
      <c r="F112" s="28"/>
      <c r="G112" s="28"/>
      <c r="H112" s="28"/>
      <c r="I112" s="28"/>
    </row>
    <row r="113" spans="1:9" x14ac:dyDescent="0.2">
      <c r="A113" s="44">
        <v>105</v>
      </c>
      <c r="B113" s="10" t="s">
        <v>208</v>
      </c>
      <c r="C113" s="11" t="s">
        <v>209</v>
      </c>
      <c r="D113" s="21">
        <f t="shared" si="3"/>
        <v>0</v>
      </c>
      <c r="E113" s="28"/>
      <c r="F113" s="28"/>
      <c r="G113" s="28"/>
      <c r="H113" s="28"/>
      <c r="I113" s="28"/>
    </row>
    <row r="114" spans="1:9" ht="24" x14ac:dyDescent="0.2">
      <c r="A114" s="44">
        <v>106</v>
      </c>
      <c r="B114" s="10" t="s">
        <v>210</v>
      </c>
      <c r="C114" s="11" t="s">
        <v>211</v>
      </c>
      <c r="D114" s="21">
        <f t="shared" si="3"/>
        <v>0</v>
      </c>
      <c r="E114" s="28"/>
      <c r="F114" s="28"/>
      <c r="G114" s="28"/>
      <c r="H114" s="28"/>
      <c r="I114" s="28"/>
    </row>
    <row r="115" spans="1:9" x14ac:dyDescent="0.2">
      <c r="A115" s="44">
        <v>107</v>
      </c>
      <c r="B115" s="10" t="s">
        <v>212</v>
      </c>
      <c r="C115" s="11" t="s">
        <v>213</v>
      </c>
      <c r="D115" s="21">
        <f t="shared" si="3"/>
        <v>0</v>
      </c>
      <c r="E115" s="28"/>
      <c r="F115" s="28"/>
      <c r="G115" s="28"/>
      <c r="H115" s="28"/>
      <c r="I115" s="28"/>
    </row>
    <row r="116" spans="1:9" x14ac:dyDescent="0.2">
      <c r="A116" s="44">
        <v>108</v>
      </c>
      <c r="B116" s="10" t="s">
        <v>214</v>
      </c>
      <c r="C116" s="11" t="s">
        <v>215</v>
      </c>
      <c r="D116" s="21">
        <f t="shared" si="3"/>
        <v>650860198</v>
      </c>
      <c r="E116" s="28">
        <v>3804898</v>
      </c>
      <c r="F116" s="28"/>
      <c r="G116" s="28"/>
      <c r="H116" s="28"/>
      <c r="I116" s="28">
        <v>647055300</v>
      </c>
    </row>
    <row r="117" spans="1:9" ht="12" customHeight="1" x14ac:dyDescent="0.2">
      <c r="A117" s="44">
        <v>109</v>
      </c>
      <c r="B117" s="16" t="s">
        <v>216</v>
      </c>
      <c r="C117" s="17" t="s">
        <v>217</v>
      </c>
      <c r="D117" s="21">
        <f t="shared" si="3"/>
        <v>0</v>
      </c>
      <c r="E117" s="28"/>
      <c r="F117" s="28"/>
      <c r="G117" s="28"/>
      <c r="H117" s="28"/>
      <c r="I117" s="28"/>
    </row>
    <row r="118" spans="1:9" x14ac:dyDescent="0.2">
      <c r="A118" s="44">
        <v>110</v>
      </c>
      <c r="B118" s="16" t="s">
        <v>356</v>
      </c>
      <c r="C118" s="17" t="s">
        <v>320</v>
      </c>
      <c r="D118" s="21">
        <f t="shared" si="3"/>
        <v>0</v>
      </c>
      <c r="E118" s="28"/>
      <c r="F118" s="28"/>
      <c r="G118" s="28"/>
      <c r="H118" s="28"/>
      <c r="I118" s="28"/>
    </row>
    <row r="119" spans="1:9" x14ac:dyDescent="0.2">
      <c r="A119" s="44">
        <v>111</v>
      </c>
      <c r="B119" s="9" t="s">
        <v>218</v>
      </c>
      <c r="C119" s="7" t="s">
        <v>219</v>
      </c>
      <c r="D119" s="21">
        <f t="shared" si="3"/>
        <v>0</v>
      </c>
      <c r="E119" s="28"/>
      <c r="F119" s="28"/>
      <c r="G119" s="28"/>
      <c r="H119" s="28"/>
      <c r="I119" s="28"/>
    </row>
    <row r="120" spans="1:9" x14ac:dyDescent="0.2">
      <c r="A120" s="44">
        <v>112</v>
      </c>
      <c r="B120" s="10" t="s">
        <v>220</v>
      </c>
      <c r="C120" s="11" t="s">
        <v>221</v>
      </c>
      <c r="D120" s="21">
        <f t="shared" si="3"/>
        <v>0</v>
      </c>
      <c r="E120" s="28"/>
      <c r="F120" s="28"/>
      <c r="G120" s="28"/>
      <c r="H120" s="28"/>
      <c r="I120" s="28"/>
    </row>
    <row r="121" spans="1:9" ht="24" x14ac:dyDescent="0.2">
      <c r="A121" s="44">
        <v>113</v>
      </c>
      <c r="B121" s="6" t="s">
        <v>222</v>
      </c>
      <c r="C121" s="18" t="s">
        <v>223</v>
      </c>
      <c r="D121" s="21">
        <f t="shared" si="3"/>
        <v>0</v>
      </c>
      <c r="E121" s="28"/>
      <c r="F121" s="28"/>
      <c r="G121" s="28"/>
      <c r="H121" s="28"/>
      <c r="I121" s="28"/>
    </row>
    <row r="122" spans="1:9" ht="24" x14ac:dyDescent="0.2">
      <c r="A122" s="44">
        <v>114</v>
      </c>
      <c r="B122" s="10" t="s">
        <v>224</v>
      </c>
      <c r="C122" s="11" t="s">
        <v>225</v>
      </c>
      <c r="D122" s="21">
        <f t="shared" si="3"/>
        <v>0</v>
      </c>
      <c r="E122" s="28"/>
      <c r="F122" s="28"/>
      <c r="G122" s="28"/>
      <c r="H122" s="28"/>
      <c r="I122" s="28"/>
    </row>
    <row r="123" spans="1:9" ht="13.5" customHeight="1" x14ac:dyDescent="0.2">
      <c r="A123" s="44">
        <v>115</v>
      </c>
      <c r="B123" s="10" t="s">
        <v>226</v>
      </c>
      <c r="C123" s="11" t="s">
        <v>227</v>
      </c>
      <c r="D123" s="21">
        <f t="shared" si="3"/>
        <v>0</v>
      </c>
      <c r="E123" s="28"/>
      <c r="F123" s="28"/>
      <c r="G123" s="28"/>
      <c r="H123" s="28"/>
      <c r="I123" s="28"/>
    </row>
    <row r="124" spans="1:9" x14ac:dyDescent="0.2">
      <c r="A124" s="44">
        <v>116</v>
      </c>
      <c r="B124" s="9" t="s">
        <v>228</v>
      </c>
      <c r="C124" s="11" t="s">
        <v>229</v>
      </c>
      <c r="D124" s="21">
        <f t="shared" si="3"/>
        <v>0</v>
      </c>
      <c r="E124" s="28"/>
      <c r="F124" s="28"/>
      <c r="G124" s="28"/>
      <c r="H124" s="28"/>
      <c r="I124" s="28"/>
    </row>
    <row r="125" spans="1:9" x14ac:dyDescent="0.2">
      <c r="A125" s="44">
        <v>117</v>
      </c>
      <c r="B125" s="9" t="s">
        <v>230</v>
      </c>
      <c r="C125" s="11" t="s">
        <v>231</v>
      </c>
      <c r="D125" s="21">
        <f t="shared" si="3"/>
        <v>0</v>
      </c>
      <c r="E125" s="28"/>
      <c r="F125" s="28"/>
      <c r="G125" s="28"/>
      <c r="H125" s="28"/>
      <c r="I125" s="28"/>
    </row>
    <row r="126" spans="1:9" x14ac:dyDescent="0.2">
      <c r="A126" s="44">
        <v>118</v>
      </c>
      <c r="B126" s="9" t="s">
        <v>232</v>
      </c>
      <c r="C126" s="11" t="s">
        <v>233</v>
      </c>
      <c r="D126" s="21">
        <f t="shared" si="3"/>
        <v>0</v>
      </c>
      <c r="E126" s="28"/>
      <c r="F126" s="28"/>
      <c r="G126" s="28"/>
      <c r="H126" s="28"/>
      <c r="I126" s="28"/>
    </row>
    <row r="127" spans="1:9" ht="12.75" customHeight="1" x14ac:dyDescent="0.2">
      <c r="A127" s="44">
        <v>119</v>
      </c>
      <c r="B127" s="6" t="s">
        <v>234</v>
      </c>
      <c r="C127" s="7" t="s">
        <v>235</v>
      </c>
      <c r="D127" s="21">
        <f t="shared" si="3"/>
        <v>48865392</v>
      </c>
      <c r="E127" s="28"/>
      <c r="F127" s="28"/>
      <c r="G127" s="28"/>
      <c r="H127" s="28"/>
      <c r="I127" s="28">
        <v>48865392</v>
      </c>
    </row>
    <row r="128" spans="1:9" x14ac:dyDescent="0.2">
      <c r="A128" s="44">
        <v>120</v>
      </c>
      <c r="B128" s="9" t="s">
        <v>236</v>
      </c>
      <c r="C128" s="7" t="s">
        <v>237</v>
      </c>
      <c r="D128" s="21">
        <f t="shared" si="3"/>
        <v>0</v>
      </c>
      <c r="E128" s="28"/>
      <c r="F128" s="28"/>
      <c r="G128" s="28"/>
      <c r="H128" s="28"/>
      <c r="I128" s="28"/>
    </row>
    <row r="129" spans="1:9" x14ac:dyDescent="0.2">
      <c r="A129" s="44">
        <v>121</v>
      </c>
      <c r="B129" s="10" t="s">
        <v>238</v>
      </c>
      <c r="C129" s="11" t="s">
        <v>239</v>
      </c>
      <c r="D129" s="21">
        <f t="shared" si="3"/>
        <v>239522691</v>
      </c>
      <c r="E129" s="28">
        <v>973950</v>
      </c>
      <c r="F129" s="28"/>
      <c r="G129" s="28"/>
      <c r="H129" s="28"/>
      <c r="I129" s="28">
        <v>238548741</v>
      </c>
    </row>
    <row r="130" spans="1:9" x14ac:dyDescent="0.2">
      <c r="A130" s="44">
        <v>122</v>
      </c>
      <c r="B130" s="10" t="s">
        <v>240</v>
      </c>
      <c r="C130" s="11" t="s">
        <v>241</v>
      </c>
      <c r="D130" s="21">
        <f t="shared" si="3"/>
        <v>0</v>
      </c>
      <c r="E130" s="28"/>
      <c r="F130" s="28"/>
      <c r="G130" s="28"/>
      <c r="H130" s="28"/>
      <c r="I130" s="28"/>
    </row>
    <row r="131" spans="1:9" x14ac:dyDescent="0.2">
      <c r="A131" s="44">
        <v>123</v>
      </c>
      <c r="B131" s="10" t="s">
        <v>242</v>
      </c>
      <c r="C131" s="11" t="s">
        <v>321</v>
      </c>
      <c r="D131" s="21">
        <f t="shared" si="3"/>
        <v>46548897</v>
      </c>
      <c r="E131" s="28"/>
      <c r="F131" s="28">
        <v>7910425</v>
      </c>
      <c r="G131" s="28">
        <v>12986000</v>
      </c>
      <c r="H131" s="28">
        <v>3116640</v>
      </c>
      <c r="I131" s="28">
        <v>22535832</v>
      </c>
    </row>
    <row r="132" spans="1:9" x14ac:dyDescent="0.2">
      <c r="A132" s="44">
        <v>124</v>
      </c>
      <c r="B132" s="10" t="s">
        <v>243</v>
      </c>
      <c r="C132" s="11" t="s">
        <v>244</v>
      </c>
      <c r="D132" s="21">
        <f t="shared" si="3"/>
        <v>0</v>
      </c>
      <c r="E132" s="28"/>
      <c r="F132" s="28"/>
      <c r="G132" s="28"/>
      <c r="H132" s="28"/>
      <c r="I132" s="28"/>
    </row>
    <row r="133" spans="1:9" ht="21.75" customHeight="1" x14ac:dyDescent="0.2">
      <c r="A133" s="44">
        <v>125</v>
      </c>
      <c r="B133" s="10" t="s">
        <v>245</v>
      </c>
      <c r="C133" s="11" t="s">
        <v>246</v>
      </c>
      <c r="D133" s="21">
        <f t="shared" si="3"/>
        <v>2903405</v>
      </c>
      <c r="E133" s="28"/>
      <c r="F133" s="28">
        <v>2903405</v>
      </c>
      <c r="G133" s="28"/>
      <c r="H133" s="28"/>
      <c r="I133" s="28"/>
    </row>
    <row r="134" spans="1:9" x14ac:dyDescent="0.2">
      <c r="A134" s="44">
        <v>126</v>
      </c>
      <c r="B134" s="6" t="s">
        <v>247</v>
      </c>
      <c r="C134" s="7" t="s">
        <v>248</v>
      </c>
      <c r="D134" s="21">
        <f t="shared" si="3"/>
        <v>21715648</v>
      </c>
      <c r="E134" s="28"/>
      <c r="F134" s="28">
        <v>574780</v>
      </c>
      <c r="G134" s="28"/>
      <c r="H134" s="28"/>
      <c r="I134" s="28">
        <v>21140868</v>
      </c>
    </row>
    <row r="135" spans="1:9" x14ac:dyDescent="0.2">
      <c r="A135" s="44">
        <v>127</v>
      </c>
      <c r="B135" s="10" t="s">
        <v>249</v>
      </c>
      <c r="C135" s="11" t="s">
        <v>250</v>
      </c>
      <c r="D135" s="21">
        <f t="shared" si="3"/>
        <v>0</v>
      </c>
      <c r="E135" s="28"/>
      <c r="F135" s="28"/>
      <c r="G135" s="28"/>
      <c r="H135" s="28"/>
      <c r="I135" s="28"/>
    </row>
    <row r="136" spans="1:9" x14ac:dyDescent="0.2">
      <c r="A136" s="44">
        <v>128</v>
      </c>
      <c r="B136" s="6" t="s">
        <v>251</v>
      </c>
      <c r="C136" s="11" t="s">
        <v>322</v>
      </c>
      <c r="D136" s="21">
        <f t="shared" si="3"/>
        <v>0</v>
      </c>
      <c r="E136" s="28"/>
      <c r="F136" s="28"/>
      <c r="G136" s="28"/>
      <c r="H136" s="28"/>
      <c r="I136" s="28"/>
    </row>
    <row r="137" spans="1:9" ht="11.25" customHeight="1" x14ac:dyDescent="0.2">
      <c r="A137" s="44">
        <v>129</v>
      </c>
      <c r="B137" s="12" t="s">
        <v>252</v>
      </c>
      <c r="C137" s="13" t="s">
        <v>253</v>
      </c>
      <c r="D137" s="21">
        <f t="shared" si="3"/>
        <v>0</v>
      </c>
      <c r="E137" s="28"/>
      <c r="F137" s="28"/>
      <c r="G137" s="28"/>
      <c r="H137" s="28"/>
      <c r="I137" s="28"/>
    </row>
    <row r="138" spans="1:9" x14ac:dyDescent="0.2">
      <c r="A138" s="44">
        <v>130</v>
      </c>
      <c r="B138" s="10" t="s">
        <v>254</v>
      </c>
      <c r="C138" s="11" t="s">
        <v>255</v>
      </c>
      <c r="D138" s="21">
        <f t="shared" ref="D138:D145" si="4">E138+F138+G138+H138+I138</f>
        <v>0</v>
      </c>
      <c r="E138" s="28"/>
      <c r="F138" s="28"/>
      <c r="G138" s="28"/>
      <c r="H138" s="28"/>
      <c r="I138" s="28"/>
    </row>
    <row r="139" spans="1:9" x14ac:dyDescent="0.2">
      <c r="A139" s="44">
        <v>131</v>
      </c>
      <c r="B139" s="10" t="s">
        <v>256</v>
      </c>
      <c r="C139" s="11" t="s">
        <v>257</v>
      </c>
      <c r="D139" s="21">
        <f>E139+F139+G139+H139+I139</f>
        <v>0</v>
      </c>
      <c r="E139" s="28"/>
      <c r="F139" s="28"/>
      <c r="G139" s="28"/>
      <c r="H139" s="28"/>
      <c r="I139" s="28"/>
    </row>
    <row r="140" spans="1:9" x14ac:dyDescent="0.2">
      <c r="A140" s="44">
        <v>132</v>
      </c>
      <c r="B140" s="10" t="s">
        <v>258</v>
      </c>
      <c r="C140" s="11" t="s">
        <v>259</v>
      </c>
      <c r="D140" s="21">
        <f t="shared" si="4"/>
        <v>0</v>
      </c>
      <c r="E140" s="28"/>
      <c r="F140" s="28"/>
      <c r="G140" s="28"/>
      <c r="H140" s="28"/>
      <c r="I140" s="28"/>
    </row>
    <row r="141" spans="1:9" ht="13.5" customHeight="1" x14ac:dyDescent="0.2">
      <c r="A141" s="44">
        <v>133</v>
      </c>
      <c r="B141" s="12" t="s">
        <v>260</v>
      </c>
      <c r="C141" s="13" t="s">
        <v>323</v>
      </c>
      <c r="D141" s="21">
        <f t="shared" si="4"/>
        <v>189995</v>
      </c>
      <c r="E141" s="28"/>
      <c r="F141" s="28">
        <v>189995</v>
      </c>
      <c r="G141" s="28"/>
      <c r="H141" s="28"/>
      <c r="I141" s="28"/>
    </row>
    <row r="142" spans="1:9" x14ac:dyDescent="0.2">
      <c r="A142" s="44">
        <v>134</v>
      </c>
      <c r="B142" s="9" t="s">
        <v>261</v>
      </c>
      <c r="C142" s="13" t="s">
        <v>262</v>
      </c>
      <c r="D142" s="21">
        <f t="shared" si="4"/>
        <v>569985</v>
      </c>
      <c r="E142" s="28"/>
      <c r="F142" s="28">
        <v>569985</v>
      </c>
      <c r="G142" s="28"/>
      <c r="H142" s="28"/>
      <c r="I142" s="28"/>
    </row>
    <row r="143" spans="1:9" x14ac:dyDescent="0.2">
      <c r="A143" s="44">
        <v>135</v>
      </c>
      <c r="B143" s="10" t="s">
        <v>263</v>
      </c>
      <c r="C143" s="11" t="s">
        <v>264</v>
      </c>
      <c r="D143" s="21">
        <f t="shared" si="4"/>
        <v>1899950</v>
      </c>
      <c r="E143" s="28"/>
      <c r="F143" s="28">
        <v>1899950</v>
      </c>
      <c r="G143" s="28"/>
      <c r="H143" s="28"/>
      <c r="I143" s="28"/>
    </row>
    <row r="144" spans="1:9" x14ac:dyDescent="0.2">
      <c r="A144" s="44">
        <v>136</v>
      </c>
      <c r="B144" s="6" t="s">
        <v>265</v>
      </c>
      <c r="C144" s="7" t="s">
        <v>266</v>
      </c>
      <c r="D144" s="21">
        <f t="shared" si="4"/>
        <v>0</v>
      </c>
      <c r="E144" s="28"/>
      <c r="F144" s="28"/>
      <c r="G144" s="28"/>
      <c r="H144" s="28"/>
      <c r="I144" s="28"/>
    </row>
    <row r="145" spans="1:9" ht="10.5" customHeight="1" x14ac:dyDescent="0.2">
      <c r="A145" s="44">
        <v>137</v>
      </c>
      <c r="B145" s="59" t="s">
        <v>267</v>
      </c>
      <c r="C145" s="52" t="s">
        <v>268</v>
      </c>
      <c r="D145" s="21">
        <f t="shared" si="4"/>
        <v>0</v>
      </c>
      <c r="E145" s="28"/>
      <c r="F145" s="28"/>
      <c r="G145" s="28"/>
      <c r="H145" s="28"/>
      <c r="I145" s="28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48"/>
  <sheetViews>
    <sheetView workbookViewId="0">
      <pane xSplit="3" ySplit="8" topLeftCell="K9" activePane="bottomRight" state="frozen"/>
      <selection pane="topRight" activeCell="D1" sqref="D1"/>
      <selection pane="bottomLeft" activeCell="A9" sqref="A9"/>
      <selection pane="bottomRight" activeCell="S132" sqref="S132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29.28515625" style="62" customWidth="1"/>
    <col min="4" max="4" width="12.85546875" style="62" customWidth="1"/>
    <col min="5" max="5" width="13" style="62" customWidth="1"/>
    <col min="6" max="6" width="10.7109375" style="62" customWidth="1"/>
    <col min="7" max="8" width="12.5703125" style="62" customWidth="1"/>
    <col min="9" max="9" width="9.85546875" style="62" customWidth="1"/>
    <col min="10" max="11" width="10.85546875" style="62" customWidth="1"/>
    <col min="12" max="12" width="11.7109375" style="62" customWidth="1"/>
    <col min="13" max="13" width="12.140625" style="3" customWidth="1"/>
    <col min="14" max="14" width="15.42578125" style="29" customWidth="1"/>
    <col min="15" max="15" width="13.42578125" style="29" customWidth="1"/>
    <col min="16" max="16" width="13.85546875" style="73" customWidth="1"/>
    <col min="17" max="16384" width="9.140625" style="3"/>
  </cols>
  <sheetData>
    <row r="2" spans="1:16" ht="20.25" customHeight="1" x14ac:dyDescent="0.2">
      <c r="A2" s="201" t="s">
        <v>344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6" s="30" customFormat="1" x14ac:dyDescent="0.2">
      <c r="A3" s="29"/>
      <c r="B3" s="29"/>
      <c r="C3" s="42"/>
      <c r="D3" s="42"/>
      <c r="E3" s="42"/>
      <c r="F3" s="42"/>
      <c r="G3" s="42"/>
      <c r="H3" s="42"/>
      <c r="I3" s="42"/>
      <c r="J3" s="42"/>
      <c r="K3" s="42"/>
      <c r="L3" s="42"/>
      <c r="N3" s="29"/>
      <c r="O3" s="29"/>
      <c r="P3" s="73"/>
    </row>
    <row r="4" spans="1:16" s="30" customFormat="1" ht="12.75" thickBot="1" x14ac:dyDescent="0.25">
      <c r="A4" s="29"/>
      <c r="B4" s="2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73"/>
    </row>
    <row r="5" spans="1:16" s="5" customFormat="1" ht="17.25" customHeight="1" x14ac:dyDescent="0.2">
      <c r="A5" s="228" t="s">
        <v>0</v>
      </c>
      <c r="B5" s="232" t="s">
        <v>1</v>
      </c>
      <c r="C5" s="236" t="s">
        <v>2</v>
      </c>
      <c r="D5" s="243" t="s">
        <v>345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P5" s="224" t="s">
        <v>387</v>
      </c>
    </row>
    <row r="6" spans="1:16" ht="26.25" customHeight="1" x14ac:dyDescent="0.2">
      <c r="A6" s="229"/>
      <c r="B6" s="233"/>
      <c r="C6" s="237"/>
      <c r="D6" s="216" t="s">
        <v>290</v>
      </c>
      <c r="E6" s="203" t="s">
        <v>346</v>
      </c>
      <c r="F6" s="203" t="s">
        <v>339</v>
      </c>
      <c r="G6" s="203" t="s">
        <v>340</v>
      </c>
      <c r="H6" s="219"/>
      <c r="I6" s="219"/>
      <c r="J6" s="219"/>
      <c r="K6" s="219"/>
      <c r="L6" s="203" t="s">
        <v>341</v>
      </c>
      <c r="M6" s="240"/>
      <c r="N6" s="240"/>
      <c r="O6" s="241"/>
      <c r="P6" s="225"/>
    </row>
    <row r="7" spans="1:16" ht="28.5" customHeight="1" x14ac:dyDescent="0.2">
      <c r="A7" s="230"/>
      <c r="B7" s="234"/>
      <c r="C7" s="238"/>
      <c r="D7" s="217"/>
      <c r="E7" s="219"/>
      <c r="F7" s="219"/>
      <c r="G7" s="219" t="s">
        <v>270</v>
      </c>
      <c r="H7" s="203" t="s">
        <v>336</v>
      </c>
      <c r="I7" s="203" t="s">
        <v>337</v>
      </c>
      <c r="J7" s="203" t="s">
        <v>338</v>
      </c>
      <c r="K7" s="219"/>
      <c r="L7" s="219" t="s">
        <v>270</v>
      </c>
      <c r="M7" s="203" t="s">
        <v>336</v>
      </c>
      <c r="N7" s="213" t="s">
        <v>338</v>
      </c>
      <c r="O7" s="242"/>
      <c r="P7" s="225"/>
    </row>
    <row r="8" spans="1:16" ht="98.25" customHeight="1" thickBot="1" x14ac:dyDescent="0.25">
      <c r="A8" s="231"/>
      <c r="B8" s="235"/>
      <c r="C8" s="239"/>
      <c r="D8" s="218"/>
      <c r="E8" s="220"/>
      <c r="F8" s="220"/>
      <c r="G8" s="220"/>
      <c r="H8" s="220"/>
      <c r="I8" s="220"/>
      <c r="J8" s="80" t="s">
        <v>347</v>
      </c>
      <c r="K8" s="80" t="s">
        <v>348</v>
      </c>
      <c r="L8" s="220"/>
      <c r="M8" s="220"/>
      <c r="N8" s="81" t="s">
        <v>349</v>
      </c>
      <c r="O8" s="82" t="s">
        <v>350</v>
      </c>
      <c r="P8" s="226"/>
    </row>
    <row r="9" spans="1:16" s="5" customFormat="1" x14ac:dyDescent="0.2">
      <c r="A9" s="221" t="s">
        <v>270</v>
      </c>
      <c r="B9" s="222"/>
      <c r="C9" s="223"/>
      <c r="D9" s="84">
        <f>D11+D10</f>
        <v>1344324863</v>
      </c>
      <c r="E9" s="79">
        <f>E11+E10</f>
        <v>167746963</v>
      </c>
      <c r="F9" s="79">
        <f t="shared" ref="F9:O9" si="0">F11+F10</f>
        <v>75396000</v>
      </c>
      <c r="G9" s="79">
        <f t="shared" si="0"/>
        <v>200711601</v>
      </c>
      <c r="H9" s="79">
        <f t="shared" si="0"/>
        <v>50768546</v>
      </c>
      <c r="I9" s="79">
        <f t="shared" si="0"/>
        <v>7199311</v>
      </c>
      <c r="J9" s="79">
        <f t="shared" si="0"/>
        <v>126753936</v>
      </c>
      <c r="K9" s="79">
        <f t="shared" si="0"/>
        <v>15989808</v>
      </c>
      <c r="L9" s="79">
        <f t="shared" si="0"/>
        <v>900470299</v>
      </c>
      <c r="M9" s="79">
        <f t="shared" si="0"/>
        <v>785944553</v>
      </c>
      <c r="N9" s="79">
        <f t="shared" si="0"/>
        <v>64663985</v>
      </c>
      <c r="O9" s="85">
        <f t="shared" si="0"/>
        <v>49861761</v>
      </c>
      <c r="P9" s="194">
        <f t="shared" ref="P9" si="1">P11+P10</f>
        <v>3360123</v>
      </c>
    </row>
    <row r="10" spans="1:16" s="5" customFormat="1" ht="12.75" customHeight="1" x14ac:dyDescent="0.2">
      <c r="A10" s="214" t="s">
        <v>269</v>
      </c>
      <c r="B10" s="215"/>
      <c r="C10" s="215"/>
      <c r="D10" s="115">
        <f>E10+F10+G10+L10</f>
        <v>31997548</v>
      </c>
      <c r="E10" s="72"/>
      <c r="F10" s="114"/>
      <c r="G10" s="72">
        <f>SUM(H10:K10)</f>
        <v>0</v>
      </c>
      <c r="H10" s="114"/>
      <c r="I10" s="114"/>
      <c r="J10" s="114"/>
      <c r="K10" s="114"/>
      <c r="L10" s="72">
        <f>SUM(M10:O10)</f>
        <v>31997548</v>
      </c>
      <c r="M10" s="114">
        <v>25684461</v>
      </c>
      <c r="N10" s="114"/>
      <c r="O10" s="86">
        <v>6313087</v>
      </c>
      <c r="P10" s="195"/>
    </row>
    <row r="11" spans="1:16" ht="12.75" customHeight="1" x14ac:dyDescent="0.2">
      <c r="A11" s="214" t="s">
        <v>313</v>
      </c>
      <c r="B11" s="215"/>
      <c r="C11" s="215"/>
      <c r="D11" s="116">
        <f t="shared" ref="D11:O11" si="2">SUM(D12:D148)</f>
        <v>1312327315</v>
      </c>
      <c r="E11" s="117">
        <f t="shared" si="2"/>
        <v>167746963</v>
      </c>
      <c r="F11" s="117">
        <f t="shared" si="2"/>
        <v>75396000</v>
      </c>
      <c r="G11" s="117">
        <f t="shared" si="2"/>
        <v>200711601</v>
      </c>
      <c r="H11" s="117">
        <f t="shared" si="2"/>
        <v>50768546</v>
      </c>
      <c r="I11" s="117">
        <f t="shared" si="2"/>
        <v>7199311</v>
      </c>
      <c r="J11" s="117">
        <f t="shared" si="2"/>
        <v>126753936</v>
      </c>
      <c r="K11" s="117">
        <f t="shared" si="2"/>
        <v>15989808</v>
      </c>
      <c r="L11" s="117">
        <f t="shared" si="2"/>
        <v>868472751</v>
      </c>
      <c r="M11" s="117">
        <f t="shared" si="2"/>
        <v>760260092</v>
      </c>
      <c r="N11" s="117">
        <f t="shared" si="2"/>
        <v>64663985</v>
      </c>
      <c r="O11" s="118">
        <f t="shared" si="2"/>
        <v>43548674</v>
      </c>
      <c r="P11" s="196">
        <f t="shared" ref="P11" si="3">SUM(P12:P148)</f>
        <v>3360123</v>
      </c>
    </row>
    <row r="12" spans="1:16" ht="12" customHeight="1" x14ac:dyDescent="0.2">
      <c r="A12" s="75">
        <v>1</v>
      </c>
      <c r="B12" s="12" t="s">
        <v>3</v>
      </c>
      <c r="C12" s="83" t="s">
        <v>4</v>
      </c>
      <c r="D12" s="115">
        <f>E12+F12+G12+L12</f>
        <v>9269098</v>
      </c>
      <c r="E12" s="72"/>
      <c r="F12" s="72"/>
      <c r="G12" s="72">
        <f>SUM(H12:K12)</f>
        <v>707610</v>
      </c>
      <c r="H12" s="72"/>
      <c r="I12" s="72"/>
      <c r="J12" s="72">
        <v>707610</v>
      </c>
      <c r="K12" s="72"/>
      <c r="L12" s="72">
        <f>SUM(M12:O12)</f>
        <v>8561488</v>
      </c>
      <c r="M12" s="72">
        <v>8561488</v>
      </c>
      <c r="N12" s="28"/>
      <c r="O12" s="87"/>
      <c r="P12" s="197">
        <v>61688</v>
      </c>
    </row>
    <row r="13" spans="1:16" x14ac:dyDescent="0.2">
      <c r="A13" s="75">
        <v>2</v>
      </c>
      <c r="B13" s="119" t="s">
        <v>5</v>
      </c>
      <c r="C13" s="83" t="s">
        <v>6</v>
      </c>
      <c r="D13" s="115">
        <f t="shared" ref="D13:D76" si="4">E13+F13+G13+L13</f>
        <v>10909063</v>
      </c>
      <c r="E13" s="72"/>
      <c r="F13" s="72"/>
      <c r="G13" s="72">
        <f t="shared" ref="G13:G76" si="5">SUM(H13:K13)</f>
        <v>1033163</v>
      </c>
      <c r="H13" s="72"/>
      <c r="I13" s="72"/>
      <c r="J13" s="72">
        <v>1033163</v>
      </c>
      <c r="K13" s="72"/>
      <c r="L13" s="72">
        <f t="shared" ref="L13:L76" si="6">SUM(M13:O13)</f>
        <v>9875900</v>
      </c>
      <c r="M13" s="28">
        <v>8561488</v>
      </c>
      <c r="N13" s="28">
        <v>871157</v>
      </c>
      <c r="O13" s="87">
        <v>443255</v>
      </c>
      <c r="P13" s="197">
        <v>59820</v>
      </c>
    </row>
    <row r="14" spans="1:16" x14ac:dyDescent="0.2">
      <c r="A14" s="75">
        <v>3</v>
      </c>
      <c r="B14" s="120" t="s">
        <v>7</v>
      </c>
      <c r="C14" s="83" t="s">
        <v>8</v>
      </c>
      <c r="D14" s="115">
        <f t="shared" si="4"/>
        <v>18389988</v>
      </c>
      <c r="E14" s="72"/>
      <c r="F14" s="72"/>
      <c r="G14" s="72">
        <f t="shared" si="5"/>
        <v>2702219</v>
      </c>
      <c r="H14" s="72"/>
      <c r="I14" s="72"/>
      <c r="J14" s="72">
        <v>2702219</v>
      </c>
      <c r="K14" s="72"/>
      <c r="L14" s="72">
        <f t="shared" si="6"/>
        <v>15687769</v>
      </c>
      <c r="M14" s="28">
        <v>13698380</v>
      </c>
      <c r="N14" s="28">
        <v>986580</v>
      </c>
      <c r="O14" s="87">
        <v>1002809</v>
      </c>
      <c r="P14" s="197">
        <v>44864</v>
      </c>
    </row>
    <row r="15" spans="1:16" ht="14.25" customHeight="1" x14ac:dyDescent="0.2">
      <c r="A15" s="75">
        <v>4</v>
      </c>
      <c r="B15" s="12" t="s">
        <v>9</v>
      </c>
      <c r="C15" s="83" t="s">
        <v>10</v>
      </c>
      <c r="D15" s="115">
        <f t="shared" si="4"/>
        <v>9871148</v>
      </c>
      <c r="E15" s="72"/>
      <c r="F15" s="72"/>
      <c r="G15" s="72">
        <f t="shared" si="5"/>
        <v>806276</v>
      </c>
      <c r="H15" s="72"/>
      <c r="I15" s="72"/>
      <c r="J15" s="72">
        <v>806276</v>
      </c>
      <c r="K15" s="72"/>
      <c r="L15" s="72">
        <f t="shared" si="6"/>
        <v>9064872</v>
      </c>
      <c r="M15" s="28">
        <v>8561488</v>
      </c>
      <c r="N15" s="28">
        <v>503384</v>
      </c>
      <c r="O15" s="87"/>
      <c r="P15" s="197">
        <v>76644</v>
      </c>
    </row>
    <row r="16" spans="1:16" ht="12" customHeight="1" x14ac:dyDescent="0.2">
      <c r="A16" s="75">
        <v>5</v>
      </c>
      <c r="B16" s="12" t="s">
        <v>11</v>
      </c>
      <c r="C16" s="83" t="s">
        <v>12</v>
      </c>
      <c r="D16" s="115">
        <f t="shared" si="4"/>
        <v>9216506</v>
      </c>
      <c r="E16" s="72"/>
      <c r="F16" s="72"/>
      <c r="G16" s="72">
        <f t="shared" si="5"/>
        <v>655018</v>
      </c>
      <c r="H16" s="72"/>
      <c r="I16" s="72"/>
      <c r="J16" s="72">
        <v>655018</v>
      </c>
      <c r="K16" s="72"/>
      <c r="L16" s="72">
        <f t="shared" si="6"/>
        <v>8561488</v>
      </c>
      <c r="M16" s="28">
        <v>8561488</v>
      </c>
      <c r="N16" s="28"/>
      <c r="O16" s="87"/>
      <c r="P16" s="197">
        <v>61688</v>
      </c>
    </row>
    <row r="17" spans="1:16" x14ac:dyDescent="0.2">
      <c r="A17" s="75">
        <v>6</v>
      </c>
      <c r="B17" s="120" t="s">
        <v>13</v>
      </c>
      <c r="C17" s="83" t="s">
        <v>14</v>
      </c>
      <c r="D17" s="115">
        <f t="shared" si="4"/>
        <v>34839152</v>
      </c>
      <c r="E17" s="72"/>
      <c r="F17" s="72"/>
      <c r="G17" s="72">
        <f t="shared" si="5"/>
        <v>10556120</v>
      </c>
      <c r="H17" s="72"/>
      <c r="I17" s="72">
        <v>3003263</v>
      </c>
      <c r="J17" s="72">
        <v>7450770</v>
      </c>
      <c r="K17" s="72">
        <v>102087</v>
      </c>
      <c r="L17" s="72">
        <f t="shared" si="6"/>
        <v>24283032</v>
      </c>
      <c r="M17" s="28">
        <v>20119494</v>
      </c>
      <c r="N17" s="28">
        <v>1848520</v>
      </c>
      <c r="O17" s="87">
        <v>2315018</v>
      </c>
      <c r="P17" s="197">
        <v>3738</v>
      </c>
    </row>
    <row r="18" spans="1:16" x14ac:dyDescent="0.2">
      <c r="A18" s="75">
        <v>7</v>
      </c>
      <c r="B18" s="12" t="s">
        <v>15</v>
      </c>
      <c r="C18" s="83" t="s">
        <v>16</v>
      </c>
      <c r="D18" s="115">
        <f t="shared" si="4"/>
        <v>12599516</v>
      </c>
      <c r="E18" s="72"/>
      <c r="F18" s="72"/>
      <c r="G18" s="72">
        <f t="shared" si="5"/>
        <v>1446950</v>
      </c>
      <c r="H18" s="72"/>
      <c r="I18" s="72"/>
      <c r="J18" s="72">
        <v>1446950</v>
      </c>
      <c r="K18" s="72"/>
      <c r="L18" s="72">
        <f t="shared" si="6"/>
        <v>11152566</v>
      </c>
      <c r="M18" s="28">
        <v>8561488</v>
      </c>
      <c r="N18" s="28">
        <v>1498302</v>
      </c>
      <c r="O18" s="87">
        <v>1092776</v>
      </c>
      <c r="P18" s="197">
        <v>46733</v>
      </c>
    </row>
    <row r="19" spans="1:16" x14ac:dyDescent="0.2">
      <c r="A19" s="75">
        <v>8</v>
      </c>
      <c r="B19" s="120" t="s">
        <v>17</v>
      </c>
      <c r="C19" s="83" t="s">
        <v>18</v>
      </c>
      <c r="D19" s="115">
        <f t="shared" si="4"/>
        <v>9398624</v>
      </c>
      <c r="E19" s="72"/>
      <c r="F19" s="72"/>
      <c r="G19" s="72">
        <f t="shared" si="5"/>
        <v>837136</v>
      </c>
      <c r="H19" s="72"/>
      <c r="I19" s="72"/>
      <c r="J19" s="72">
        <v>837136</v>
      </c>
      <c r="K19" s="72"/>
      <c r="L19" s="72">
        <f t="shared" si="6"/>
        <v>8561488</v>
      </c>
      <c r="M19" s="28">
        <v>8561488</v>
      </c>
      <c r="N19" s="28"/>
      <c r="O19" s="87"/>
      <c r="P19" s="197">
        <v>50472</v>
      </c>
    </row>
    <row r="20" spans="1:16" x14ac:dyDescent="0.2">
      <c r="A20" s="75">
        <v>9</v>
      </c>
      <c r="B20" s="120" t="s">
        <v>19</v>
      </c>
      <c r="C20" s="83" t="s">
        <v>20</v>
      </c>
      <c r="D20" s="115">
        <f t="shared" si="4"/>
        <v>6073374</v>
      </c>
      <c r="E20" s="72"/>
      <c r="F20" s="72"/>
      <c r="G20" s="72">
        <f t="shared" si="5"/>
        <v>1010127</v>
      </c>
      <c r="H20" s="72"/>
      <c r="I20" s="72"/>
      <c r="J20" s="72">
        <v>1010127</v>
      </c>
      <c r="K20" s="72"/>
      <c r="L20" s="72">
        <f t="shared" si="6"/>
        <v>5063247</v>
      </c>
      <c r="M20" s="28">
        <v>4280744</v>
      </c>
      <c r="N20" s="28">
        <v>549904</v>
      </c>
      <c r="O20" s="87">
        <v>232599</v>
      </c>
      <c r="P20" s="197">
        <v>82252</v>
      </c>
    </row>
    <row r="21" spans="1:16" x14ac:dyDescent="0.2">
      <c r="A21" s="75">
        <v>10</v>
      </c>
      <c r="B21" s="120" t="s">
        <v>21</v>
      </c>
      <c r="C21" s="83" t="s">
        <v>22</v>
      </c>
      <c r="D21" s="115">
        <f t="shared" si="4"/>
        <v>9276053</v>
      </c>
      <c r="E21" s="72"/>
      <c r="F21" s="72"/>
      <c r="G21" s="72">
        <f t="shared" si="5"/>
        <v>714565</v>
      </c>
      <c r="H21" s="72"/>
      <c r="I21" s="72"/>
      <c r="J21" s="72">
        <v>714565</v>
      </c>
      <c r="K21" s="72"/>
      <c r="L21" s="72">
        <f t="shared" si="6"/>
        <v>8561488</v>
      </c>
      <c r="M21" s="28">
        <v>8561488</v>
      </c>
      <c r="N21" s="28"/>
      <c r="O21" s="87"/>
      <c r="P21" s="197">
        <v>51404</v>
      </c>
    </row>
    <row r="22" spans="1:16" x14ac:dyDescent="0.2">
      <c r="A22" s="75">
        <v>11</v>
      </c>
      <c r="B22" s="120" t="s">
        <v>23</v>
      </c>
      <c r="C22" s="83" t="s">
        <v>24</v>
      </c>
      <c r="D22" s="115">
        <f t="shared" si="4"/>
        <v>9289527</v>
      </c>
      <c r="E22" s="72"/>
      <c r="F22" s="72"/>
      <c r="G22" s="72">
        <f t="shared" si="5"/>
        <v>728039</v>
      </c>
      <c r="H22" s="72"/>
      <c r="I22" s="72"/>
      <c r="J22" s="72">
        <v>728039</v>
      </c>
      <c r="K22" s="72"/>
      <c r="L22" s="72">
        <f t="shared" si="6"/>
        <v>8561488</v>
      </c>
      <c r="M22" s="28">
        <v>8561488</v>
      </c>
      <c r="N22" s="28"/>
      <c r="O22" s="87"/>
      <c r="P22" s="197">
        <v>57949</v>
      </c>
    </row>
    <row r="23" spans="1:16" x14ac:dyDescent="0.2">
      <c r="A23" s="75">
        <v>12</v>
      </c>
      <c r="B23" s="120" t="s">
        <v>25</v>
      </c>
      <c r="C23" s="83" t="s">
        <v>26</v>
      </c>
      <c r="D23" s="115">
        <f t="shared" si="4"/>
        <v>10641656</v>
      </c>
      <c r="E23" s="72"/>
      <c r="F23" s="72"/>
      <c r="G23" s="72">
        <f t="shared" si="5"/>
        <v>1137914</v>
      </c>
      <c r="H23" s="72"/>
      <c r="I23" s="72"/>
      <c r="J23" s="72">
        <v>1137914</v>
      </c>
      <c r="K23" s="72"/>
      <c r="L23" s="72">
        <f t="shared" si="6"/>
        <v>9503742</v>
      </c>
      <c r="M23" s="28">
        <v>8561488</v>
      </c>
      <c r="N23" s="28">
        <v>942254</v>
      </c>
      <c r="O23" s="87"/>
      <c r="P23" s="197">
        <v>74774</v>
      </c>
    </row>
    <row r="24" spans="1:16" x14ac:dyDescent="0.2">
      <c r="A24" s="75">
        <v>13</v>
      </c>
      <c r="B24" s="120" t="s">
        <v>358</v>
      </c>
      <c r="C24" s="83" t="s">
        <v>357</v>
      </c>
      <c r="D24" s="115">
        <f t="shared" si="4"/>
        <v>0</v>
      </c>
      <c r="E24" s="72"/>
      <c r="F24" s="72"/>
      <c r="G24" s="72"/>
      <c r="H24" s="72"/>
      <c r="I24" s="72"/>
      <c r="J24" s="72"/>
      <c r="K24" s="72"/>
      <c r="L24" s="72"/>
      <c r="M24" s="28"/>
      <c r="N24" s="28"/>
      <c r="O24" s="87"/>
      <c r="P24" s="197"/>
    </row>
    <row r="25" spans="1:16" ht="15" customHeight="1" x14ac:dyDescent="0.2">
      <c r="A25" s="75">
        <v>14</v>
      </c>
      <c r="B25" s="12" t="s">
        <v>27</v>
      </c>
      <c r="C25" s="83" t="s">
        <v>28</v>
      </c>
      <c r="D25" s="115">
        <f t="shared" si="4"/>
        <v>0</v>
      </c>
      <c r="E25" s="72"/>
      <c r="F25" s="72"/>
      <c r="G25" s="72">
        <f t="shared" si="5"/>
        <v>0</v>
      </c>
      <c r="H25" s="72"/>
      <c r="I25" s="72"/>
      <c r="J25" s="72"/>
      <c r="K25" s="72"/>
      <c r="L25" s="72">
        <f t="shared" si="6"/>
        <v>0</v>
      </c>
      <c r="M25" s="28"/>
      <c r="N25" s="28"/>
      <c r="O25" s="87"/>
      <c r="P25" s="197"/>
    </row>
    <row r="26" spans="1:16" x14ac:dyDescent="0.2">
      <c r="A26" s="75">
        <v>15</v>
      </c>
      <c r="B26" s="120" t="s">
        <v>29</v>
      </c>
      <c r="C26" s="83" t="s">
        <v>30</v>
      </c>
      <c r="D26" s="115">
        <f t="shared" si="4"/>
        <v>9748952</v>
      </c>
      <c r="E26" s="72"/>
      <c r="F26" s="72"/>
      <c r="G26" s="72">
        <f t="shared" si="5"/>
        <v>1187464</v>
      </c>
      <c r="H26" s="72"/>
      <c r="I26" s="72"/>
      <c r="J26" s="72">
        <v>1187464</v>
      </c>
      <c r="K26" s="72"/>
      <c r="L26" s="72">
        <f t="shared" si="6"/>
        <v>8561488</v>
      </c>
      <c r="M26" s="28">
        <v>8561488</v>
      </c>
      <c r="N26" s="28"/>
      <c r="O26" s="87"/>
      <c r="P26" s="197">
        <v>67297</v>
      </c>
    </row>
    <row r="27" spans="1:16" x14ac:dyDescent="0.2">
      <c r="A27" s="75">
        <v>16</v>
      </c>
      <c r="B27" s="120" t="s">
        <v>31</v>
      </c>
      <c r="C27" s="83" t="s">
        <v>32</v>
      </c>
      <c r="D27" s="115">
        <f t="shared" si="4"/>
        <v>10478295</v>
      </c>
      <c r="E27" s="72"/>
      <c r="F27" s="72"/>
      <c r="G27" s="72">
        <f t="shared" si="5"/>
        <v>1916807</v>
      </c>
      <c r="H27" s="72"/>
      <c r="I27" s="72"/>
      <c r="J27" s="72">
        <v>1916807</v>
      </c>
      <c r="K27" s="72"/>
      <c r="L27" s="72">
        <f t="shared" si="6"/>
        <v>8561488</v>
      </c>
      <c r="M27" s="28">
        <v>8561488</v>
      </c>
      <c r="N27" s="28"/>
      <c r="O27" s="87"/>
      <c r="P27" s="197">
        <v>108422</v>
      </c>
    </row>
    <row r="28" spans="1:16" x14ac:dyDescent="0.2">
      <c r="A28" s="75">
        <v>17</v>
      </c>
      <c r="B28" s="120" t="s">
        <v>33</v>
      </c>
      <c r="C28" s="83" t="s">
        <v>34</v>
      </c>
      <c r="D28" s="115">
        <f t="shared" si="4"/>
        <v>13055097</v>
      </c>
      <c r="E28" s="72"/>
      <c r="F28" s="72"/>
      <c r="G28" s="72">
        <f t="shared" si="5"/>
        <v>1932019</v>
      </c>
      <c r="H28" s="72"/>
      <c r="I28" s="72"/>
      <c r="J28" s="72">
        <v>1932019</v>
      </c>
      <c r="K28" s="72"/>
      <c r="L28" s="72">
        <f t="shared" si="6"/>
        <v>11123078</v>
      </c>
      <c r="M28" s="28">
        <v>9417636</v>
      </c>
      <c r="N28" s="28">
        <v>950592</v>
      </c>
      <c r="O28" s="87">
        <v>754850</v>
      </c>
      <c r="P28" s="197">
        <v>106553</v>
      </c>
    </row>
    <row r="29" spans="1:16" x14ac:dyDescent="0.2">
      <c r="A29" s="75">
        <v>18</v>
      </c>
      <c r="B29" s="120" t="s">
        <v>35</v>
      </c>
      <c r="C29" s="83" t="s">
        <v>36</v>
      </c>
      <c r="D29" s="115">
        <f t="shared" si="4"/>
        <v>25606975</v>
      </c>
      <c r="E29" s="72"/>
      <c r="F29" s="72"/>
      <c r="G29" s="72">
        <f t="shared" si="5"/>
        <v>5691141</v>
      </c>
      <c r="H29" s="72"/>
      <c r="I29" s="72">
        <v>1203435</v>
      </c>
      <c r="J29" s="72">
        <v>4385619</v>
      </c>
      <c r="K29" s="72">
        <v>102087</v>
      </c>
      <c r="L29" s="72">
        <f t="shared" si="6"/>
        <v>19915834</v>
      </c>
      <c r="M29" s="28">
        <v>15838751</v>
      </c>
      <c r="N29" s="28">
        <v>2027579</v>
      </c>
      <c r="O29" s="87">
        <v>2049504</v>
      </c>
      <c r="P29" s="197">
        <v>72900</v>
      </c>
    </row>
    <row r="30" spans="1:16" x14ac:dyDescent="0.2">
      <c r="A30" s="75">
        <v>19</v>
      </c>
      <c r="B30" s="12" t="s">
        <v>37</v>
      </c>
      <c r="C30" s="83" t="s">
        <v>38</v>
      </c>
      <c r="D30" s="115">
        <f t="shared" si="4"/>
        <v>5576679</v>
      </c>
      <c r="E30" s="72"/>
      <c r="F30" s="72"/>
      <c r="G30" s="72">
        <f t="shared" si="5"/>
        <v>456817</v>
      </c>
      <c r="H30" s="72"/>
      <c r="I30" s="72"/>
      <c r="J30" s="72">
        <v>456817</v>
      </c>
      <c r="K30" s="72"/>
      <c r="L30" s="72">
        <f t="shared" si="6"/>
        <v>5119862</v>
      </c>
      <c r="M30" s="28">
        <v>4280744</v>
      </c>
      <c r="N30" s="28">
        <v>615296</v>
      </c>
      <c r="O30" s="87">
        <v>223822</v>
      </c>
      <c r="P30" s="197">
        <v>46733</v>
      </c>
    </row>
    <row r="31" spans="1:16" x14ac:dyDescent="0.2">
      <c r="A31" s="75">
        <v>20</v>
      </c>
      <c r="B31" s="12" t="s">
        <v>39</v>
      </c>
      <c r="C31" s="83" t="s">
        <v>40</v>
      </c>
      <c r="D31" s="115">
        <f t="shared" si="4"/>
        <v>10595670</v>
      </c>
      <c r="E31" s="72"/>
      <c r="F31" s="72"/>
      <c r="G31" s="72">
        <f t="shared" si="5"/>
        <v>856261</v>
      </c>
      <c r="H31" s="72"/>
      <c r="I31" s="72"/>
      <c r="J31" s="72">
        <v>856261</v>
      </c>
      <c r="K31" s="72"/>
      <c r="L31" s="72">
        <f t="shared" si="6"/>
        <v>9739409</v>
      </c>
      <c r="M31" s="28">
        <v>8561488</v>
      </c>
      <c r="N31" s="28">
        <v>596424</v>
      </c>
      <c r="O31" s="87">
        <v>581497</v>
      </c>
      <c r="P31" s="197">
        <v>42995</v>
      </c>
    </row>
    <row r="32" spans="1:16" x14ac:dyDescent="0.2">
      <c r="A32" s="75">
        <v>21</v>
      </c>
      <c r="B32" s="12" t="s">
        <v>41</v>
      </c>
      <c r="C32" s="83" t="s">
        <v>42</v>
      </c>
      <c r="D32" s="115">
        <f t="shared" si="4"/>
        <v>14559820</v>
      </c>
      <c r="E32" s="72"/>
      <c r="F32" s="72"/>
      <c r="G32" s="72">
        <f t="shared" si="5"/>
        <v>3316406</v>
      </c>
      <c r="H32" s="72"/>
      <c r="I32" s="72">
        <v>298196</v>
      </c>
      <c r="J32" s="72">
        <v>3018210</v>
      </c>
      <c r="K32" s="72"/>
      <c r="L32" s="72">
        <f t="shared" si="6"/>
        <v>11243414</v>
      </c>
      <c r="M32" s="28">
        <v>8561488</v>
      </c>
      <c r="N32" s="28">
        <v>1742753</v>
      </c>
      <c r="O32" s="87">
        <v>939173</v>
      </c>
      <c r="P32" s="197">
        <v>78513</v>
      </c>
    </row>
    <row r="33" spans="1:16" x14ac:dyDescent="0.2">
      <c r="A33" s="75">
        <v>22</v>
      </c>
      <c r="B33" s="12" t="s">
        <v>43</v>
      </c>
      <c r="C33" s="83" t="s">
        <v>44</v>
      </c>
      <c r="D33" s="115">
        <f t="shared" si="4"/>
        <v>17423416</v>
      </c>
      <c r="E33" s="72"/>
      <c r="F33" s="72"/>
      <c r="G33" s="72">
        <f t="shared" si="5"/>
        <v>1359095</v>
      </c>
      <c r="H33" s="72"/>
      <c r="I33" s="72"/>
      <c r="J33" s="72">
        <v>1257008</v>
      </c>
      <c r="K33" s="72">
        <v>102087</v>
      </c>
      <c r="L33" s="72">
        <f t="shared" si="6"/>
        <v>16064321</v>
      </c>
      <c r="M33" s="28">
        <v>13698380</v>
      </c>
      <c r="N33" s="28">
        <v>1554039</v>
      </c>
      <c r="O33" s="87">
        <v>811902</v>
      </c>
      <c r="P33" s="197">
        <v>1869</v>
      </c>
    </row>
    <row r="34" spans="1:16" x14ac:dyDescent="0.2">
      <c r="A34" s="75">
        <v>23</v>
      </c>
      <c r="B34" s="120" t="s">
        <v>45</v>
      </c>
      <c r="C34" s="83" t="s">
        <v>46</v>
      </c>
      <c r="D34" s="115">
        <f t="shared" si="4"/>
        <v>0</v>
      </c>
      <c r="E34" s="72"/>
      <c r="F34" s="72"/>
      <c r="G34" s="72">
        <f t="shared" si="5"/>
        <v>0</v>
      </c>
      <c r="H34" s="72"/>
      <c r="I34" s="72"/>
      <c r="J34" s="72"/>
      <c r="K34" s="72"/>
      <c r="L34" s="72">
        <f t="shared" si="6"/>
        <v>0</v>
      </c>
      <c r="M34" s="28"/>
      <c r="N34" s="28"/>
      <c r="O34" s="87"/>
      <c r="P34" s="197"/>
    </row>
    <row r="35" spans="1:16" ht="12" customHeight="1" x14ac:dyDescent="0.2">
      <c r="A35" s="75">
        <v>24</v>
      </c>
      <c r="B35" s="120" t="s">
        <v>47</v>
      </c>
      <c r="C35" s="83" t="s">
        <v>48</v>
      </c>
      <c r="D35" s="115">
        <f t="shared" si="4"/>
        <v>0</v>
      </c>
      <c r="E35" s="72"/>
      <c r="F35" s="72"/>
      <c r="G35" s="72">
        <f t="shared" si="5"/>
        <v>0</v>
      </c>
      <c r="H35" s="72"/>
      <c r="I35" s="72"/>
      <c r="J35" s="72"/>
      <c r="K35" s="72"/>
      <c r="L35" s="72">
        <f t="shared" si="6"/>
        <v>0</v>
      </c>
      <c r="M35" s="28"/>
      <c r="N35" s="28"/>
      <c r="O35" s="87"/>
      <c r="P35" s="197"/>
    </row>
    <row r="36" spans="1:16" ht="24" x14ac:dyDescent="0.2">
      <c r="A36" s="75">
        <v>25</v>
      </c>
      <c r="B36" s="120" t="s">
        <v>49</v>
      </c>
      <c r="C36" s="83" t="s">
        <v>50</v>
      </c>
      <c r="D36" s="115">
        <f t="shared" si="4"/>
        <v>0</v>
      </c>
      <c r="E36" s="72"/>
      <c r="F36" s="72"/>
      <c r="G36" s="72">
        <f t="shared" si="5"/>
        <v>0</v>
      </c>
      <c r="H36" s="72"/>
      <c r="I36" s="72"/>
      <c r="J36" s="72"/>
      <c r="K36" s="72"/>
      <c r="L36" s="72">
        <f t="shared" si="6"/>
        <v>0</v>
      </c>
      <c r="M36" s="28"/>
      <c r="N36" s="28"/>
      <c r="O36" s="87"/>
      <c r="P36" s="197"/>
    </row>
    <row r="37" spans="1:16" x14ac:dyDescent="0.2">
      <c r="A37" s="75">
        <v>26</v>
      </c>
      <c r="B37" s="12" t="s">
        <v>51</v>
      </c>
      <c r="C37" s="83" t="s">
        <v>52</v>
      </c>
      <c r="D37" s="115">
        <f t="shared" si="4"/>
        <v>23544090</v>
      </c>
      <c r="E37" s="72"/>
      <c r="F37" s="72"/>
      <c r="G37" s="72">
        <f t="shared" si="5"/>
        <v>0</v>
      </c>
      <c r="H37" s="72"/>
      <c r="I37" s="72"/>
      <c r="J37" s="72"/>
      <c r="K37" s="72"/>
      <c r="L37" s="72">
        <f t="shared" si="6"/>
        <v>23544090</v>
      </c>
      <c r="M37" s="28">
        <v>23544090</v>
      </c>
      <c r="N37" s="28"/>
      <c r="O37" s="87"/>
      <c r="P37" s="197"/>
    </row>
    <row r="38" spans="1:16" x14ac:dyDescent="0.2">
      <c r="A38" s="75">
        <v>27</v>
      </c>
      <c r="B38" s="120" t="s">
        <v>53</v>
      </c>
      <c r="C38" s="83" t="s">
        <v>54</v>
      </c>
      <c r="D38" s="115">
        <f t="shared" si="4"/>
        <v>18401518</v>
      </c>
      <c r="E38" s="72"/>
      <c r="F38" s="72"/>
      <c r="G38" s="72">
        <f t="shared" si="5"/>
        <v>2831310</v>
      </c>
      <c r="H38" s="72"/>
      <c r="I38" s="72"/>
      <c r="J38" s="72">
        <v>2831310</v>
      </c>
      <c r="K38" s="72"/>
      <c r="L38" s="72">
        <f t="shared" si="6"/>
        <v>15570208</v>
      </c>
      <c r="M38" s="28">
        <v>8561488</v>
      </c>
      <c r="N38" s="28">
        <v>3289331</v>
      </c>
      <c r="O38" s="87">
        <v>3719389</v>
      </c>
      <c r="P38" s="197">
        <v>78513</v>
      </c>
    </row>
    <row r="39" spans="1:16" ht="14.25" customHeight="1" x14ac:dyDescent="0.2">
      <c r="A39" s="75">
        <v>28</v>
      </c>
      <c r="B39" s="120" t="s">
        <v>55</v>
      </c>
      <c r="C39" s="83" t="s">
        <v>56</v>
      </c>
      <c r="D39" s="115">
        <f t="shared" si="4"/>
        <v>2568446</v>
      </c>
      <c r="E39" s="72"/>
      <c r="F39" s="72"/>
      <c r="G39" s="72">
        <f t="shared" si="5"/>
        <v>0</v>
      </c>
      <c r="H39" s="72"/>
      <c r="I39" s="72"/>
      <c r="J39" s="72"/>
      <c r="K39" s="72"/>
      <c r="L39" s="72">
        <f t="shared" si="6"/>
        <v>2568446</v>
      </c>
      <c r="M39" s="28">
        <v>2568446</v>
      </c>
      <c r="N39" s="28"/>
      <c r="O39" s="87"/>
      <c r="P39" s="197"/>
    </row>
    <row r="40" spans="1:16" ht="12" customHeight="1" x14ac:dyDescent="0.2">
      <c r="A40" s="75">
        <v>29</v>
      </c>
      <c r="B40" s="119" t="s">
        <v>57</v>
      </c>
      <c r="C40" s="83" t="s">
        <v>58</v>
      </c>
      <c r="D40" s="115">
        <f t="shared" si="4"/>
        <v>0</v>
      </c>
      <c r="E40" s="72"/>
      <c r="F40" s="72"/>
      <c r="G40" s="72">
        <f t="shared" si="5"/>
        <v>0</v>
      </c>
      <c r="H40" s="72"/>
      <c r="I40" s="72"/>
      <c r="J40" s="72"/>
      <c r="K40" s="72"/>
      <c r="L40" s="72">
        <f t="shared" si="6"/>
        <v>0</v>
      </c>
      <c r="M40" s="28"/>
      <c r="N40" s="28"/>
      <c r="O40" s="87"/>
      <c r="P40" s="197"/>
    </row>
    <row r="41" spans="1:16" ht="24" x14ac:dyDescent="0.2">
      <c r="A41" s="75">
        <v>30</v>
      </c>
      <c r="B41" s="12" t="s">
        <v>59</v>
      </c>
      <c r="C41" s="83" t="s">
        <v>60</v>
      </c>
      <c r="D41" s="115">
        <f t="shared" si="4"/>
        <v>0</v>
      </c>
      <c r="E41" s="72"/>
      <c r="F41" s="72"/>
      <c r="G41" s="72">
        <f t="shared" si="5"/>
        <v>0</v>
      </c>
      <c r="H41" s="72"/>
      <c r="I41" s="72"/>
      <c r="J41" s="72"/>
      <c r="K41" s="72"/>
      <c r="L41" s="72">
        <f t="shared" si="6"/>
        <v>0</v>
      </c>
      <c r="M41" s="28"/>
      <c r="N41" s="28"/>
      <c r="O41" s="87"/>
      <c r="P41" s="197"/>
    </row>
    <row r="42" spans="1:16" ht="15.75" customHeight="1" x14ac:dyDescent="0.2">
      <c r="A42" s="75">
        <v>31</v>
      </c>
      <c r="B42" s="120" t="s">
        <v>61</v>
      </c>
      <c r="C42" s="83" t="s">
        <v>62</v>
      </c>
      <c r="D42" s="115">
        <f t="shared" si="4"/>
        <v>0</v>
      </c>
      <c r="E42" s="72"/>
      <c r="F42" s="72"/>
      <c r="G42" s="72">
        <f t="shared" si="5"/>
        <v>0</v>
      </c>
      <c r="H42" s="72"/>
      <c r="I42" s="72"/>
      <c r="J42" s="72"/>
      <c r="K42" s="72"/>
      <c r="L42" s="72">
        <f t="shared" si="6"/>
        <v>0</v>
      </c>
      <c r="M42" s="28"/>
      <c r="N42" s="28"/>
      <c r="O42" s="87"/>
      <c r="P42" s="197"/>
    </row>
    <row r="43" spans="1:16" x14ac:dyDescent="0.2">
      <c r="A43" s="75">
        <v>32</v>
      </c>
      <c r="B43" s="119" t="s">
        <v>63</v>
      </c>
      <c r="C43" s="83" t="s">
        <v>64</v>
      </c>
      <c r="D43" s="115">
        <f t="shared" si="4"/>
        <v>19287315</v>
      </c>
      <c r="E43" s="72"/>
      <c r="F43" s="72"/>
      <c r="G43" s="72">
        <f t="shared" si="5"/>
        <v>2441373</v>
      </c>
      <c r="H43" s="72"/>
      <c r="I43" s="72"/>
      <c r="J43" s="72">
        <v>2339286</v>
      </c>
      <c r="K43" s="72">
        <v>102087</v>
      </c>
      <c r="L43" s="72">
        <f t="shared" si="6"/>
        <v>16845942</v>
      </c>
      <c r="M43" s="28">
        <v>13698380</v>
      </c>
      <c r="N43" s="28">
        <v>1646640</v>
      </c>
      <c r="O43" s="87">
        <v>1500922</v>
      </c>
      <c r="P43" s="197">
        <v>65427</v>
      </c>
    </row>
    <row r="44" spans="1:16" x14ac:dyDescent="0.2">
      <c r="A44" s="75">
        <v>33</v>
      </c>
      <c r="B44" s="12" t="s">
        <v>65</v>
      </c>
      <c r="C44" s="83" t="s">
        <v>66</v>
      </c>
      <c r="D44" s="115">
        <f t="shared" si="4"/>
        <v>20976148</v>
      </c>
      <c r="E44" s="72"/>
      <c r="F44" s="72"/>
      <c r="G44" s="72">
        <f t="shared" si="5"/>
        <v>0</v>
      </c>
      <c r="H44" s="72"/>
      <c r="I44" s="72"/>
      <c r="J44" s="76"/>
      <c r="K44" s="72"/>
      <c r="L44" s="72">
        <f t="shared" si="6"/>
        <v>20976148</v>
      </c>
      <c r="M44" s="28">
        <v>17979122</v>
      </c>
      <c r="N44" s="28">
        <v>1147206</v>
      </c>
      <c r="O44" s="87">
        <v>1849820</v>
      </c>
      <c r="P44" s="197"/>
    </row>
    <row r="45" spans="1:16" x14ac:dyDescent="0.2">
      <c r="A45" s="75">
        <v>34</v>
      </c>
      <c r="B45" s="119" t="s">
        <v>67</v>
      </c>
      <c r="C45" s="83" t="s">
        <v>68</v>
      </c>
      <c r="D45" s="115">
        <f t="shared" si="4"/>
        <v>10859699</v>
      </c>
      <c r="E45" s="72"/>
      <c r="F45" s="72"/>
      <c r="G45" s="72">
        <f t="shared" si="5"/>
        <v>1235710</v>
      </c>
      <c r="H45" s="72"/>
      <c r="I45" s="72"/>
      <c r="J45" s="72">
        <v>1235710</v>
      </c>
      <c r="K45" s="72"/>
      <c r="L45" s="72">
        <f t="shared" si="6"/>
        <v>9623989</v>
      </c>
      <c r="M45" s="28">
        <v>8561488</v>
      </c>
      <c r="N45" s="28">
        <v>722380</v>
      </c>
      <c r="O45" s="87">
        <v>340121</v>
      </c>
      <c r="P45" s="197">
        <v>72904</v>
      </c>
    </row>
    <row r="46" spans="1:16" x14ac:dyDescent="0.2">
      <c r="A46" s="75">
        <v>35</v>
      </c>
      <c r="B46" s="120" t="s">
        <v>69</v>
      </c>
      <c r="C46" s="83" t="s">
        <v>70</v>
      </c>
      <c r="D46" s="115">
        <f t="shared" si="4"/>
        <v>18648114</v>
      </c>
      <c r="E46" s="72"/>
      <c r="F46" s="72"/>
      <c r="G46" s="72">
        <f t="shared" si="5"/>
        <v>3471984</v>
      </c>
      <c r="H46" s="72"/>
      <c r="I46" s="72"/>
      <c r="J46" s="72">
        <v>3471984</v>
      </c>
      <c r="K46" s="72"/>
      <c r="L46" s="72">
        <f t="shared" si="6"/>
        <v>15176130</v>
      </c>
      <c r="M46" s="28">
        <v>12842230</v>
      </c>
      <c r="N46" s="28">
        <v>1210403</v>
      </c>
      <c r="O46" s="87">
        <v>1123497</v>
      </c>
      <c r="P46" s="197">
        <v>61688</v>
      </c>
    </row>
    <row r="47" spans="1:16" x14ac:dyDescent="0.2">
      <c r="A47" s="75">
        <v>36</v>
      </c>
      <c r="B47" s="119" t="s">
        <v>71</v>
      </c>
      <c r="C47" s="83" t="s">
        <v>72</v>
      </c>
      <c r="D47" s="115">
        <f t="shared" si="4"/>
        <v>9447739</v>
      </c>
      <c r="E47" s="72"/>
      <c r="F47" s="72"/>
      <c r="G47" s="72">
        <f t="shared" si="5"/>
        <v>886251</v>
      </c>
      <c r="H47" s="72"/>
      <c r="I47" s="72"/>
      <c r="J47" s="72">
        <v>886251</v>
      </c>
      <c r="K47" s="72"/>
      <c r="L47" s="72">
        <f t="shared" si="6"/>
        <v>8561488</v>
      </c>
      <c r="M47" s="28">
        <v>8561488</v>
      </c>
      <c r="N47" s="28"/>
      <c r="O47" s="87"/>
      <c r="P47" s="197">
        <v>74774</v>
      </c>
    </row>
    <row r="48" spans="1:16" x14ac:dyDescent="0.2">
      <c r="A48" s="75">
        <v>37</v>
      </c>
      <c r="B48" s="12" t="s">
        <v>73</v>
      </c>
      <c r="C48" s="83" t="s">
        <v>74</v>
      </c>
      <c r="D48" s="115">
        <f t="shared" si="4"/>
        <v>18025893</v>
      </c>
      <c r="E48" s="72"/>
      <c r="F48" s="72"/>
      <c r="G48" s="72">
        <f t="shared" si="5"/>
        <v>2467508</v>
      </c>
      <c r="H48" s="72"/>
      <c r="I48" s="72"/>
      <c r="J48" s="72">
        <v>2467508</v>
      </c>
      <c r="K48" s="72"/>
      <c r="L48" s="72">
        <f t="shared" si="6"/>
        <v>15558385</v>
      </c>
      <c r="M48" s="28">
        <v>12842230</v>
      </c>
      <c r="N48" s="28">
        <v>1419306</v>
      </c>
      <c r="O48" s="87">
        <v>1296849</v>
      </c>
      <c r="P48" s="197">
        <v>76644</v>
      </c>
    </row>
    <row r="49" spans="1:16" x14ac:dyDescent="0.2">
      <c r="A49" s="75">
        <v>38</v>
      </c>
      <c r="B49" s="121" t="s">
        <v>75</v>
      </c>
      <c r="C49" s="122" t="s">
        <v>76</v>
      </c>
      <c r="D49" s="115">
        <f t="shared" si="4"/>
        <v>9646374</v>
      </c>
      <c r="E49" s="72"/>
      <c r="F49" s="72"/>
      <c r="G49" s="72">
        <f t="shared" si="5"/>
        <v>1084886</v>
      </c>
      <c r="H49" s="72"/>
      <c r="I49" s="72"/>
      <c r="J49" s="72">
        <v>1084886</v>
      </c>
      <c r="K49" s="72"/>
      <c r="L49" s="72">
        <f t="shared" si="6"/>
        <v>8561488</v>
      </c>
      <c r="M49" s="28">
        <v>8561488</v>
      </c>
      <c r="N49" s="28"/>
      <c r="O49" s="87"/>
      <c r="P49" s="197">
        <v>84121</v>
      </c>
    </row>
    <row r="50" spans="1:16" x14ac:dyDescent="0.2">
      <c r="A50" s="75">
        <v>39</v>
      </c>
      <c r="B50" s="12" t="s">
        <v>77</v>
      </c>
      <c r="C50" s="83" t="s">
        <v>78</v>
      </c>
      <c r="D50" s="115">
        <f t="shared" si="4"/>
        <v>9947792</v>
      </c>
      <c r="E50" s="72"/>
      <c r="F50" s="72"/>
      <c r="G50" s="72">
        <f t="shared" si="5"/>
        <v>551136</v>
      </c>
      <c r="H50" s="72"/>
      <c r="I50" s="72"/>
      <c r="J50" s="72">
        <v>551136</v>
      </c>
      <c r="K50" s="72"/>
      <c r="L50" s="72">
        <f t="shared" si="6"/>
        <v>9396656</v>
      </c>
      <c r="M50" s="28">
        <v>8561488</v>
      </c>
      <c r="N50" s="28">
        <v>637678</v>
      </c>
      <c r="O50" s="87">
        <v>197490</v>
      </c>
      <c r="P50" s="197">
        <v>46733</v>
      </c>
    </row>
    <row r="51" spans="1:16" x14ac:dyDescent="0.2">
      <c r="A51" s="75">
        <v>40</v>
      </c>
      <c r="B51" s="12" t="s">
        <v>79</v>
      </c>
      <c r="C51" s="83" t="s">
        <v>80</v>
      </c>
      <c r="D51" s="115">
        <f t="shared" si="4"/>
        <v>9529019</v>
      </c>
      <c r="E51" s="72"/>
      <c r="F51" s="114"/>
      <c r="G51" s="72">
        <f t="shared" si="5"/>
        <v>967531</v>
      </c>
      <c r="H51" s="114"/>
      <c r="I51" s="114"/>
      <c r="J51" s="114">
        <v>967531</v>
      </c>
      <c r="K51" s="114"/>
      <c r="L51" s="72">
        <f t="shared" si="6"/>
        <v>8561488</v>
      </c>
      <c r="M51" s="28">
        <v>8561488</v>
      </c>
      <c r="N51" s="28"/>
      <c r="O51" s="87"/>
      <c r="P51" s="197">
        <v>74774</v>
      </c>
    </row>
    <row r="52" spans="1:16" x14ac:dyDescent="0.2">
      <c r="A52" s="75">
        <v>41</v>
      </c>
      <c r="B52" s="120" t="s">
        <v>81</v>
      </c>
      <c r="C52" s="83" t="s">
        <v>82</v>
      </c>
      <c r="D52" s="115">
        <f t="shared" si="4"/>
        <v>9449043</v>
      </c>
      <c r="E52" s="72"/>
      <c r="F52" s="72"/>
      <c r="G52" s="72">
        <f t="shared" si="5"/>
        <v>887555</v>
      </c>
      <c r="H52" s="72"/>
      <c r="I52" s="72"/>
      <c r="J52" s="72">
        <v>887555</v>
      </c>
      <c r="K52" s="72"/>
      <c r="L52" s="72">
        <f t="shared" si="6"/>
        <v>8561488</v>
      </c>
      <c r="M52" s="28">
        <v>8561488</v>
      </c>
      <c r="N52" s="28"/>
      <c r="O52" s="87"/>
      <c r="P52" s="197">
        <v>42995</v>
      </c>
    </row>
    <row r="53" spans="1:16" x14ac:dyDescent="0.2">
      <c r="A53" s="75">
        <v>42</v>
      </c>
      <c r="B53" s="119" t="s">
        <v>83</v>
      </c>
      <c r="C53" s="83" t="s">
        <v>84</v>
      </c>
      <c r="D53" s="115">
        <f t="shared" si="4"/>
        <v>0</v>
      </c>
      <c r="E53" s="72"/>
      <c r="F53" s="72"/>
      <c r="G53" s="72">
        <f t="shared" si="5"/>
        <v>0</v>
      </c>
      <c r="H53" s="72"/>
      <c r="I53" s="72"/>
      <c r="J53" s="72"/>
      <c r="K53" s="72"/>
      <c r="L53" s="72">
        <f t="shared" si="6"/>
        <v>0</v>
      </c>
      <c r="M53" s="28"/>
      <c r="N53" s="28"/>
      <c r="O53" s="87"/>
      <c r="P53" s="197"/>
    </row>
    <row r="54" spans="1:16" x14ac:dyDescent="0.2">
      <c r="A54" s="75">
        <v>43</v>
      </c>
      <c r="B54" s="120" t="s">
        <v>85</v>
      </c>
      <c r="C54" s="83" t="s">
        <v>86</v>
      </c>
      <c r="D54" s="115">
        <f t="shared" si="4"/>
        <v>20889308</v>
      </c>
      <c r="E54" s="72"/>
      <c r="F54" s="72"/>
      <c r="G54" s="72">
        <f t="shared" si="5"/>
        <v>3785311</v>
      </c>
      <c r="H54" s="72"/>
      <c r="I54" s="72"/>
      <c r="J54" s="72">
        <v>3683224</v>
      </c>
      <c r="K54" s="72">
        <v>102087</v>
      </c>
      <c r="L54" s="72">
        <f t="shared" si="6"/>
        <v>17103997</v>
      </c>
      <c r="M54" s="28">
        <v>13698380</v>
      </c>
      <c r="N54" s="28">
        <v>1858614</v>
      </c>
      <c r="O54" s="87">
        <v>1547003</v>
      </c>
      <c r="P54" s="197"/>
    </row>
    <row r="55" spans="1:16" x14ac:dyDescent="0.2">
      <c r="A55" s="75">
        <v>44</v>
      </c>
      <c r="B55" s="12" t="s">
        <v>87</v>
      </c>
      <c r="C55" s="83" t="s">
        <v>88</v>
      </c>
      <c r="D55" s="115">
        <f t="shared" si="4"/>
        <v>11124154</v>
      </c>
      <c r="E55" s="72"/>
      <c r="F55" s="72"/>
      <c r="G55" s="72">
        <f t="shared" si="5"/>
        <v>1163993</v>
      </c>
      <c r="H55" s="72"/>
      <c r="I55" s="72"/>
      <c r="J55" s="72">
        <v>1163993</v>
      </c>
      <c r="K55" s="72"/>
      <c r="L55" s="72">
        <f t="shared" si="6"/>
        <v>9960161</v>
      </c>
      <c r="M55" s="28">
        <v>8561488</v>
      </c>
      <c r="N55" s="28">
        <v>766706</v>
      </c>
      <c r="O55" s="87">
        <v>631967</v>
      </c>
      <c r="P55" s="197">
        <v>72904</v>
      </c>
    </row>
    <row r="56" spans="1:16" x14ac:dyDescent="0.2">
      <c r="A56" s="75">
        <v>45</v>
      </c>
      <c r="B56" s="12" t="s">
        <v>89</v>
      </c>
      <c r="C56" s="83" t="s">
        <v>90</v>
      </c>
      <c r="D56" s="115">
        <f t="shared" si="4"/>
        <v>24521720</v>
      </c>
      <c r="E56" s="72"/>
      <c r="F56" s="72"/>
      <c r="G56" s="72">
        <f t="shared" si="5"/>
        <v>3818019</v>
      </c>
      <c r="H56" s="72"/>
      <c r="I56" s="72">
        <v>596393</v>
      </c>
      <c r="J56" s="72">
        <v>3221626</v>
      </c>
      <c r="K56" s="72"/>
      <c r="L56" s="72">
        <f t="shared" si="6"/>
        <v>20703701</v>
      </c>
      <c r="M56" s="28">
        <v>17122974</v>
      </c>
      <c r="N56" s="28">
        <v>2092971</v>
      </c>
      <c r="O56" s="87">
        <v>1487756</v>
      </c>
      <c r="P56" s="197">
        <v>48602</v>
      </c>
    </row>
    <row r="57" spans="1:16" x14ac:dyDescent="0.2">
      <c r="A57" s="75">
        <v>46</v>
      </c>
      <c r="B57" s="120" t="s">
        <v>91</v>
      </c>
      <c r="C57" s="83" t="s">
        <v>92</v>
      </c>
      <c r="D57" s="115">
        <f t="shared" si="4"/>
        <v>9548578</v>
      </c>
      <c r="E57" s="72"/>
      <c r="F57" s="72"/>
      <c r="G57" s="72">
        <f t="shared" si="5"/>
        <v>987090</v>
      </c>
      <c r="H57" s="72"/>
      <c r="I57" s="72"/>
      <c r="J57" s="72">
        <v>987090</v>
      </c>
      <c r="K57" s="72"/>
      <c r="L57" s="72">
        <f t="shared" si="6"/>
        <v>8561488</v>
      </c>
      <c r="M57" s="28">
        <v>8561488</v>
      </c>
      <c r="N57" s="28"/>
      <c r="O57" s="87"/>
      <c r="P57" s="197">
        <v>57949</v>
      </c>
    </row>
    <row r="58" spans="1:16" ht="13.5" customHeight="1" x14ac:dyDescent="0.2">
      <c r="A58" s="75">
        <v>47</v>
      </c>
      <c r="B58" s="120" t="s">
        <v>93</v>
      </c>
      <c r="C58" s="83" t="s">
        <v>94</v>
      </c>
      <c r="D58" s="115">
        <f t="shared" si="4"/>
        <v>9644201</v>
      </c>
      <c r="E58" s="72"/>
      <c r="F58" s="72"/>
      <c r="G58" s="72">
        <f t="shared" si="5"/>
        <v>1082713</v>
      </c>
      <c r="H58" s="72"/>
      <c r="I58" s="72"/>
      <c r="J58" s="72">
        <v>1082713</v>
      </c>
      <c r="K58" s="72"/>
      <c r="L58" s="72">
        <f t="shared" si="6"/>
        <v>8561488</v>
      </c>
      <c r="M58" s="28">
        <v>8561488</v>
      </c>
      <c r="N58" s="28"/>
      <c r="O58" s="87"/>
      <c r="P58" s="197">
        <v>87860</v>
      </c>
    </row>
    <row r="59" spans="1:16" x14ac:dyDescent="0.2">
      <c r="A59" s="75">
        <v>48</v>
      </c>
      <c r="B59" s="119" t="s">
        <v>95</v>
      </c>
      <c r="C59" s="83" t="s">
        <v>96</v>
      </c>
      <c r="D59" s="115">
        <f t="shared" si="4"/>
        <v>12274242</v>
      </c>
      <c r="E59" s="72"/>
      <c r="F59" s="72"/>
      <c r="G59" s="72">
        <f t="shared" si="5"/>
        <v>1861171</v>
      </c>
      <c r="H59" s="72"/>
      <c r="I59" s="72"/>
      <c r="J59" s="72">
        <v>1861171</v>
      </c>
      <c r="K59" s="72"/>
      <c r="L59" s="72">
        <f t="shared" si="6"/>
        <v>10413071</v>
      </c>
      <c r="M59" s="28">
        <v>8561488</v>
      </c>
      <c r="N59" s="28">
        <v>815859</v>
      </c>
      <c r="O59" s="87">
        <v>1035724</v>
      </c>
      <c r="P59" s="197">
        <v>71035</v>
      </c>
    </row>
    <row r="60" spans="1:16" x14ac:dyDescent="0.2">
      <c r="A60" s="75">
        <v>49</v>
      </c>
      <c r="B60" s="120" t="s">
        <v>97</v>
      </c>
      <c r="C60" s="83" t="s">
        <v>98</v>
      </c>
      <c r="D60" s="115">
        <f t="shared" si="4"/>
        <v>9612531</v>
      </c>
      <c r="E60" s="72"/>
      <c r="F60" s="72"/>
      <c r="G60" s="72">
        <f t="shared" si="5"/>
        <v>547659</v>
      </c>
      <c r="H60" s="72"/>
      <c r="I60" s="72"/>
      <c r="J60" s="72">
        <v>547659</v>
      </c>
      <c r="K60" s="72"/>
      <c r="L60" s="72">
        <f t="shared" si="6"/>
        <v>9064872</v>
      </c>
      <c r="M60" s="28">
        <v>8561488</v>
      </c>
      <c r="N60" s="28">
        <v>503384</v>
      </c>
      <c r="O60" s="87"/>
      <c r="P60" s="197">
        <v>46733</v>
      </c>
    </row>
    <row r="61" spans="1:16" x14ac:dyDescent="0.2">
      <c r="A61" s="75">
        <v>50</v>
      </c>
      <c r="B61" s="119" t="s">
        <v>99</v>
      </c>
      <c r="C61" s="83" t="s">
        <v>100</v>
      </c>
      <c r="D61" s="115">
        <f t="shared" si="4"/>
        <v>10711497</v>
      </c>
      <c r="E61" s="72"/>
      <c r="F61" s="72"/>
      <c r="G61" s="72">
        <f t="shared" si="5"/>
        <v>1086190</v>
      </c>
      <c r="H61" s="72"/>
      <c r="I61" s="72"/>
      <c r="J61" s="72">
        <v>1086190</v>
      </c>
      <c r="K61" s="72"/>
      <c r="L61" s="72">
        <f t="shared" si="6"/>
        <v>9625307</v>
      </c>
      <c r="M61" s="28">
        <v>8561488</v>
      </c>
      <c r="N61" s="28">
        <v>798305</v>
      </c>
      <c r="O61" s="87">
        <v>265514</v>
      </c>
      <c r="P61" s="197">
        <v>65428</v>
      </c>
    </row>
    <row r="62" spans="1:16" ht="13.5" customHeight="1" x14ac:dyDescent="0.2">
      <c r="A62" s="75">
        <v>51</v>
      </c>
      <c r="B62" s="120" t="s">
        <v>101</v>
      </c>
      <c r="C62" s="83" t="s">
        <v>102</v>
      </c>
      <c r="D62" s="115">
        <f t="shared" si="4"/>
        <v>10623873</v>
      </c>
      <c r="E62" s="72"/>
      <c r="F62" s="72"/>
      <c r="G62" s="72">
        <f t="shared" si="5"/>
        <v>1206588</v>
      </c>
      <c r="H62" s="72"/>
      <c r="I62" s="72"/>
      <c r="J62" s="72">
        <v>1206588</v>
      </c>
      <c r="K62" s="72"/>
      <c r="L62" s="72">
        <f t="shared" si="6"/>
        <v>9417285</v>
      </c>
      <c r="M62" s="28">
        <v>8561488</v>
      </c>
      <c r="N62" s="28">
        <v>855797</v>
      </c>
      <c r="O62" s="87"/>
      <c r="P62" s="197">
        <v>63557</v>
      </c>
    </row>
    <row r="63" spans="1:16" x14ac:dyDescent="0.2">
      <c r="A63" s="75">
        <v>52</v>
      </c>
      <c r="B63" s="120" t="s">
        <v>103</v>
      </c>
      <c r="C63" s="83" t="s">
        <v>104</v>
      </c>
      <c r="D63" s="115">
        <f t="shared" si="4"/>
        <v>23124639</v>
      </c>
      <c r="E63" s="72"/>
      <c r="F63" s="72"/>
      <c r="G63" s="72">
        <f t="shared" si="5"/>
        <v>4686831</v>
      </c>
      <c r="H63" s="72"/>
      <c r="I63" s="72"/>
      <c r="J63" s="72">
        <v>4686831</v>
      </c>
      <c r="K63" s="72"/>
      <c r="L63" s="72">
        <f t="shared" si="6"/>
        <v>18437808</v>
      </c>
      <c r="M63" s="28">
        <v>14982602</v>
      </c>
      <c r="N63" s="28">
        <v>1480309</v>
      </c>
      <c r="O63" s="87">
        <v>1974897</v>
      </c>
      <c r="P63" s="197">
        <v>89729</v>
      </c>
    </row>
    <row r="64" spans="1:16" x14ac:dyDescent="0.2">
      <c r="A64" s="75">
        <v>53</v>
      </c>
      <c r="B64" s="120" t="s">
        <v>105</v>
      </c>
      <c r="C64" s="83" t="s">
        <v>106</v>
      </c>
      <c r="D64" s="115">
        <f t="shared" si="4"/>
        <v>10143981</v>
      </c>
      <c r="E64" s="72"/>
      <c r="F64" s="72"/>
      <c r="G64" s="72">
        <f t="shared" si="5"/>
        <v>911461</v>
      </c>
      <c r="H64" s="72"/>
      <c r="I64" s="72"/>
      <c r="J64" s="72">
        <v>911461</v>
      </c>
      <c r="K64" s="72"/>
      <c r="L64" s="72">
        <f t="shared" si="6"/>
        <v>9232520</v>
      </c>
      <c r="M64" s="28">
        <v>8561488</v>
      </c>
      <c r="N64" s="28">
        <v>671032</v>
      </c>
      <c r="O64" s="87"/>
      <c r="P64" s="197">
        <v>74774</v>
      </c>
    </row>
    <row r="65" spans="1:16" ht="15.75" customHeight="1" x14ac:dyDescent="0.2">
      <c r="A65" s="75">
        <v>54</v>
      </c>
      <c r="B65" s="120" t="s">
        <v>107</v>
      </c>
      <c r="C65" s="83" t="s">
        <v>108</v>
      </c>
      <c r="D65" s="115">
        <f t="shared" si="4"/>
        <v>0</v>
      </c>
      <c r="E65" s="72"/>
      <c r="F65" s="72"/>
      <c r="G65" s="72">
        <f t="shared" si="5"/>
        <v>0</v>
      </c>
      <c r="H65" s="72"/>
      <c r="I65" s="72"/>
      <c r="J65" s="72"/>
      <c r="K65" s="72"/>
      <c r="L65" s="72">
        <f t="shared" si="6"/>
        <v>0</v>
      </c>
      <c r="M65" s="28"/>
      <c r="N65" s="28"/>
      <c r="O65" s="87"/>
      <c r="P65" s="197"/>
    </row>
    <row r="66" spans="1:16" x14ac:dyDescent="0.2">
      <c r="A66" s="75">
        <v>55</v>
      </c>
      <c r="B66" s="120" t="s">
        <v>109</v>
      </c>
      <c r="C66" s="83" t="s">
        <v>110</v>
      </c>
      <c r="D66" s="115">
        <f t="shared" si="4"/>
        <v>0</v>
      </c>
      <c r="E66" s="72"/>
      <c r="F66" s="72"/>
      <c r="G66" s="72">
        <f t="shared" si="5"/>
        <v>0</v>
      </c>
      <c r="H66" s="72"/>
      <c r="I66" s="72"/>
      <c r="J66" s="72"/>
      <c r="K66" s="72"/>
      <c r="L66" s="72">
        <f t="shared" si="6"/>
        <v>0</v>
      </c>
      <c r="M66" s="28"/>
      <c r="N66" s="28"/>
      <c r="O66" s="87"/>
      <c r="P66" s="197"/>
    </row>
    <row r="67" spans="1:16" ht="24" x14ac:dyDescent="0.2">
      <c r="A67" s="75">
        <v>56</v>
      </c>
      <c r="B67" s="120" t="s">
        <v>111</v>
      </c>
      <c r="C67" s="83" t="s">
        <v>112</v>
      </c>
      <c r="D67" s="115">
        <f t="shared" si="4"/>
        <v>0</v>
      </c>
      <c r="E67" s="72"/>
      <c r="F67" s="72"/>
      <c r="G67" s="72">
        <f t="shared" si="5"/>
        <v>0</v>
      </c>
      <c r="H67" s="72"/>
      <c r="I67" s="72"/>
      <c r="J67" s="72"/>
      <c r="K67" s="72"/>
      <c r="L67" s="72">
        <f t="shared" si="6"/>
        <v>0</v>
      </c>
      <c r="M67" s="28"/>
      <c r="N67" s="28"/>
      <c r="O67" s="87"/>
      <c r="P67" s="197"/>
    </row>
    <row r="68" spans="1:16" ht="24" x14ac:dyDescent="0.2">
      <c r="A68" s="75">
        <v>57</v>
      </c>
      <c r="B68" s="119" t="s">
        <v>113</v>
      </c>
      <c r="C68" s="83" t="s">
        <v>367</v>
      </c>
      <c r="D68" s="115">
        <f t="shared" si="4"/>
        <v>0</v>
      </c>
      <c r="E68" s="72"/>
      <c r="F68" s="72"/>
      <c r="G68" s="72">
        <f t="shared" si="5"/>
        <v>0</v>
      </c>
      <c r="H68" s="72"/>
      <c r="I68" s="72"/>
      <c r="J68" s="72"/>
      <c r="K68" s="72"/>
      <c r="L68" s="72">
        <f t="shared" si="6"/>
        <v>0</v>
      </c>
      <c r="M68" s="28"/>
      <c r="N68" s="28"/>
      <c r="O68" s="87"/>
      <c r="P68" s="197"/>
    </row>
    <row r="69" spans="1:16" ht="24" customHeight="1" x14ac:dyDescent="0.2">
      <c r="A69" s="75">
        <v>58</v>
      </c>
      <c r="B69" s="12" t="s">
        <v>115</v>
      </c>
      <c r="C69" s="83" t="s">
        <v>116</v>
      </c>
      <c r="D69" s="115">
        <f t="shared" si="4"/>
        <v>0</v>
      </c>
      <c r="E69" s="72"/>
      <c r="F69" s="72"/>
      <c r="G69" s="72">
        <f t="shared" si="5"/>
        <v>0</v>
      </c>
      <c r="H69" s="72"/>
      <c r="I69" s="72"/>
      <c r="J69" s="72"/>
      <c r="K69" s="72"/>
      <c r="L69" s="72">
        <f t="shared" si="6"/>
        <v>0</v>
      </c>
      <c r="M69" s="28"/>
      <c r="N69" s="28"/>
      <c r="O69" s="87"/>
      <c r="P69" s="197"/>
    </row>
    <row r="70" spans="1:16" ht="21.75" customHeight="1" x14ac:dyDescent="0.2">
      <c r="A70" s="75">
        <v>59</v>
      </c>
      <c r="B70" s="119" t="s">
        <v>117</v>
      </c>
      <c r="C70" s="83" t="s">
        <v>368</v>
      </c>
      <c r="D70" s="115">
        <f t="shared" si="4"/>
        <v>1261740</v>
      </c>
      <c r="E70" s="72"/>
      <c r="F70" s="72"/>
      <c r="G70" s="72">
        <f t="shared" si="5"/>
        <v>0</v>
      </c>
      <c r="H70" s="72"/>
      <c r="I70" s="72"/>
      <c r="J70" s="72"/>
      <c r="K70" s="72"/>
      <c r="L70" s="72">
        <f t="shared" si="6"/>
        <v>1261740</v>
      </c>
      <c r="M70" s="28"/>
      <c r="N70" s="28"/>
      <c r="O70" s="87">
        <v>1261740</v>
      </c>
      <c r="P70" s="197"/>
    </row>
    <row r="71" spans="1:16" ht="27" customHeight="1" x14ac:dyDescent="0.2">
      <c r="A71" s="75">
        <v>60</v>
      </c>
      <c r="B71" s="120" t="s">
        <v>119</v>
      </c>
      <c r="C71" s="83" t="s">
        <v>319</v>
      </c>
      <c r="D71" s="115">
        <f t="shared" si="4"/>
        <v>0</v>
      </c>
      <c r="E71" s="72"/>
      <c r="F71" s="72"/>
      <c r="G71" s="72">
        <f t="shared" si="5"/>
        <v>0</v>
      </c>
      <c r="H71" s="72"/>
      <c r="I71" s="72"/>
      <c r="J71" s="72"/>
      <c r="K71" s="72"/>
      <c r="L71" s="72">
        <f t="shared" si="6"/>
        <v>0</v>
      </c>
      <c r="M71" s="28"/>
      <c r="N71" s="28"/>
      <c r="O71" s="87"/>
      <c r="P71" s="197"/>
    </row>
    <row r="72" spans="1:16" ht="27" customHeight="1" x14ac:dyDescent="0.2">
      <c r="A72" s="75">
        <v>61</v>
      </c>
      <c r="B72" s="12" t="s">
        <v>120</v>
      </c>
      <c r="C72" s="83" t="s">
        <v>370</v>
      </c>
      <c r="D72" s="115">
        <f t="shared" si="4"/>
        <v>0</v>
      </c>
      <c r="E72" s="72"/>
      <c r="F72" s="72"/>
      <c r="G72" s="72">
        <f t="shared" si="5"/>
        <v>0</v>
      </c>
      <c r="H72" s="72"/>
      <c r="I72" s="72"/>
      <c r="J72" s="72"/>
      <c r="K72" s="72"/>
      <c r="L72" s="72">
        <f t="shared" si="6"/>
        <v>0</v>
      </c>
      <c r="M72" s="28"/>
      <c r="N72" s="28"/>
      <c r="O72" s="87"/>
      <c r="P72" s="197"/>
    </row>
    <row r="73" spans="1:16" ht="27" customHeight="1" x14ac:dyDescent="0.2">
      <c r="A73" s="75">
        <v>62</v>
      </c>
      <c r="B73" s="12" t="s">
        <v>122</v>
      </c>
      <c r="C73" s="83" t="s">
        <v>371</v>
      </c>
      <c r="D73" s="115">
        <f t="shared" si="4"/>
        <v>0</v>
      </c>
      <c r="E73" s="72"/>
      <c r="F73" s="72"/>
      <c r="G73" s="72">
        <f t="shared" si="5"/>
        <v>0</v>
      </c>
      <c r="H73" s="72"/>
      <c r="I73" s="72"/>
      <c r="J73" s="72"/>
      <c r="K73" s="72"/>
      <c r="L73" s="72">
        <f t="shared" si="6"/>
        <v>0</v>
      </c>
      <c r="M73" s="28"/>
      <c r="N73" s="28"/>
      <c r="O73" s="87"/>
      <c r="P73" s="197"/>
    </row>
    <row r="74" spans="1:16" ht="12.75" customHeight="1" x14ac:dyDescent="0.2">
      <c r="A74" s="75">
        <v>63</v>
      </c>
      <c r="B74" s="119" t="s">
        <v>124</v>
      </c>
      <c r="C74" s="83" t="s">
        <v>372</v>
      </c>
      <c r="D74" s="115">
        <f t="shared" si="4"/>
        <v>3654020</v>
      </c>
      <c r="E74" s="72"/>
      <c r="F74" s="72"/>
      <c r="G74" s="72">
        <f t="shared" si="5"/>
        <v>0</v>
      </c>
      <c r="H74" s="72"/>
      <c r="I74" s="72"/>
      <c r="J74" s="72"/>
      <c r="K74" s="72"/>
      <c r="L74" s="72">
        <f t="shared" si="6"/>
        <v>3654020</v>
      </c>
      <c r="M74" s="28"/>
      <c r="N74" s="28">
        <v>2442750</v>
      </c>
      <c r="O74" s="87">
        <v>1211270</v>
      </c>
      <c r="P74" s="197"/>
    </row>
    <row r="75" spans="1:16" x14ac:dyDescent="0.2">
      <c r="A75" s="75">
        <v>64</v>
      </c>
      <c r="B75" s="119" t="s">
        <v>126</v>
      </c>
      <c r="C75" s="83" t="s">
        <v>127</v>
      </c>
      <c r="D75" s="115">
        <f t="shared" si="4"/>
        <v>3119038</v>
      </c>
      <c r="E75" s="72"/>
      <c r="F75" s="72"/>
      <c r="G75" s="72">
        <f t="shared" si="5"/>
        <v>0</v>
      </c>
      <c r="H75" s="72"/>
      <c r="I75" s="72"/>
      <c r="J75" s="72"/>
      <c r="K75" s="72"/>
      <c r="L75" s="72">
        <f t="shared" si="6"/>
        <v>3119038</v>
      </c>
      <c r="M75" s="28"/>
      <c r="N75" s="28">
        <v>1923128</v>
      </c>
      <c r="O75" s="87">
        <v>1195910</v>
      </c>
      <c r="P75" s="197"/>
    </row>
    <row r="76" spans="1:16" x14ac:dyDescent="0.2">
      <c r="A76" s="75">
        <v>65</v>
      </c>
      <c r="B76" s="119" t="s">
        <v>128</v>
      </c>
      <c r="C76" s="83" t="s">
        <v>373</v>
      </c>
      <c r="D76" s="115">
        <f t="shared" si="4"/>
        <v>3008893</v>
      </c>
      <c r="E76" s="72"/>
      <c r="F76" s="72"/>
      <c r="G76" s="72">
        <f t="shared" si="5"/>
        <v>0</v>
      </c>
      <c r="H76" s="72"/>
      <c r="I76" s="72"/>
      <c r="J76" s="72"/>
      <c r="K76" s="72"/>
      <c r="L76" s="72">
        <f t="shared" si="6"/>
        <v>3008893</v>
      </c>
      <c r="M76" s="28"/>
      <c r="N76" s="28">
        <v>3008893</v>
      </c>
      <c r="O76" s="87"/>
      <c r="P76" s="197"/>
    </row>
    <row r="77" spans="1:16" ht="24" x14ac:dyDescent="0.2">
      <c r="A77" s="75">
        <v>66</v>
      </c>
      <c r="B77" s="119" t="s">
        <v>130</v>
      </c>
      <c r="C77" s="83" t="s">
        <v>374</v>
      </c>
      <c r="D77" s="115">
        <f t="shared" ref="D77:D140" si="7">E77+F77+G77+L77</f>
        <v>0</v>
      </c>
      <c r="E77" s="72"/>
      <c r="F77" s="72"/>
      <c r="G77" s="72">
        <f t="shared" ref="G77:G140" si="8">SUM(H77:K77)</f>
        <v>0</v>
      </c>
      <c r="H77" s="72"/>
      <c r="I77" s="72"/>
      <c r="J77" s="72"/>
      <c r="K77" s="72"/>
      <c r="L77" s="72">
        <f t="shared" ref="L77:L140" si="9">SUM(M77:O77)</f>
        <v>0</v>
      </c>
      <c r="M77" s="28"/>
      <c r="N77" s="28"/>
      <c r="O77" s="87"/>
      <c r="P77" s="197"/>
    </row>
    <row r="78" spans="1:16" ht="24" x14ac:dyDescent="0.2">
      <c r="A78" s="75">
        <v>67</v>
      </c>
      <c r="B78" s="12" t="s">
        <v>132</v>
      </c>
      <c r="C78" s="83" t="s">
        <v>375</v>
      </c>
      <c r="D78" s="115">
        <f t="shared" si="7"/>
        <v>0</v>
      </c>
      <c r="E78" s="72"/>
      <c r="F78" s="72"/>
      <c r="G78" s="72">
        <f t="shared" si="8"/>
        <v>0</v>
      </c>
      <c r="H78" s="72"/>
      <c r="I78" s="72"/>
      <c r="J78" s="72"/>
      <c r="K78" s="72"/>
      <c r="L78" s="72">
        <f t="shared" si="9"/>
        <v>0</v>
      </c>
      <c r="M78" s="28"/>
      <c r="N78" s="28"/>
      <c r="O78" s="87"/>
      <c r="P78" s="197"/>
    </row>
    <row r="79" spans="1:16" ht="24" x14ac:dyDescent="0.2">
      <c r="A79" s="75">
        <v>68</v>
      </c>
      <c r="B79" s="119" t="s">
        <v>134</v>
      </c>
      <c r="C79" s="83" t="s">
        <v>376</v>
      </c>
      <c r="D79" s="115">
        <f t="shared" si="7"/>
        <v>0</v>
      </c>
      <c r="E79" s="72"/>
      <c r="F79" s="72"/>
      <c r="G79" s="72">
        <f t="shared" si="8"/>
        <v>0</v>
      </c>
      <c r="H79" s="72"/>
      <c r="I79" s="72"/>
      <c r="J79" s="72"/>
      <c r="K79" s="72"/>
      <c r="L79" s="72">
        <f t="shared" si="9"/>
        <v>0</v>
      </c>
      <c r="M79" s="28"/>
      <c r="N79" s="28"/>
      <c r="O79" s="87"/>
      <c r="P79" s="197"/>
    </row>
    <row r="80" spans="1:16" ht="24" x14ac:dyDescent="0.2">
      <c r="A80" s="75">
        <v>69</v>
      </c>
      <c r="B80" s="119" t="s">
        <v>136</v>
      </c>
      <c r="C80" s="83" t="s">
        <v>377</v>
      </c>
      <c r="D80" s="115">
        <f t="shared" si="7"/>
        <v>0</v>
      </c>
      <c r="E80" s="72"/>
      <c r="F80" s="72"/>
      <c r="G80" s="72">
        <f t="shared" si="8"/>
        <v>0</v>
      </c>
      <c r="H80" s="72"/>
      <c r="I80" s="72"/>
      <c r="J80" s="72"/>
      <c r="K80" s="72"/>
      <c r="L80" s="72">
        <f t="shared" si="9"/>
        <v>0</v>
      </c>
      <c r="M80" s="28"/>
      <c r="N80" s="28"/>
      <c r="O80" s="87"/>
      <c r="P80" s="197"/>
    </row>
    <row r="81" spans="1:16" ht="24" x14ac:dyDescent="0.2">
      <c r="A81" s="75">
        <v>70</v>
      </c>
      <c r="B81" s="12" t="s">
        <v>138</v>
      </c>
      <c r="C81" s="83" t="s">
        <v>378</v>
      </c>
      <c r="D81" s="115">
        <f t="shared" si="7"/>
        <v>0</v>
      </c>
      <c r="E81" s="72"/>
      <c r="F81" s="72"/>
      <c r="G81" s="72">
        <f t="shared" si="8"/>
        <v>0</v>
      </c>
      <c r="H81" s="72"/>
      <c r="I81" s="72"/>
      <c r="J81" s="72"/>
      <c r="K81" s="72"/>
      <c r="L81" s="72">
        <f t="shared" si="9"/>
        <v>0</v>
      </c>
      <c r="M81" s="28"/>
      <c r="N81" s="28"/>
      <c r="O81" s="87"/>
      <c r="P81" s="197"/>
    </row>
    <row r="82" spans="1:16" ht="24" x14ac:dyDescent="0.2">
      <c r="A82" s="75">
        <v>71</v>
      </c>
      <c r="B82" s="12" t="s">
        <v>140</v>
      </c>
      <c r="C82" s="83" t="s">
        <v>379</v>
      </c>
      <c r="D82" s="115">
        <f t="shared" si="7"/>
        <v>0</v>
      </c>
      <c r="E82" s="72"/>
      <c r="F82" s="72"/>
      <c r="G82" s="72">
        <f t="shared" si="8"/>
        <v>0</v>
      </c>
      <c r="H82" s="72"/>
      <c r="I82" s="72"/>
      <c r="J82" s="72"/>
      <c r="K82" s="72"/>
      <c r="L82" s="72">
        <f t="shared" si="9"/>
        <v>0</v>
      </c>
      <c r="M82" s="28"/>
      <c r="N82" s="28"/>
      <c r="O82" s="87"/>
      <c r="P82" s="197"/>
    </row>
    <row r="83" spans="1:16" ht="24" x14ac:dyDescent="0.2">
      <c r="A83" s="75">
        <v>72</v>
      </c>
      <c r="B83" s="12" t="s">
        <v>142</v>
      </c>
      <c r="C83" s="83" t="s">
        <v>380</v>
      </c>
      <c r="D83" s="115">
        <f t="shared" si="7"/>
        <v>0</v>
      </c>
      <c r="E83" s="72"/>
      <c r="F83" s="72"/>
      <c r="G83" s="72">
        <f t="shared" si="8"/>
        <v>0</v>
      </c>
      <c r="H83" s="72"/>
      <c r="I83" s="72"/>
      <c r="J83" s="72"/>
      <c r="K83" s="72"/>
      <c r="L83" s="72">
        <f t="shared" si="9"/>
        <v>0</v>
      </c>
      <c r="M83" s="28"/>
      <c r="N83" s="28"/>
      <c r="O83" s="87"/>
      <c r="P83" s="197"/>
    </row>
    <row r="84" spans="1:16" ht="14.25" customHeight="1" x14ac:dyDescent="0.2">
      <c r="A84" s="75">
        <v>73</v>
      </c>
      <c r="B84" s="120" t="s">
        <v>144</v>
      </c>
      <c r="C84" s="83" t="s">
        <v>145</v>
      </c>
      <c r="D84" s="115">
        <f t="shared" si="7"/>
        <v>1002818</v>
      </c>
      <c r="E84" s="72"/>
      <c r="F84" s="72"/>
      <c r="G84" s="72">
        <f t="shared" si="8"/>
        <v>0</v>
      </c>
      <c r="H84" s="72"/>
      <c r="I84" s="72"/>
      <c r="J84" s="72"/>
      <c r="K84" s="72"/>
      <c r="L84" s="72">
        <f t="shared" si="9"/>
        <v>1002818</v>
      </c>
      <c r="M84" s="28"/>
      <c r="N84" s="28">
        <v>1002818</v>
      </c>
      <c r="O84" s="87"/>
      <c r="P84" s="197">
        <v>7477</v>
      </c>
    </row>
    <row r="85" spans="1:16" x14ac:dyDescent="0.2">
      <c r="A85" s="75">
        <v>74</v>
      </c>
      <c r="B85" s="12" t="s">
        <v>146</v>
      </c>
      <c r="C85" s="83" t="s">
        <v>381</v>
      </c>
      <c r="D85" s="115">
        <f t="shared" si="7"/>
        <v>30485689</v>
      </c>
      <c r="E85" s="72"/>
      <c r="F85" s="72"/>
      <c r="G85" s="72">
        <f t="shared" si="8"/>
        <v>0</v>
      </c>
      <c r="H85" s="72"/>
      <c r="I85" s="72"/>
      <c r="J85" s="72"/>
      <c r="K85" s="72"/>
      <c r="L85" s="72">
        <f t="shared" si="9"/>
        <v>30485689</v>
      </c>
      <c r="M85" s="28">
        <v>25684462</v>
      </c>
      <c r="N85" s="28">
        <v>3609706</v>
      </c>
      <c r="O85" s="87">
        <v>1191521</v>
      </c>
      <c r="P85" s="197">
        <v>5608</v>
      </c>
    </row>
    <row r="86" spans="1:16" x14ac:dyDescent="0.2">
      <c r="A86" s="75">
        <v>75</v>
      </c>
      <c r="B86" s="120" t="s">
        <v>148</v>
      </c>
      <c r="C86" s="83" t="s">
        <v>149</v>
      </c>
      <c r="D86" s="115">
        <f t="shared" si="7"/>
        <v>29070330</v>
      </c>
      <c r="E86" s="72"/>
      <c r="F86" s="72"/>
      <c r="G86" s="72">
        <f t="shared" si="8"/>
        <v>0</v>
      </c>
      <c r="H86" s="72"/>
      <c r="I86" s="72"/>
      <c r="J86" s="72"/>
      <c r="K86" s="72"/>
      <c r="L86" s="72">
        <f t="shared" si="9"/>
        <v>29070330</v>
      </c>
      <c r="M86" s="28">
        <v>25684461</v>
      </c>
      <c r="N86" s="28">
        <v>1968332</v>
      </c>
      <c r="O86" s="87">
        <v>1417537</v>
      </c>
      <c r="P86" s="197"/>
    </row>
    <row r="87" spans="1:16" x14ac:dyDescent="0.2">
      <c r="A87" s="75">
        <v>76</v>
      </c>
      <c r="B87" s="12" t="s">
        <v>150</v>
      </c>
      <c r="C87" s="83" t="s">
        <v>151</v>
      </c>
      <c r="D87" s="115">
        <f t="shared" si="7"/>
        <v>14106168</v>
      </c>
      <c r="E87" s="72"/>
      <c r="F87" s="72"/>
      <c r="G87" s="72">
        <f t="shared" si="8"/>
        <v>0</v>
      </c>
      <c r="H87" s="72"/>
      <c r="I87" s="72"/>
      <c r="J87" s="72"/>
      <c r="K87" s="72"/>
      <c r="L87" s="72">
        <f t="shared" si="9"/>
        <v>14106168</v>
      </c>
      <c r="M87" s="28">
        <v>12842230</v>
      </c>
      <c r="N87" s="28">
        <v>423510</v>
      </c>
      <c r="O87" s="87">
        <v>840428</v>
      </c>
      <c r="P87" s="197"/>
    </row>
    <row r="88" spans="1:16" x14ac:dyDescent="0.2">
      <c r="A88" s="75">
        <v>77</v>
      </c>
      <c r="B88" s="12" t="s">
        <v>152</v>
      </c>
      <c r="C88" s="83" t="s">
        <v>153</v>
      </c>
      <c r="D88" s="115">
        <f t="shared" si="7"/>
        <v>14676697</v>
      </c>
      <c r="E88" s="72"/>
      <c r="F88" s="72"/>
      <c r="G88" s="72">
        <f t="shared" si="8"/>
        <v>0</v>
      </c>
      <c r="H88" s="72"/>
      <c r="I88" s="72"/>
      <c r="J88" s="72"/>
      <c r="K88" s="72"/>
      <c r="L88" s="72">
        <f t="shared" si="9"/>
        <v>14676697</v>
      </c>
      <c r="M88" s="28">
        <v>12842230</v>
      </c>
      <c r="N88" s="28">
        <v>737302</v>
      </c>
      <c r="O88" s="87">
        <v>1097165</v>
      </c>
      <c r="P88" s="197">
        <v>3739</v>
      </c>
    </row>
    <row r="89" spans="1:16" x14ac:dyDescent="0.2">
      <c r="A89" s="75">
        <v>78</v>
      </c>
      <c r="B89" s="12" t="s">
        <v>154</v>
      </c>
      <c r="C89" s="83" t="s">
        <v>155</v>
      </c>
      <c r="D89" s="115">
        <f t="shared" si="7"/>
        <v>9715706</v>
      </c>
      <c r="E89" s="72"/>
      <c r="F89" s="72"/>
      <c r="G89" s="72">
        <f t="shared" si="8"/>
        <v>0</v>
      </c>
      <c r="H89" s="72"/>
      <c r="I89" s="72"/>
      <c r="J89" s="72"/>
      <c r="K89" s="72"/>
      <c r="L89" s="72">
        <f t="shared" si="9"/>
        <v>9715706</v>
      </c>
      <c r="M89" s="28">
        <v>8561488</v>
      </c>
      <c r="N89" s="28"/>
      <c r="O89" s="87">
        <v>1154218</v>
      </c>
      <c r="P89" s="197"/>
    </row>
    <row r="90" spans="1:16" x14ac:dyDescent="0.2">
      <c r="A90" s="75">
        <v>79</v>
      </c>
      <c r="B90" s="12" t="s">
        <v>156</v>
      </c>
      <c r="C90" s="83" t="s">
        <v>382</v>
      </c>
      <c r="D90" s="115">
        <f t="shared" si="7"/>
        <v>22887624</v>
      </c>
      <c r="E90" s="72"/>
      <c r="F90" s="72"/>
      <c r="G90" s="72">
        <f t="shared" si="8"/>
        <v>0</v>
      </c>
      <c r="H90" s="72"/>
      <c r="I90" s="72"/>
      <c r="J90" s="72"/>
      <c r="K90" s="72"/>
      <c r="L90" s="72">
        <f t="shared" si="9"/>
        <v>22887624</v>
      </c>
      <c r="M90" s="28">
        <v>20547569</v>
      </c>
      <c r="N90" s="28">
        <v>2340055</v>
      </c>
      <c r="O90" s="87"/>
      <c r="P90" s="197">
        <v>1869</v>
      </c>
    </row>
    <row r="91" spans="1:16" x14ac:dyDescent="0.2">
      <c r="A91" s="75">
        <v>80</v>
      </c>
      <c r="B91" s="12" t="s">
        <v>158</v>
      </c>
      <c r="C91" s="83" t="s">
        <v>159</v>
      </c>
      <c r="D91" s="115">
        <f t="shared" si="7"/>
        <v>0</v>
      </c>
      <c r="E91" s="72"/>
      <c r="F91" s="72"/>
      <c r="G91" s="72">
        <f t="shared" si="8"/>
        <v>0</v>
      </c>
      <c r="H91" s="72"/>
      <c r="I91" s="72"/>
      <c r="J91" s="72"/>
      <c r="K91" s="72"/>
      <c r="L91" s="72">
        <f t="shared" si="9"/>
        <v>0</v>
      </c>
      <c r="M91" s="28"/>
      <c r="N91" s="28"/>
      <c r="O91" s="87"/>
      <c r="P91" s="197"/>
    </row>
    <row r="92" spans="1:16" x14ac:dyDescent="0.2">
      <c r="A92" s="75">
        <v>81</v>
      </c>
      <c r="B92" s="119" t="s">
        <v>160</v>
      </c>
      <c r="C92" s="83" t="s">
        <v>383</v>
      </c>
      <c r="D92" s="115">
        <f t="shared" si="7"/>
        <v>0</v>
      </c>
      <c r="E92" s="72"/>
      <c r="F92" s="72"/>
      <c r="G92" s="72">
        <f t="shared" si="8"/>
        <v>0</v>
      </c>
      <c r="H92" s="72"/>
      <c r="I92" s="72"/>
      <c r="J92" s="72"/>
      <c r="K92" s="72"/>
      <c r="L92" s="72">
        <f t="shared" si="9"/>
        <v>0</v>
      </c>
      <c r="M92" s="28"/>
      <c r="N92" s="28"/>
      <c r="O92" s="87"/>
      <c r="P92" s="197"/>
    </row>
    <row r="93" spans="1:16" ht="13.5" customHeight="1" x14ac:dyDescent="0.2">
      <c r="A93" s="75">
        <v>82</v>
      </c>
      <c r="B93" s="120" t="s">
        <v>162</v>
      </c>
      <c r="C93" s="83" t="s">
        <v>163</v>
      </c>
      <c r="D93" s="115">
        <f t="shared" si="7"/>
        <v>0</v>
      </c>
      <c r="E93" s="72"/>
      <c r="F93" s="72"/>
      <c r="G93" s="72">
        <f t="shared" si="8"/>
        <v>0</v>
      </c>
      <c r="H93" s="72"/>
      <c r="I93" s="72"/>
      <c r="J93" s="72"/>
      <c r="K93" s="72"/>
      <c r="L93" s="72">
        <f t="shared" si="9"/>
        <v>0</v>
      </c>
      <c r="M93" s="28"/>
      <c r="N93" s="28"/>
      <c r="O93" s="87"/>
      <c r="P93" s="197"/>
    </row>
    <row r="94" spans="1:16" ht="24" x14ac:dyDescent="0.2">
      <c r="A94" s="75">
        <v>83</v>
      </c>
      <c r="B94" s="119" t="s">
        <v>164</v>
      </c>
      <c r="C94" s="83" t="s">
        <v>165</v>
      </c>
      <c r="D94" s="115">
        <f t="shared" si="7"/>
        <v>0</v>
      </c>
      <c r="E94" s="72"/>
      <c r="F94" s="72"/>
      <c r="G94" s="72">
        <f t="shared" si="8"/>
        <v>0</v>
      </c>
      <c r="H94" s="72"/>
      <c r="I94" s="72"/>
      <c r="J94" s="72"/>
      <c r="K94" s="72"/>
      <c r="L94" s="72">
        <f t="shared" si="9"/>
        <v>0</v>
      </c>
      <c r="M94" s="28"/>
      <c r="N94" s="28"/>
      <c r="O94" s="87"/>
      <c r="P94" s="197"/>
    </row>
    <row r="95" spans="1:16" x14ac:dyDescent="0.2">
      <c r="A95" s="75">
        <v>84</v>
      </c>
      <c r="B95" s="119" t="s">
        <v>166</v>
      </c>
      <c r="C95" s="83" t="s">
        <v>167</v>
      </c>
      <c r="D95" s="115">
        <f t="shared" si="7"/>
        <v>0</v>
      </c>
      <c r="E95" s="72"/>
      <c r="F95" s="72"/>
      <c r="G95" s="72">
        <f t="shared" si="8"/>
        <v>0</v>
      </c>
      <c r="H95" s="72"/>
      <c r="I95" s="72"/>
      <c r="J95" s="72"/>
      <c r="K95" s="72"/>
      <c r="L95" s="72">
        <f t="shared" si="9"/>
        <v>0</v>
      </c>
      <c r="M95" s="28"/>
      <c r="N95" s="28"/>
      <c r="O95" s="87"/>
      <c r="P95" s="197"/>
    </row>
    <row r="96" spans="1:16" x14ac:dyDescent="0.2">
      <c r="A96" s="75">
        <v>85</v>
      </c>
      <c r="B96" s="120" t="s">
        <v>168</v>
      </c>
      <c r="C96" s="83" t="s">
        <v>169</v>
      </c>
      <c r="D96" s="115">
        <f t="shared" si="7"/>
        <v>0</v>
      </c>
      <c r="E96" s="72"/>
      <c r="F96" s="72"/>
      <c r="G96" s="72">
        <f t="shared" si="8"/>
        <v>0</v>
      </c>
      <c r="H96" s="72"/>
      <c r="I96" s="72"/>
      <c r="J96" s="72"/>
      <c r="K96" s="72"/>
      <c r="L96" s="72">
        <f t="shared" si="9"/>
        <v>0</v>
      </c>
      <c r="M96" s="28"/>
      <c r="N96" s="28"/>
      <c r="O96" s="87"/>
      <c r="P96" s="197"/>
    </row>
    <row r="97" spans="1:16" x14ac:dyDescent="0.2">
      <c r="A97" s="75">
        <v>86</v>
      </c>
      <c r="B97" s="119" t="s">
        <v>170</v>
      </c>
      <c r="C97" s="83" t="s">
        <v>171</v>
      </c>
      <c r="D97" s="115">
        <f t="shared" si="7"/>
        <v>9260405</v>
      </c>
      <c r="E97" s="72"/>
      <c r="F97" s="72"/>
      <c r="G97" s="72">
        <f t="shared" si="8"/>
        <v>698917</v>
      </c>
      <c r="H97" s="72"/>
      <c r="I97" s="72"/>
      <c r="J97" s="72">
        <v>698917</v>
      </c>
      <c r="K97" s="72"/>
      <c r="L97" s="72">
        <f t="shared" si="9"/>
        <v>8561488</v>
      </c>
      <c r="M97" s="28">
        <v>8561488</v>
      </c>
      <c r="N97" s="28"/>
      <c r="O97" s="87"/>
      <c r="P97" s="197">
        <v>52337</v>
      </c>
    </row>
    <row r="98" spans="1:16" x14ac:dyDescent="0.2">
      <c r="A98" s="75">
        <v>87</v>
      </c>
      <c r="B98" s="120" t="s">
        <v>172</v>
      </c>
      <c r="C98" s="83" t="s">
        <v>173</v>
      </c>
      <c r="D98" s="115">
        <f t="shared" si="7"/>
        <v>9467733</v>
      </c>
      <c r="E98" s="72"/>
      <c r="F98" s="72"/>
      <c r="G98" s="72">
        <f t="shared" si="8"/>
        <v>906245</v>
      </c>
      <c r="H98" s="72"/>
      <c r="I98" s="72"/>
      <c r="J98" s="72">
        <v>906245</v>
      </c>
      <c r="K98" s="72"/>
      <c r="L98" s="72">
        <f t="shared" si="9"/>
        <v>8561488</v>
      </c>
      <c r="M98" s="28">
        <v>8561488</v>
      </c>
      <c r="N98" s="28"/>
      <c r="O98" s="87"/>
      <c r="P98" s="197">
        <v>39256</v>
      </c>
    </row>
    <row r="99" spans="1:16" x14ac:dyDescent="0.2">
      <c r="A99" s="75">
        <v>88</v>
      </c>
      <c r="B99" s="120" t="s">
        <v>174</v>
      </c>
      <c r="C99" s="83" t="s">
        <v>175</v>
      </c>
      <c r="D99" s="115">
        <f t="shared" si="7"/>
        <v>11484248</v>
      </c>
      <c r="E99" s="72"/>
      <c r="F99" s="72"/>
      <c r="G99" s="72">
        <f t="shared" si="8"/>
        <v>1593427</v>
      </c>
      <c r="H99" s="72"/>
      <c r="I99" s="72"/>
      <c r="J99" s="72">
        <v>1593427</v>
      </c>
      <c r="K99" s="72"/>
      <c r="L99" s="72">
        <f t="shared" si="9"/>
        <v>9890821</v>
      </c>
      <c r="M99" s="28">
        <v>8561488</v>
      </c>
      <c r="N99" s="28">
        <v>826831</v>
      </c>
      <c r="O99" s="87">
        <v>502502</v>
      </c>
      <c r="P99" s="197">
        <v>33648</v>
      </c>
    </row>
    <row r="100" spans="1:16" ht="13.5" customHeight="1" x14ac:dyDescent="0.2">
      <c r="A100" s="75">
        <v>89</v>
      </c>
      <c r="B100" s="119" t="s">
        <v>176</v>
      </c>
      <c r="C100" s="83" t="s">
        <v>177</v>
      </c>
      <c r="D100" s="115">
        <f t="shared" si="7"/>
        <v>5603968</v>
      </c>
      <c r="E100" s="72"/>
      <c r="F100" s="72"/>
      <c r="G100" s="72">
        <f t="shared" si="8"/>
        <v>493762</v>
      </c>
      <c r="H100" s="72"/>
      <c r="I100" s="72"/>
      <c r="J100" s="72">
        <v>493762</v>
      </c>
      <c r="K100" s="72"/>
      <c r="L100" s="72">
        <f t="shared" si="9"/>
        <v>5110206</v>
      </c>
      <c r="M100" s="28">
        <v>4280744</v>
      </c>
      <c r="N100" s="28">
        <v>544199</v>
      </c>
      <c r="O100" s="87">
        <v>285263</v>
      </c>
      <c r="P100" s="197">
        <v>46733</v>
      </c>
    </row>
    <row r="101" spans="1:16" ht="14.25" customHeight="1" x14ac:dyDescent="0.2">
      <c r="A101" s="75">
        <v>90</v>
      </c>
      <c r="B101" s="119" t="s">
        <v>178</v>
      </c>
      <c r="C101" s="83" t="s">
        <v>179</v>
      </c>
      <c r="D101" s="115">
        <f t="shared" si="7"/>
        <v>10105859</v>
      </c>
      <c r="E101" s="72"/>
      <c r="F101" s="72"/>
      <c r="G101" s="72">
        <f t="shared" si="8"/>
        <v>1040987</v>
      </c>
      <c r="H101" s="72"/>
      <c r="I101" s="72"/>
      <c r="J101" s="72">
        <v>1040987</v>
      </c>
      <c r="K101" s="72"/>
      <c r="L101" s="72">
        <f t="shared" si="9"/>
        <v>9064872</v>
      </c>
      <c r="M101" s="28">
        <v>8561488</v>
      </c>
      <c r="N101" s="28">
        <v>503384</v>
      </c>
      <c r="O101" s="87"/>
      <c r="P101" s="197">
        <v>65427</v>
      </c>
    </row>
    <row r="102" spans="1:16" x14ac:dyDescent="0.2">
      <c r="A102" s="75">
        <v>91</v>
      </c>
      <c r="B102" s="12" t="s">
        <v>180</v>
      </c>
      <c r="C102" s="83" t="s">
        <v>181</v>
      </c>
      <c r="D102" s="115">
        <f t="shared" si="7"/>
        <v>11742196</v>
      </c>
      <c r="E102" s="72"/>
      <c r="F102" s="72"/>
      <c r="G102" s="72">
        <f t="shared" si="8"/>
        <v>1830311</v>
      </c>
      <c r="H102" s="72"/>
      <c r="I102" s="72"/>
      <c r="J102" s="72">
        <v>1830311</v>
      </c>
      <c r="K102" s="72"/>
      <c r="L102" s="72">
        <f t="shared" si="9"/>
        <v>9911885</v>
      </c>
      <c r="M102" s="28">
        <v>8561488</v>
      </c>
      <c r="N102" s="28">
        <v>678932</v>
      </c>
      <c r="O102" s="87">
        <v>671465</v>
      </c>
      <c r="P102" s="197">
        <v>56080</v>
      </c>
    </row>
    <row r="103" spans="1:16" x14ac:dyDescent="0.2">
      <c r="A103" s="75">
        <v>92</v>
      </c>
      <c r="B103" s="12" t="s">
        <v>182</v>
      </c>
      <c r="C103" s="83" t="s">
        <v>183</v>
      </c>
      <c r="D103" s="115">
        <f t="shared" si="7"/>
        <v>11406080</v>
      </c>
      <c r="E103" s="72"/>
      <c r="F103" s="72"/>
      <c r="G103" s="72">
        <f t="shared" si="8"/>
        <v>1191376</v>
      </c>
      <c r="H103" s="72"/>
      <c r="I103" s="72"/>
      <c r="J103" s="72">
        <v>1191376</v>
      </c>
      <c r="K103" s="72"/>
      <c r="L103" s="72">
        <f t="shared" si="9"/>
        <v>10214704</v>
      </c>
      <c r="M103" s="28">
        <v>8561488</v>
      </c>
      <c r="N103" s="28">
        <v>830342</v>
      </c>
      <c r="O103" s="87">
        <v>822874</v>
      </c>
      <c r="P103" s="197">
        <v>59819</v>
      </c>
    </row>
    <row r="104" spans="1:16" x14ac:dyDescent="0.2">
      <c r="A104" s="75">
        <v>93</v>
      </c>
      <c r="B104" s="120" t="s">
        <v>184</v>
      </c>
      <c r="C104" s="83" t="s">
        <v>185</v>
      </c>
      <c r="D104" s="115">
        <f t="shared" si="7"/>
        <v>4988354</v>
      </c>
      <c r="E104" s="72"/>
      <c r="F104" s="72"/>
      <c r="G104" s="72">
        <f t="shared" si="8"/>
        <v>707610</v>
      </c>
      <c r="H104" s="72"/>
      <c r="I104" s="72"/>
      <c r="J104" s="72">
        <v>707610</v>
      </c>
      <c r="K104" s="72"/>
      <c r="L104" s="72">
        <f t="shared" si="9"/>
        <v>4280744</v>
      </c>
      <c r="M104" s="28">
        <v>4280744</v>
      </c>
      <c r="N104" s="28"/>
      <c r="O104" s="87"/>
      <c r="P104" s="197">
        <v>41125</v>
      </c>
    </row>
    <row r="105" spans="1:16" x14ac:dyDescent="0.2">
      <c r="A105" s="75">
        <v>94</v>
      </c>
      <c r="B105" s="12" t="s">
        <v>186</v>
      </c>
      <c r="C105" s="83" t="s">
        <v>187</v>
      </c>
      <c r="D105" s="115">
        <f t="shared" si="7"/>
        <v>10304477</v>
      </c>
      <c r="E105" s="72"/>
      <c r="F105" s="72"/>
      <c r="G105" s="72">
        <f t="shared" si="8"/>
        <v>970139</v>
      </c>
      <c r="H105" s="72"/>
      <c r="I105" s="72"/>
      <c r="J105" s="72">
        <v>970139</v>
      </c>
      <c r="K105" s="72"/>
      <c r="L105" s="72">
        <f t="shared" si="9"/>
        <v>9334338</v>
      </c>
      <c r="M105" s="28">
        <v>8561488</v>
      </c>
      <c r="N105" s="28">
        <v>772850</v>
      </c>
      <c r="O105" s="87"/>
      <c r="P105" s="197">
        <v>50472</v>
      </c>
    </row>
    <row r="106" spans="1:16" x14ac:dyDescent="0.2">
      <c r="A106" s="75">
        <v>95</v>
      </c>
      <c r="B106" s="12" t="s">
        <v>188</v>
      </c>
      <c r="C106" s="83" t="s">
        <v>189</v>
      </c>
      <c r="D106" s="115">
        <f t="shared" si="7"/>
        <v>9135226</v>
      </c>
      <c r="E106" s="72"/>
      <c r="F106" s="72"/>
      <c r="G106" s="72">
        <f t="shared" si="8"/>
        <v>573738</v>
      </c>
      <c r="H106" s="72"/>
      <c r="I106" s="72"/>
      <c r="J106" s="72">
        <v>573738</v>
      </c>
      <c r="K106" s="72"/>
      <c r="L106" s="72">
        <f t="shared" si="9"/>
        <v>8561488</v>
      </c>
      <c r="M106" s="28">
        <v>8561488</v>
      </c>
      <c r="N106" s="28"/>
      <c r="O106" s="87"/>
      <c r="P106" s="197">
        <v>59809</v>
      </c>
    </row>
    <row r="107" spans="1:16" x14ac:dyDescent="0.2">
      <c r="A107" s="75">
        <v>96</v>
      </c>
      <c r="B107" s="119" t="s">
        <v>190</v>
      </c>
      <c r="C107" s="83" t="s">
        <v>191</v>
      </c>
      <c r="D107" s="115">
        <f t="shared" si="7"/>
        <v>13511188</v>
      </c>
      <c r="E107" s="72"/>
      <c r="F107" s="72"/>
      <c r="G107" s="72">
        <f t="shared" si="8"/>
        <v>1236958</v>
      </c>
      <c r="H107" s="72"/>
      <c r="I107" s="72"/>
      <c r="J107" s="72">
        <v>1134871</v>
      </c>
      <c r="K107" s="72">
        <v>102087</v>
      </c>
      <c r="L107" s="72">
        <f t="shared" si="9"/>
        <v>12274230</v>
      </c>
      <c r="M107" s="28">
        <v>9417636</v>
      </c>
      <c r="N107" s="28">
        <v>1693599</v>
      </c>
      <c r="O107" s="87">
        <v>1162995</v>
      </c>
      <c r="P107" s="197">
        <v>33648</v>
      </c>
    </row>
    <row r="108" spans="1:16" x14ac:dyDescent="0.2">
      <c r="A108" s="75">
        <v>97</v>
      </c>
      <c r="B108" s="120" t="s">
        <v>192</v>
      </c>
      <c r="C108" s="83" t="s">
        <v>193</v>
      </c>
      <c r="D108" s="115">
        <f t="shared" si="7"/>
        <v>10988696</v>
      </c>
      <c r="E108" s="72"/>
      <c r="F108" s="72"/>
      <c r="G108" s="72">
        <f t="shared" si="8"/>
        <v>2007648</v>
      </c>
      <c r="H108" s="72"/>
      <c r="I108" s="72"/>
      <c r="J108" s="72">
        <v>2007648</v>
      </c>
      <c r="K108" s="72"/>
      <c r="L108" s="72">
        <f t="shared" si="9"/>
        <v>8981048</v>
      </c>
      <c r="M108" s="28">
        <v>8561488</v>
      </c>
      <c r="N108" s="28">
        <v>419560</v>
      </c>
      <c r="O108" s="87"/>
      <c r="P108" s="197">
        <v>18693</v>
      </c>
    </row>
    <row r="109" spans="1:16" x14ac:dyDescent="0.2">
      <c r="A109" s="75">
        <v>98</v>
      </c>
      <c r="B109" s="120" t="s">
        <v>194</v>
      </c>
      <c r="C109" s="83" t="s">
        <v>195</v>
      </c>
      <c r="D109" s="115">
        <f t="shared" si="7"/>
        <v>11508166</v>
      </c>
      <c r="E109" s="72"/>
      <c r="F109" s="72"/>
      <c r="G109" s="72">
        <f t="shared" si="8"/>
        <v>892336</v>
      </c>
      <c r="H109" s="72"/>
      <c r="I109" s="72"/>
      <c r="J109" s="72">
        <v>892336</v>
      </c>
      <c r="K109" s="72"/>
      <c r="L109" s="72">
        <f t="shared" si="9"/>
        <v>10615830</v>
      </c>
      <c r="M109" s="28">
        <v>8561488</v>
      </c>
      <c r="N109" s="28">
        <v>1187582</v>
      </c>
      <c r="O109" s="87">
        <v>866760</v>
      </c>
      <c r="P109" s="197">
        <v>71035</v>
      </c>
    </row>
    <row r="110" spans="1:16" x14ac:dyDescent="0.2">
      <c r="A110" s="75">
        <v>99</v>
      </c>
      <c r="B110" s="12" t="s">
        <v>196</v>
      </c>
      <c r="C110" s="83" t="s">
        <v>197</v>
      </c>
      <c r="D110" s="115">
        <f t="shared" si="7"/>
        <v>12562324</v>
      </c>
      <c r="E110" s="72"/>
      <c r="F110" s="72"/>
      <c r="G110" s="72">
        <f t="shared" si="8"/>
        <v>2023296</v>
      </c>
      <c r="H110" s="72"/>
      <c r="I110" s="72"/>
      <c r="J110" s="72">
        <v>2023296</v>
      </c>
      <c r="K110" s="72"/>
      <c r="L110" s="72">
        <f t="shared" si="9"/>
        <v>10539028</v>
      </c>
      <c r="M110" s="28">
        <v>8561488</v>
      </c>
      <c r="N110" s="28">
        <v>1064699</v>
      </c>
      <c r="O110" s="87">
        <v>912841</v>
      </c>
      <c r="P110" s="197">
        <v>76645</v>
      </c>
    </row>
    <row r="111" spans="1:16" x14ac:dyDescent="0.2">
      <c r="A111" s="75">
        <v>100</v>
      </c>
      <c r="B111" s="119" t="s">
        <v>198</v>
      </c>
      <c r="C111" s="83" t="s">
        <v>199</v>
      </c>
      <c r="D111" s="115">
        <f t="shared" si="7"/>
        <v>9236499</v>
      </c>
      <c r="E111" s="72"/>
      <c r="F111" s="72"/>
      <c r="G111" s="72">
        <f t="shared" si="8"/>
        <v>675011</v>
      </c>
      <c r="H111" s="72"/>
      <c r="I111" s="72"/>
      <c r="J111" s="72">
        <v>675011</v>
      </c>
      <c r="K111" s="72"/>
      <c r="L111" s="72">
        <f t="shared" si="9"/>
        <v>8561488</v>
      </c>
      <c r="M111" s="28">
        <v>8561488</v>
      </c>
      <c r="N111" s="28"/>
      <c r="O111" s="87"/>
      <c r="P111" s="197">
        <v>48603</v>
      </c>
    </row>
    <row r="112" spans="1:16" x14ac:dyDescent="0.2">
      <c r="A112" s="75">
        <v>101</v>
      </c>
      <c r="B112" s="12" t="s">
        <v>200</v>
      </c>
      <c r="C112" s="83" t="s">
        <v>201</v>
      </c>
      <c r="D112" s="115">
        <f t="shared" si="7"/>
        <v>0</v>
      </c>
      <c r="E112" s="72"/>
      <c r="F112" s="72"/>
      <c r="G112" s="72">
        <f t="shared" si="8"/>
        <v>0</v>
      </c>
      <c r="H112" s="72"/>
      <c r="I112" s="72"/>
      <c r="J112" s="72"/>
      <c r="K112" s="72"/>
      <c r="L112" s="72">
        <f t="shared" si="9"/>
        <v>0</v>
      </c>
      <c r="M112" s="28"/>
      <c r="N112" s="28"/>
      <c r="O112" s="87"/>
      <c r="P112" s="197"/>
    </row>
    <row r="113" spans="1:16" x14ac:dyDescent="0.2">
      <c r="A113" s="75">
        <v>102</v>
      </c>
      <c r="B113" s="12" t="s">
        <v>202</v>
      </c>
      <c r="C113" s="83" t="s">
        <v>203</v>
      </c>
      <c r="D113" s="115">
        <f t="shared" si="7"/>
        <v>0</v>
      </c>
      <c r="E113" s="72"/>
      <c r="F113" s="72"/>
      <c r="G113" s="72">
        <f t="shared" si="8"/>
        <v>0</v>
      </c>
      <c r="H113" s="72"/>
      <c r="I113" s="72"/>
      <c r="J113" s="72"/>
      <c r="K113" s="72"/>
      <c r="L113" s="72">
        <f t="shared" si="9"/>
        <v>0</v>
      </c>
      <c r="M113" s="28"/>
      <c r="N113" s="28"/>
      <c r="O113" s="87"/>
      <c r="P113" s="197"/>
    </row>
    <row r="114" spans="1:16" x14ac:dyDescent="0.2">
      <c r="A114" s="75">
        <v>103</v>
      </c>
      <c r="B114" s="120" t="s">
        <v>204</v>
      </c>
      <c r="C114" s="83" t="s">
        <v>205</v>
      </c>
      <c r="D114" s="115">
        <f t="shared" si="7"/>
        <v>0</v>
      </c>
      <c r="E114" s="72"/>
      <c r="F114" s="72"/>
      <c r="G114" s="72">
        <f t="shared" si="8"/>
        <v>0</v>
      </c>
      <c r="H114" s="72"/>
      <c r="I114" s="72"/>
      <c r="J114" s="72"/>
      <c r="K114" s="72"/>
      <c r="L114" s="72">
        <f t="shared" si="9"/>
        <v>0</v>
      </c>
      <c r="M114" s="28"/>
      <c r="N114" s="28"/>
      <c r="O114" s="87"/>
      <c r="P114" s="197"/>
    </row>
    <row r="115" spans="1:16" x14ac:dyDescent="0.2">
      <c r="A115" s="75">
        <v>104</v>
      </c>
      <c r="B115" s="120" t="s">
        <v>206</v>
      </c>
      <c r="C115" s="83" t="s">
        <v>207</v>
      </c>
      <c r="D115" s="115">
        <f t="shared" si="7"/>
        <v>0</v>
      </c>
      <c r="E115" s="72"/>
      <c r="F115" s="72"/>
      <c r="G115" s="72">
        <f t="shared" si="8"/>
        <v>0</v>
      </c>
      <c r="H115" s="72"/>
      <c r="I115" s="72"/>
      <c r="J115" s="72"/>
      <c r="K115" s="72"/>
      <c r="L115" s="72">
        <f t="shared" si="9"/>
        <v>0</v>
      </c>
      <c r="M115" s="28"/>
      <c r="N115" s="28"/>
      <c r="O115" s="87"/>
      <c r="P115" s="197"/>
    </row>
    <row r="116" spans="1:16" x14ac:dyDescent="0.2">
      <c r="A116" s="75">
        <v>105</v>
      </c>
      <c r="B116" s="120" t="s">
        <v>208</v>
      </c>
      <c r="C116" s="83" t="s">
        <v>209</v>
      </c>
      <c r="D116" s="115">
        <f t="shared" si="7"/>
        <v>0</v>
      </c>
      <c r="E116" s="72"/>
      <c r="F116" s="72"/>
      <c r="G116" s="72">
        <f t="shared" si="8"/>
        <v>0</v>
      </c>
      <c r="H116" s="72"/>
      <c r="I116" s="72"/>
      <c r="J116" s="72"/>
      <c r="K116" s="72"/>
      <c r="L116" s="72">
        <f t="shared" si="9"/>
        <v>0</v>
      </c>
      <c r="M116" s="28"/>
      <c r="N116" s="28"/>
      <c r="O116" s="87"/>
      <c r="P116" s="197"/>
    </row>
    <row r="117" spans="1:16" ht="24" x14ac:dyDescent="0.2">
      <c r="A117" s="75">
        <v>106</v>
      </c>
      <c r="B117" s="120" t="s">
        <v>210</v>
      </c>
      <c r="C117" s="83" t="s">
        <v>211</v>
      </c>
      <c r="D117" s="115">
        <f t="shared" si="7"/>
        <v>0</v>
      </c>
      <c r="E117" s="72"/>
      <c r="F117" s="72"/>
      <c r="G117" s="72">
        <f t="shared" si="8"/>
        <v>0</v>
      </c>
      <c r="H117" s="72"/>
      <c r="I117" s="72"/>
      <c r="J117" s="72"/>
      <c r="K117" s="72"/>
      <c r="L117" s="72">
        <f t="shared" si="9"/>
        <v>0</v>
      </c>
      <c r="M117" s="28"/>
      <c r="N117" s="28"/>
      <c r="O117" s="87"/>
      <c r="P117" s="197"/>
    </row>
    <row r="118" spans="1:16" x14ac:dyDescent="0.2">
      <c r="A118" s="75">
        <v>107</v>
      </c>
      <c r="B118" s="120" t="s">
        <v>212</v>
      </c>
      <c r="C118" s="83" t="s">
        <v>213</v>
      </c>
      <c r="D118" s="115">
        <f t="shared" si="7"/>
        <v>0</v>
      </c>
      <c r="E118" s="72"/>
      <c r="F118" s="72"/>
      <c r="G118" s="72">
        <f t="shared" si="8"/>
        <v>0</v>
      </c>
      <c r="H118" s="72"/>
      <c r="I118" s="72"/>
      <c r="J118" s="72"/>
      <c r="K118" s="72"/>
      <c r="L118" s="72">
        <f t="shared" si="9"/>
        <v>0</v>
      </c>
      <c r="M118" s="28"/>
      <c r="N118" s="28"/>
      <c r="O118" s="87"/>
      <c r="P118" s="197"/>
    </row>
    <row r="119" spans="1:16" x14ac:dyDescent="0.2">
      <c r="A119" s="75">
        <v>108</v>
      </c>
      <c r="B119" s="120" t="s">
        <v>214</v>
      </c>
      <c r="C119" s="83" t="s">
        <v>215</v>
      </c>
      <c r="D119" s="115">
        <f t="shared" si="7"/>
        <v>0</v>
      </c>
      <c r="E119" s="72"/>
      <c r="F119" s="72"/>
      <c r="G119" s="72">
        <f t="shared" si="8"/>
        <v>0</v>
      </c>
      <c r="H119" s="72"/>
      <c r="I119" s="72"/>
      <c r="J119" s="72"/>
      <c r="K119" s="72"/>
      <c r="L119" s="72">
        <f t="shared" si="9"/>
        <v>0</v>
      </c>
      <c r="M119" s="28"/>
      <c r="N119" s="28"/>
      <c r="O119" s="87"/>
      <c r="P119" s="197"/>
    </row>
    <row r="120" spans="1:16" ht="12" customHeight="1" x14ac:dyDescent="0.2">
      <c r="A120" s="75">
        <v>109</v>
      </c>
      <c r="B120" s="123" t="s">
        <v>216</v>
      </c>
      <c r="C120" s="122" t="s">
        <v>217</v>
      </c>
      <c r="D120" s="115">
        <f t="shared" si="7"/>
        <v>0</v>
      </c>
      <c r="E120" s="72"/>
      <c r="F120" s="72"/>
      <c r="G120" s="72">
        <f t="shared" si="8"/>
        <v>0</v>
      </c>
      <c r="H120" s="72"/>
      <c r="I120" s="72"/>
      <c r="J120" s="72"/>
      <c r="K120" s="72"/>
      <c r="L120" s="72">
        <f t="shared" si="9"/>
        <v>0</v>
      </c>
      <c r="M120" s="28"/>
      <c r="N120" s="28"/>
      <c r="O120" s="87"/>
      <c r="P120" s="197"/>
    </row>
    <row r="121" spans="1:16" x14ac:dyDescent="0.2">
      <c r="A121" s="75">
        <v>110</v>
      </c>
      <c r="B121" s="123" t="s">
        <v>356</v>
      </c>
      <c r="C121" s="122" t="s">
        <v>320</v>
      </c>
      <c r="D121" s="115">
        <f t="shared" si="7"/>
        <v>0</v>
      </c>
      <c r="E121" s="72"/>
      <c r="F121" s="72"/>
      <c r="G121" s="72">
        <f t="shared" si="8"/>
        <v>0</v>
      </c>
      <c r="H121" s="72"/>
      <c r="I121" s="72"/>
      <c r="J121" s="72"/>
      <c r="K121" s="72"/>
      <c r="L121" s="72">
        <f t="shared" si="9"/>
        <v>0</v>
      </c>
      <c r="M121" s="28"/>
      <c r="N121" s="28"/>
      <c r="O121" s="87"/>
      <c r="P121" s="197"/>
    </row>
    <row r="122" spans="1:16" x14ac:dyDescent="0.2">
      <c r="A122" s="75">
        <v>111</v>
      </c>
      <c r="B122" s="119" t="s">
        <v>218</v>
      </c>
      <c r="C122" s="83" t="s">
        <v>219</v>
      </c>
      <c r="D122" s="115">
        <f t="shared" si="7"/>
        <v>0</v>
      </c>
      <c r="E122" s="72"/>
      <c r="F122" s="72"/>
      <c r="G122" s="72">
        <f t="shared" si="8"/>
        <v>0</v>
      </c>
      <c r="H122" s="72"/>
      <c r="I122" s="72"/>
      <c r="J122" s="72"/>
      <c r="K122" s="72"/>
      <c r="L122" s="72">
        <f t="shared" si="9"/>
        <v>0</v>
      </c>
      <c r="M122" s="28"/>
      <c r="N122" s="28"/>
      <c r="O122" s="87"/>
      <c r="P122" s="197"/>
    </row>
    <row r="123" spans="1:16" x14ac:dyDescent="0.2">
      <c r="A123" s="75">
        <v>112</v>
      </c>
      <c r="B123" s="120" t="s">
        <v>220</v>
      </c>
      <c r="C123" s="83" t="s">
        <v>221</v>
      </c>
      <c r="D123" s="115">
        <f t="shared" si="7"/>
        <v>0</v>
      </c>
      <c r="E123" s="72"/>
      <c r="F123" s="72"/>
      <c r="G123" s="72">
        <f t="shared" si="8"/>
        <v>0</v>
      </c>
      <c r="H123" s="72"/>
      <c r="I123" s="72"/>
      <c r="J123" s="72"/>
      <c r="K123" s="72"/>
      <c r="L123" s="72">
        <f t="shared" si="9"/>
        <v>0</v>
      </c>
      <c r="M123" s="28"/>
      <c r="N123" s="28"/>
      <c r="O123" s="87"/>
      <c r="P123" s="197"/>
    </row>
    <row r="124" spans="1:16" ht="15" customHeight="1" x14ac:dyDescent="0.2">
      <c r="A124" s="75">
        <v>113</v>
      </c>
      <c r="B124" s="12" t="s">
        <v>222</v>
      </c>
      <c r="C124" s="124" t="s">
        <v>223</v>
      </c>
      <c r="D124" s="115">
        <f t="shared" si="7"/>
        <v>0</v>
      </c>
      <c r="E124" s="72"/>
      <c r="F124" s="72"/>
      <c r="G124" s="72">
        <f t="shared" si="8"/>
        <v>0</v>
      </c>
      <c r="H124" s="72"/>
      <c r="I124" s="72"/>
      <c r="J124" s="72"/>
      <c r="K124" s="72"/>
      <c r="L124" s="72">
        <f t="shared" si="9"/>
        <v>0</v>
      </c>
      <c r="M124" s="28"/>
      <c r="N124" s="28"/>
      <c r="O124" s="87"/>
      <c r="P124" s="197"/>
    </row>
    <row r="125" spans="1:16" ht="24" x14ac:dyDescent="0.2">
      <c r="A125" s="75">
        <v>114</v>
      </c>
      <c r="B125" s="120" t="s">
        <v>224</v>
      </c>
      <c r="C125" s="83" t="s">
        <v>225</v>
      </c>
      <c r="D125" s="115">
        <f t="shared" si="7"/>
        <v>0</v>
      </c>
      <c r="E125" s="72"/>
      <c r="F125" s="72"/>
      <c r="G125" s="72">
        <f t="shared" si="8"/>
        <v>0</v>
      </c>
      <c r="H125" s="72"/>
      <c r="I125" s="72"/>
      <c r="J125" s="72"/>
      <c r="K125" s="72"/>
      <c r="L125" s="72">
        <f t="shared" si="9"/>
        <v>0</v>
      </c>
      <c r="M125" s="28"/>
      <c r="N125" s="28"/>
      <c r="O125" s="87"/>
      <c r="P125" s="197"/>
    </row>
    <row r="126" spans="1:16" ht="24" customHeight="1" x14ac:dyDescent="0.2">
      <c r="A126" s="75">
        <v>115</v>
      </c>
      <c r="B126" s="120" t="s">
        <v>226</v>
      </c>
      <c r="C126" s="83" t="s">
        <v>227</v>
      </c>
      <c r="D126" s="115">
        <f t="shared" si="7"/>
        <v>0</v>
      </c>
      <c r="E126" s="72"/>
      <c r="F126" s="72"/>
      <c r="G126" s="72">
        <f t="shared" si="8"/>
        <v>0</v>
      </c>
      <c r="H126" s="72"/>
      <c r="I126" s="72"/>
      <c r="J126" s="72"/>
      <c r="K126" s="72"/>
      <c r="L126" s="72">
        <f t="shared" si="9"/>
        <v>0</v>
      </c>
      <c r="M126" s="28"/>
      <c r="N126" s="28"/>
      <c r="O126" s="87"/>
      <c r="P126" s="197"/>
    </row>
    <row r="127" spans="1:16" x14ac:dyDescent="0.2">
      <c r="A127" s="75">
        <v>116</v>
      </c>
      <c r="B127" s="119" t="s">
        <v>228</v>
      </c>
      <c r="C127" s="83" t="s">
        <v>384</v>
      </c>
      <c r="D127" s="115">
        <f t="shared" si="7"/>
        <v>0</v>
      </c>
      <c r="E127" s="72"/>
      <c r="F127" s="72"/>
      <c r="G127" s="72">
        <f t="shared" si="8"/>
        <v>0</v>
      </c>
      <c r="H127" s="72"/>
      <c r="I127" s="72"/>
      <c r="J127" s="72"/>
      <c r="K127" s="72"/>
      <c r="L127" s="72">
        <f t="shared" si="9"/>
        <v>0</v>
      </c>
      <c r="M127" s="28"/>
      <c r="N127" s="28"/>
      <c r="O127" s="87"/>
      <c r="P127" s="197"/>
    </row>
    <row r="128" spans="1:16" x14ac:dyDescent="0.2">
      <c r="A128" s="75">
        <v>117</v>
      </c>
      <c r="B128" s="119" t="s">
        <v>230</v>
      </c>
      <c r="C128" s="83" t="s">
        <v>231</v>
      </c>
      <c r="D128" s="115">
        <f t="shared" si="7"/>
        <v>105470717</v>
      </c>
      <c r="E128" s="72">
        <v>105470717</v>
      </c>
      <c r="F128" s="72"/>
      <c r="G128" s="72">
        <f t="shared" si="8"/>
        <v>0</v>
      </c>
      <c r="H128" s="72"/>
      <c r="I128" s="72"/>
      <c r="J128" s="72"/>
      <c r="K128" s="72"/>
      <c r="L128" s="72">
        <f t="shared" si="9"/>
        <v>0</v>
      </c>
      <c r="M128" s="28"/>
      <c r="N128" s="28"/>
      <c r="O128" s="87"/>
      <c r="P128" s="197"/>
    </row>
    <row r="129" spans="1:16" x14ac:dyDescent="0.2">
      <c r="A129" s="75">
        <v>118</v>
      </c>
      <c r="B129" s="119" t="s">
        <v>232</v>
      </c>
      <c r="C129" s="83" t="s">
        <v>233</v>
      </c>
      <c r="D129" s="115">
        <f t="shared" si="7"/>
        <v>62276246</v>
      </c>
      <c r="E129" s="72">
        <v>62276246</v>
      </c>
      <c r="F129" s="72"/>
      <c r="G129" s="72">
        <f t="shared" si="8"/>
        <v>0</v>
      </c>
      <c r="H129" s="72"/>
      <c r="I129" s="72"/>
      <c r="J129" s="72"/>
      <c r="K129" s="72"/>
      <c r="L129" s="72">
        <f t="shared" si="9"/>
        <v>0</v>
      </c>
      <c r="M129" s="28"/>
      <c r="N129" s="28"/>
      <c r="O129" s="87"/>
      <c r="P129" s="197"/>
    </row>
    <row r="130" spans="1:16" ht="12.75" customHeight="1" x14ac:dyDescent="0.2">
      <c r="A130" s="75">
        <v>119</v>
      </c>
      <c r="B130" s="12" t="s">
        <v>234</v>
      </c>
      <c r="C130" s="83" t="s">
        <v>235</v>
      </c>
      <c r="D130" s="115">
        <f t="shared" si="7"/>
        <v>0</v>
      </c>
      <c r="E130" s="72"/>
      <c r="F130" s="72"/>
      <c r="G130" s="72">
        <f t="shared" si="8"/>
        <v>0</v>
      </c>
      <c r="H130" s="72"/>
      <c r="I130" s="72"/>
      <c r="J130" s="72"/>
      <c r="K130" s="72"/>
      <c r="L130" s="72">
        <f t="shared" si="9"/>
        <v>0</v>
      </c>
      <c r="M130" s="28"/>
      <c r="N130" s="28"/>
      <c r="O130" s="87"/>
      <c r="P130" s="197"/>
    </row>
    <row r="131" spans="1:16" x14ac:dyDescent="0.2">
      <c r="A131" s="75">
        <v>120</v>
      </c>
      <c r="B131" s="119" t="s">
        <v>236</v>
      </c>
      <c r="C131" s="83" t="s">
        <v>237</v>
      </c>
      <c r="D131" s="115">
        <f t="shared" si="7"/>
        <v>0</v>
      </c>
      <c r="E131" s="72"/>
      <c r="F131" s="114"/>
      <c r="G131" s="72">
        <f t="shared" si="8"/>
        <v>0</v>
      </c>
      <c r="H131" s="114"/>
      <c r="I131" s="114"/>
      <c r="J131" s="114"/>
      <c r="K131" s="114"/>
      <c r="L131" s="72">
        <f t="shared" si="9"/>
        <v>0</v>
      </c>
      <c r="M131" s="28"/>
      <c r="N131" s="28"/>
      <c r="O131" s="87"/>
      <c r="P131" s="197"/>
    </row>
    <row r="132" spans="1:16" x14ac:dyDescent="0.2">
      <c r="A132" s="75">
        <v>121</v>
      </c>
      <c r="B132" s="120" t="s">
        <v>238</v>
      </c>
      <c r="C132" s="83" t="s">
        <v>239</v>
      </c>
      <c r="D132" s="115">
        <f t="shared" si="7"/>
        <v>0</v>
      </c>
      <c r="E132" s="72"/>
      <c r="F132" s="72"/>
      <c r="G132" s="72">
        <f t="shared" si="8"/>
        <v>0</v>
      </c>
      <c r="H132" s="72"/>
      <c r="I132" s="72"/>
      <c r="J132" s="72"/>
      <c r="K132" s="72"/>
      <c r="L132" s="72">
        <f t="shared" si="9"/>
        <v>0</v>
      </c>
      <c r="M132" s="28"/>
      <c r="N132" s="28"/>
      <c r="O132" s="87"/>
      <c r="P132" s="197"/>
    </row>
    <row r="133" spans="1:16" x14ac:dyDescent="0.2">
      <c r="A133" s="75">
        <v>122</v>
      </c>
      <c r="B133" s="120" t="s">
        <v>240</v>
      </c>
      <c r="C133" s="83" t="s">
        <v>241</v>
      </c>
      <c r="D133" s="115">
        <f t="shared" si="7"/>
        <v>0</v>
      </c>
      <c r="E133" s="72"/>
      <c r="F133" s="72"/>
      <c r="G133" s="72">
        <f t="shared" si="8"/>
        <v>0</v>
      </c>
      <c r="H133" s="72"/>
      <c r="I133" s="72"/>
      <c r="J133" s="72"/>
      <c r="K133" s="72"/>
      <c r="L133" s="72">
        <f t="shared" si="9"/>
        <v>0</v>
      </c>
      <c r="M133" s="28"/>
      <c r="N133" s="28"/>
      <c r="O133" s="87"/>
      <c r="P133" s="197"/>
    </row>
    <row r="134" spans="1:16" x14ac:dyDescent="0.2">
      <c r="A134" s="75">
        <v>123</v>
      </c>
      <c r="B134" s="120" t="s">
        <v>242</v>
      </c>
      <c r="C134" s="83" t="s">
        <v>321</v>
      </c>
      <c r="D134" s="115">
        <f t="shared" si="7"/>
        <v>0</v>
      </c>
      <c r="E134" s="72"/>
      <c r="F134" s="72"/>
      <c r="G134" s="72">
        <f t="shared" si="8"/>
        <v>0</v>
      </c>
      <c r="H134" s="72"/>
      <c r="I134" s="72"/>
      <c r="J134" s="72"/>
      <c r="K134" s="72"/>
      <c r="L134" s="72">
        <f t="shared" si="9"/>
        <v>0</v>
      </c>
      <c r="M134" s="28"/>
      <c r="N134" s="28"/>
      <c r="O134" s="87"/>
      <c r="P134" s="197"/>
    </row>
    <row r="135" spans="1:16" x14ac:dyDescent="0.2">
      <c r="A135" s="75">
        <v>124</v>
      </c>
      <c r="B135" s="120" t="s">
        <v>243</v>
      </c>
      <c r="C135" s="83" t="s">
        <v>244</v>
      </c>
      <c r="D135" s="115">
        <f t="shared" si="7"/>
        <v>17122974</v>
      </c>
      <c r="E135" s="72"/>
      <c r="F135" s="72"/>
      <c r="G135" s="72">
        <f t="shared" si="8"/>
        <v>0</v>
      </c>
      <c r="H135" s="72"/>
      <c r="I135" s="72"/>
      <c r="J135" s="72"/>
      <c r="K135" s="72"/>
      <c r="L135" s="72">
        <f t="shared" si="9"/>
        <v>17122974</v>
      </c>
      <c r="M135" s="28">
        <v>17122974</v>
      </c>
      <c r="N135" s="28"/>
      <c r="O135" s="87"/>
      <c r="P135" s="197"/>
    </row>
    <row r="136" spans="1:16" ht="15.75" customHeight="1" x14ac:dyDescent="0.2">
      <c r="A136" s="75">
        <v>125</v>
      </c>
      <c r="B136" s="120" t="s">
        <v>245</v>
      </c>
      <c r="C136" s="83" t="s">
        <v>246</v>
      </c>
      <c r="D136" s="115">
        <f t="shared" si="7"/>
        <v>0</v>
      </c>
      <c r="E136" s="72"/>
      <c r="F136" s="72"/>
      <c r="G136" s="72">
        <f t="shared" si="8"/>
        <v>0</v>
      </c>
      <c r="H136" s="72"/>
      <c r="I136" s="72"/>
      <c r="J136" s="72"/>
      <c r="K136" s="72"/>
      <c r="L136" s="72">
        <f t="shared" si="9"/>
        <v>0</v>
      </c>
      <c r="M136" s="28"/>
      <c r="N136" s="28"/>
      <c r="O136" s="87"/>
      <c r="P136" s="197"/>
    </row>
    <row r="137" spans="1:16" ht="15.75" customHeight="1" x14ac:dyDescent="0.2">
      <c r="A137" s="75">
        <v>126</v>
      </c>
      <c r="B137" s="12" t="s">
        <v>247</v>
      </c>
      <c r="C137" s="83" t="s">
        <v>248</v>
      </c>
      <c r="D137" s="115">
        <f t="shared" si="7"/>
        <v>3325490</v>
      </c>
      <c r="E137" s="72"/>
      <c r="F137" s="72"/>
      <c r="G137" s="72">
        <f t="shared" si="8"/>
        <v>0</v>
      </c>
      <c r="H137" s="72"/>
      <c r="I137" s="72"/>
      <c r="J137" s="72"/>
      <c r="K137" s="72"/>
      <c r="L137" s="72">
        <f t="shared" si="9"/>
        <v>3325490</v>
      </c>
      <c r="M137" s="28">
        <v>2568446</v>
      </c>
      <c r="N137" s="28"/>
      <c r="O137" s="87">
        <v>757044</v>
      </c>
      <c r="P137" s="197"/>
    </row>
    <row r="138" spans="1:16" ht="15.75" customHeight="1" x14ac:dyDescent="0.2">
      <c r="A138" s="75">
        <v>127</v>
      </c>
      <c r="B138" s="120" t="s">
        <v>249</v>
      </c>
      <c r="C138" s="83" t="s">
        <v>250</v>
      </c>
      <c r="D138" s="115">
        <f t="shared" si="7"/>
        <v>0</v>
      </c>
      <c r="E138" s="72"/>
      <c r="F138" s="72"/>
      <c r="G138" s="72">
        <f t="shared" si="8"/>
        <v>0</v>
      </c>
      <c r="H138" s="72"/>
      <c r="I138" s="72"/>
      <c r="J138" s="72"/>
      <c r="K138" s="72"/>
      <c r="L138" s="72">
        <f t="shared" si="9"/>
        <v>0</v>
      </c>
      <c r="M138" s="28"/>
      <c r="N138" s="28"/>
      <c r="O138" s="87"/>
      <c r="P138" s="197"/>
    </row>
    <row r="139" spans="1:16" ht="15.75" customHeight="1" x14ac:dyDescent="0.2">
      <c r="A139" s="75">
        <v>128</v>
      </c>
      <c r="B139" s="12" t="s">
        <v>251</v>
      </c>
      <c r="C139" s="83" t="s">
        <v>322</v>
      </c>
      <c r="D139" s="115">
        <f t="shared" si="7"/>
        <v>104814872</v>
      </c>
      <c r="E139" s="72"/>
      <c r="F139" s="72"/>
      <c r="G139" s="72">
        <f t="shared" si="8"/>
        <v>104814872</v>
      </c>
      <c r="H139" s="72">
        <v>50768546</v>
      </c>
      <c r="I139" s="72">
        <v>2098024</v>
      </c>
      <c r="J139" s="72">
        <v>36571016</v>
      </c>
      <c r="K139" s="72">
        <v>15377286</v>
      </c>
      <c r="L139" s="72">
        <f t="shared" si="9"/>
        <v>0</v>
      </c>
      <c r="M139" s="28"/>
      <c r="N139" s="28"/>
      <c r="O139" s="87"/>
      <c r="P139" s="197"/>
    </row>
    <row r="140" spans="1:16" ht="15.75" customHeight="1" x14ac:dyDescent="0.2">
      <c r="A140" s="75">
        <v>129</v>
      </c>
      <c r="B140" s="12" t="s">
        <v>252</v>
      </c>
      <c r="C140" s="83" t="s">
        <v>253</v>
      </c>
      <c r="D140" s="115">
        <f t="shared" si="7"/>
        <v>0</v>
      </c>
      <c r="E140" s="72"/>
      <c r="F140" s="72"/>
      <c r="G140" s="72">
        <f t="shared" si="8"/>
        <v>0</v>
      </c>
      <c r="H140" s="72"/>
      <c r="I140" s="72"/>
      <c r="J140" s="72"/>
      <c r="K140" s="72"/>
      <c r="L140" s="72">
        <f t="shared" si="9"/>
        <v>0</v>
      </c>
      <c r="M140" s="28"/>
      <c r="N140" s="28"/>
      <c r="O140" s="87"/>
      <c r="P140" s="197"/>
    </row>
    <row r="141" spans="1:16" x14ac:dyDescent="0.2">
      <c r="A141" s="75">
        <v>130</v>
      </c>
      <c r="B141" s="120" t="s">
        <v>254</v>
      </c>
      <c r="C141" s="83" t="s">
        <v>255</v>
      </c>
      <c r="D141" s="115">
        <f t="shared" ref="D141:D148" si="10">E141+F141+G141+L141</f>
        <v>0</v>
      </c>
      <c r="E141" s="72"/>
      <c r="F141" s="72"/>
      <c r="G141" s="72">
        <f t="shared" ref="G141:G148" si="11">SUM(H141:K141)</f>
        <v>0</v>
      </c>
      <c r="H141" s="72"/>
      <c r="I141" s="72"/>
      <c r="J141" s="72"/>
      <c r="K141" s="72"/>
      <c r="L141" s="72">
        <f t="shared" ref="L141:L148" si="12">SUM(M141:O141)</f>
        <v>0</v>
      </c>
      <c r="M141" s="28"/>
      <c r="N141" s="28"/>
      <c r="O141" s="87"/>
      <c r="P141" s="197"/>
    </row>
    <row r="142" spans="1:16" x14ac:dyDescent="0.2">
      <c r="A142" s="75">
        <v>131</v>
      </c>
      <c r="B142" s="120" t="s">
        <v>256</v>
      </c>
      <c r="C142" s="83" t="s">
        <v>257</v>
      </c>
      <c r="D142" s="115">
        <f t="shared" si="10"/>
        <v>0</v>
      </c>
      <c r="E142" s="72"/>
      <c r="F142" s="72"/>
      <c r="G142" s="72">
        <f t="shared" si="11"/>
        <v>0</v>
      </c>
      <c r="H142" s="72"/>
      <c r="I142" s="72"/>
      <c r="J142" s="72"/>
      <c r="K142" s="72"/>
      <c r="L142" s="72">
        <f t="shared" si="12"/>
        <v>0</v>
      </c>
      <c r="M142" s="28"/>
      <c r="N142" s="28"/>
      <c r="O142" s="87"/>
      <c r="P142" s="197"/>
    </row>
    <row r="143" spans="1:16" x14ac:dyDescent="0.2">
      <c r="A143" s="75">
        <v>132</v>
      </c>
      <c r="B143" s="120" t="s">
        <v>258</v>
      </c>
      <c r="C143" s="83" t="s">
        <v>259</v>
      </c>
      <c r="D143" s="115">
        <f t="shared" si="10"/>
        <v>55965739</v>
      </c>
      <c r="E143" s="72"/>
      <c r="F143" s="72"/>
      <c r="G143" s="72">
        <f t="shared" si="11"/>
        <v>0</v>
      </c>
      <c r="H143" s="72"/>
      <c r="I143" s="72"/>
      <c r="J143" s="72"/>
      <c r="K143" s="72"/>
      <c r="L143" s="72">
        <f t="shared" si="12"/>
        <v>55965739</v>
      </c>
      <c r="M143" s="28">
        <v>54793517</v>
      </c>
      <c r="N143" s="28">
        <v>1172222</v>
      </c>
      <c r="O143" s="87"/>
      <c r="P143" s="197"/>
    </row>
    <row r="144" spans="1:16" ht="13.5" customHeight="1" x14ac:dyDescent="0.2">
      <c r="A144" s="75">
        <v>133</v>
      </c>
      <c r="B144" s="12" t="s">
        <v>260</v>
      </c>
      <c r="C144" s="83" t="s">
        <v>323</v>
      </c>
      <c r="D144" s="115">
        <f t="shared" si="10"/>
        <v>1337237</v>
      </c>
      <c r="E144" s="72"/>
      <c r="F144" s="72"/>
      <c r="G144" s="72">
        <f t="shared" si="11"/>
        <v>0</v>
      </c>
      <c r="H144" s="72"/>
      <c r="I144" s="72"/>
      <c r="J144" s="72"/>
      <c r="K144" s="72"/>
      <c r="L144" s="72">
        <f t="shared" si="12"/>
        <v>1337237</v>
      </c>
      <c r="M144" s="28"/>
      <c r="N144" s="28">
        <v>1337237</v>
      </c>
      <c r="O144" s="87"/>
      <c r="P144" s="197"/>
    </row>
    <row r="145" spans="1:16" x14ac:dyDescent="0.2">
      <c r="A145" s="75">
        <v>134</v>
      </c>
      <c r="B145" s="119" t="s">
        <v>261</v>
      </c>
      <c r="C145" s="83" t="s">
        <v>262</v>
      </c>
      <c r="D145" s="115">
        <f t="shared" si="10"/>
        <v>12955375</v>
      </c>
      <c r="E145" s="72"/>
      <c r="F145" s="72"/>
      <c r="G145" s="72">
        <f t="shared" si="11"/>
        <v>2041551</v>
      </c>
      <c r="H145" s="72"/>
      <c r="I145" s="72"/>
      <c r="J145" s="72">
        <v>2041551</v>
      </c>
      <c r="K145" s="72"/>
      <c r="L145" s="72">
        <f t="shared" si="12"/>
        <v>10913824</v>
      </c>
      <c r="M145" s="28">
        <v>8561488</v>
      </c>
      <c r="N145" s="28">
        <v>1573349</v>
      </c>
      <c r="O145" s="87">
        <v>778987</v>
      </c>
      <c r="P145" s="197">
        <v>33648</v>
      </c>
    </row>
    <row r="146" spans="1:16" x14ac:dyDescent="0.2">
      <c r="A146" s="75">
        <v>135</v>
      </c>
      <c r="B146" s="120" t="s">
        <v>263</v>
      </c>
      <c r="C146" s="83" t="s">
        <v>264</v>
      </c>
      <c r="D146" s="115">
        <f t="shared" si="10"/>
        <v>0</v>
      </c>
      <c r="E146" s="72"/>
      <c r="F146" s="72"/>
      <c r="G146" s="72">
        <f t="shared" si="11"/>
        <v>0</v>
      </c>
      <c r="H146" s="72"/>
      <c r="I146" s="72"/>
      <c r="J146" s="72"/>
      <c r="K146" s="72"/>
      <c r="L146" s="72">
        <f t="shared" si="12"/>
        <v>0</v>
      </c>
      <c r="M146" s="28"/>
      <c r="N146" s="28"/>
      <c r="O146" s="87"/>
      <c r="P146" s="197"/>
    </row>
    <row r="147" spans="1:16" x14ac:dyDescent="0.2">
      <c r="A147" s="75">
        <v>136</v>
      </c>
      <c r="B147" s="12" t="s">
        <v>265</v>
      </c>
      <c r="C147" s="83" t="s">
        <v>266</v>
      </c>
      <c r="D147" s="115">
        <f t="shared" si="10"/>
        <v>0</v>
      </c>
      <c r="E147" s="72"/>
      <c r="F147" s="72"/>
      <c r="G147" s="72">
        <f t="shared" si="11"/>
        <v>0</v>
      </c>
      <c r="H147" s="72"/>
      <c r="I147" s="72"/>
      <c r="J147" s="72"/>
      <c r="K147" s="72"/>
      <c r="L147" s="72">
        <f t="shared" si="12"/>
        <v>0</v>
      </c>
      <c r="M147" s="28"/>
      <c r="N147" s="28"/>
      <c r="O147" s="87"/>
      <c r="P147" s="197"/>
    </row>
    <row r="148" spans="1:16" ht="15.75" customHeight="1" thickBot="1" x14ac:dyDescent="0.25">
      <c r="A148" s="77">
        <v>137</v>
      </c>
      <c r="B148" s="125" t="s">
        <v>267</v>
      </c>
      <c r="C148" s="126" t="s">
        <v>268</v>
      </c>
      <c r="D148" s="127">
        <f t="shared" si="10"/>
        <v>75396000</v>
      </c>
      <c r="E148" s="128"/>
      <c r="F148" s="128">
        <v>75396000</v>
      </c>
      <c r="G148" s="128">
        <f t="shared" si="11"/>
        <v>0</v>
      </c>
      <c r="H148" s="128"/>
      <c r="I148" s="128"/>
      <c r="J148" s="128"/>
      <c r="K148" s="128"/>
      <c r="L148" s="128">
        <f t="shared" si="12"/>
        <v>0</v>
      </c>
      <c r="M148" s="78"/>
      <c r="N148" s="78"/>
      <c r="O148" s="88"/>
      <c r="P148" s="198"/>
    </row>
  </sheetData>
  <mergeCells count="21">
    <mergeCell ref="P5:P8"/>
    <mergeCell ref="A2:M2"/>
    <mergeCell ref="A5:A8"/>
    <mergeCell ref="B5:B8"/>
    <mergeCell ref="C5:C8"/>
    <mergeCell ref="L6:O6"/>
    <mergeCell ref="L7:L8"/>
    <mergeCell ref="M7:M8"/>
    <mergeCell ref="N7:O7"/>
    <mergeCell ref="D5:O5"/>
    <mergeCell ref="A11:C11"/>
    <mergeCell ref="D6:D8"/>
    <mergeCell ref="E6:E8"/>
    <mergeCell ref="F6:F8"/>
    <mergeCell ref="G6:K6"/>
    <mergeCell ref="G7:G8"/>
    <mergeCell ref="H7:H8"/>
    <mergeCell ref="I7:I8"/>
    <mergeCell ref="J7:K7"/>
    <mergeCell ref="A10:C10"/>
    <mergeCell ref="A9:C9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31.28515625" style="62" customWidth="1"/>
    <col min="4" max="4" width="12.7109375" style="62" customWidth="1"/>
    <col min="5" max="6" width="13.7109375" style="62" customWidth="1"/>
    <col min="7" max="7" width="14.5703125" style="3" customWidth="1"/>
    <col min="8" max="16384" width="9.140625" style="3"/>
  </cols>
  <sheetData>
    <row r="2" spans="1:7" ht="39.75" customHeight="1" x14ac:dyDescent="0.2">
      <c r="A2" s="201" t="s">
        <v>324</v>
      </c>
      <c r="B2" s="201"/>
      <c r="C2" s="201"/>
      <c r="D2" s="201"/>
      <c r="E2" s="201"/>
      <c r="F2" s="201"/>
      <c r="G2" s="201"/>
    </row>
    <row r="3" spans="1:7" x14ac:dyDescent="0.2">
      <c r="C3" s="4"/>
      <c r="D3" s="4">
        <v>3687231406</v>
      </c>
      <c r="E3" s="42">
        <f>D3-D6</f>
        <v>0</v>
      </c>
      <c r="F3" s="4"/>
      <c r="G3" s="3" t="s">
        <v>293</v>
      </c>
    </row>
    <row r="4" spans="1:7" s="5" customFormat="1" ht="24.75" customHeight="1" x14ac:dyDescent="0.2">
      <c r="A4" s="203" t="s">
        <v>0</v>
      </c>
      <c r="B4" s="203" t="s">
        <v>1</v>
      </c>
      <c r="C4" s="203" t="s">
        <v>2</v>
      </c>
      <c r="D4" s="203" t="s">
        <v>300</v>
      </c>
      <c r="E4" s="203"/>
      <c r="F4" s="203"/>
      <c r="G4" s="203"/>
    </row>
    <row r="5" spans="1:7" ht="51.75" customHeight="1" x14ac:dyDescent="0.2">
      <c r="A5" s="203"/>
      <c r="B5" s="203"/>
      <c r="C5" s="203"/>
      <c r="D5" s="60" t="s">
        <v>290</v>
      </c>
      <c r="E5" s="60" t="s">
        <v>301</v>
      </c>
      <c r="F5" s="60" t="s">
        <v>303</v>
      </c>
      <c r="G5" s="60" t="s">
        <v>302</v>
      </c>
    </row>
    <row r="6" spans="1:7" s="5" customFormat="1" x14ac:dyDescent="0.2">
      <c r="A6" s="248" t="s">
        <v>270</v>
      </c>
      <c r="B6" s="248"/>
      <c r="C6" s="248"/>
      <c r="D6" s="22">
        <f>D8+D7</f>
        <v>3687231406</v>
      </c>
      <c r="E6" s="22">
        <f>E8+E7</f>
        <v>3459708294</v>
      </c>
      <c r="F6" s="22">
        <f t="shared" ref="F6:G6" si="0">F8+F7</f>
        <v>33337054</v>
      </c>
      <c r="G6" s="22">
        <f t="shared" si="0"/>
        <v>119401562</v>
      </c>
    </row>
    <row r="7" spans="1:7" s="5" customFormat="1" ht="12.75" customHeight="1" x14ac:dyDescent="0.2">
      <c r="A7" s="246" t="s">
        <v>269</v>
      </c>
      <c r="B7" s="215"/>
      <c r="C7" s="247"/>
      <c r="D7" s="21">
        <f>74702151+77772+4573</f>
        <v>74784496</v>
      </c>
      <c r="E7" s="27"/>
      <c r="F7" s="58"/>
      <c r="G7" s="19"/>
    </row>
    <row r="8" spans="1:7" ht="12.75" customHeight="1" x14ac:dyDescent="0.2">
      <c r="A8" s="246" t="s">
        <v>313</v>
      </c>
      <c r="B8" s="215"/>
      <c r="C8" s="247"/>
      <c r="D8" s="23">
        <f>SUM(D9:D145)</f>
        <v>3612446910</v>
      </c>
      <c r="E8" s="23">
        <f>SUM(E9:E145)</f>
        <v>3459708294</v>
      </c>
      <c r="F8" s="23">
        <f>SUM(F9:F145)</f>
        <v>33337054</v>
      </c>
      <c r="G8" s="23">
        <f>SUM(G9:G145)</f>
        <v>119401562</v>
      </c>
    </row>
    <row r="9" spans="1:7" ht="12" customHeight="1" x14ac:dyDescent="0.2">
      <c r="A9" s="44">
        <v>1</v>
      </c>
      <c r="B9" s="6" t="s">
        <v>3</v>
      </c>
      <c r="C9" s="7" t="s">
        <v>4</v>
      </c>
      <c r="D9" s="27">
        <f>E9+F9+G9</f>
        <v>1515540</v>
      </c>
      <c r="E9" s="27">
        <v>1453168</v>
      </c>
      <c r="F9" s="27">
        <v>62372</v>
      </c>
      <c r="G9" s="21"/>
    </row>
    <row r="10" spans="1:7" x14ac:dyDescent="0.2">
      <c r="A10" s="44">
        <v>2</v>
      </c>
      <c r="B10" s="9" t="s">
        <v>5</v>
      </c>
      <c r="C10" s="7" t="s">
        <v>6</v>
      </c>
      <c r="D10" s="27">
        <f t="shared" ref="D10:D73" si="1">E10+F10+G10</f>
        <v>1546399</v>
      </c>
      <c r="E10" s="27">
        <v>1484028</v>
      </c>
      <c r="F10" s="27">
        <v>62371</v>
      </c>
      <c r="G10" s="28"/>
    </row>
    <row r="11" spans="1:7" x14ac:dyDescent="0.2">
      <c r="A11" s="44">
        <v>3</v>
      </c>
      <c r="B11" s="10" t="s">
        <v>7</v>
      </c>
      <c r="C11" s="11" t="s">
        <v>8</v>
      </c>
      <c r="D11" s="27">
        <f t="shared" si="1"/>
        <v>139680244</v>
      </c>
      <c r="E11" s="27">
        <v>136686426</v>
      </c>
      <c r="F11" s="34">
        <v>2993818</v>
      </c>
      <c r="G11" s="28"/>
    </row>
    <row r="12" spans="1:7" ht="14.25" customHeight="1" x14ac:dyDescent="0.2">
      <c r="A12" s="44">
        <v>4</v>
      </c>
      <c r="B12" s="6" t="s">
        <v>9</v>
      </c>
      <c r="C12" s="7" t="s">
        <v>10</v>
      </c>
      <c r="D12" s="27">
        <f t="shared" si="1"/>
        <v>1632531</v>
      </c>
      <c r="E12" s="27">
        <v>1570159</v>
      </c>
      <c r="F12" s="27">
        <v>62372</v>
      </c>
      <c r="G12" s="28"/>
    </row>
    <row r="13" spans="1:7" x14ac:dyDescent="0.2">
      <c r="A13" s="44">
        <v>5</v>
      </c>
      <c r="B13" s="6" t="s">
        <v>11</v>
      </c>
      <c r="C13" s="7" t="s">
        <v>12</v>
      </c>
      <c r="D13" s="27">
        <f t="shared" si="1"/>
        <v>0</v>
      </c>
      <c r="E13" s="27"/>
      <c r="F13" s="27"/>
      <c r="G13" s="28"/>
    </row>
    <row r="14" spans="1:7" x14ac:dyDescent="0.2">
      <c r="A14" s="44">
        <v>6</v>
      </c>
      <c r="B14" s="10" t="s">
        <v>13</v>
      </c>
      <c r="C14" s="11" t="s">
        <v>14</v>
      </c>
      <c r="D14" s="27">
        <f t="shared" si="1"/>
        <v>291665743</v>
      </c>
      <c r="E14" s="27">
        <v>286924708</v>
      </c>
      <c r="F14" s="34">
        <v>4741035</v>
      </c>
      <c r="G14" s="28"/>
    </row>
    <row r="15" spans="1:7" x14ac:dyDescent="0.2">
      <c r="A15" s="44">
        <v>7</v>
      </c>
      <c r="B15" s="12" t="s">
        <v>15</v>
      </c>
      <c r="C15" s="13" t="s">
        <v>16</v>
      </c>
      <c r="D15" s="27">
        <f>E15+F15+G15</f>
        <v>0</v>
      </c>
      <c r="E15" s="27"/>
      <c r="F15" s="35"/>
      <c r="G15" s="28"/>
    </row>
    <row r="16" spans="1:7" x14ac:dyDescent="0.2">
      <c r="A16" s="44">
        <v>8</v>
      </c>
      <c r="B16" s="10" t="s">
        <v>17</v>
      </c>
      <c r="C16" s="11" t="s">
        <v>18</v>
      </c>
      <c r="D16" s="27">
        <f t="shared" si="1"/>
        <v>0</v>
      </c>
      <c r="E16" s="27"/>
      <c r="F16" s="34"/>
      <c r="G16" s="28"/>
    </row>
    <row r="17" spans="1:7" x14ac:dyDescent="0.2">
      <c r="A17" s="44">
        <v>9</v>
      </c>
      <c r="B17" s="10" t="s">
        <v>19</v>
      </c>
      <c r="C17" s="11" t="s">
        <v>20</v>
      </c>
      <c r="D17" s="27">
        <f>E17+F17+G17</f>
        <v>1715478</v>
      </c>
      <c r="E17" s="27">
        <v>1653107</v>
      </c>
      <c r="F17" s="34">
        <v>62371</v>
      </c>
      <c r="G17" s="28"/>
    </row>
    <row r="18" spans="1:7" x14ac:dyDescent="0.2">
      <c r="A18" s="44">
        <v>10</v>
      </c>
      <c r="B18" s="10" t="s">
        <v>21</v>
      </c>
      <c r="C18" s="11" t="s">
        <v>22</v>
      </c>
      <c r="D18" s="27">
        <f t="shared" si="1"/>
        <v>0</v>
      </c>
      <c r="E18" s="27"/>
      <c r="F18" s="34"/>
      <c r="G18" s="28"/>
    </row>
    <row r="19" spans="1:7" x14ac:dyDescent="0.2">
      <c r="A19" s="44">
        <v>11</v>
      </c>
      <c r="B19" s="10" t="s">
        <v>23</v>
      </c>
      <c r="C19" s="11" t="s">
        <v>24</v>
      </c>
      <c r="D19" s="27">
        <f t="shared" si="1"/>
        <v>1731696</v>
      </c>
      <c r="E19" s="27">
        <v>1669325</v>
      </c>
      <c r="F19" s="34">
        <v>62371</v>
      </c>
      <c r="G19" s="28"/>
    </row>
    <row r="20" spans="1:7" x14ac:dyDescent="0.2">
      <c r="A20" s="44">
        <v>12</v>
      </c>
      <c r="B20" s="10" t="s">
        <v>25</v>
      </c>
      <c r="C20" s="11" t="s">
        <v>26</v>
      </c>
      <c r="D20" s="27">
        <f t="shared" si="1"/>
        <v>0</v>
      </c>
      <c r="E20" s="27"/>
      <c r="F20" s="34"/>
      <c r="G20" s="28"/>
    </row>
    <row r="21" spans="1:7" x14ac:dyDescent="0.2">
      <c r="A21" s="44">
        <v>13</v>
      </c>
      <c r="B21" s="70" t="s">
        <v>358</v>
      </c>
      <c r="C21" s="7" t="s">
        <v>357</v>
      </c>
      <c r="D21" s="27">
        <f t="shared" si="1"/>
        <v>0</v>
      </c>
      <c r="E21" s="27"/>
      <c r="F21" s="34"/>
      <c r="G21" s="28"/>
    </row>
    <row r="22" spans="1:7" x14ac:dyDescent="0.2">
      <c r="A22" s="44">
        <v>14</v>
      </c>
      <c r="B22" s="6" t="s">
        <v>27</v>
      </c>
      <c r="C22" s="11" t="s">
        <v>28</v>
      </c>
      <c r="D22" s="27">
        <f t="shared" si="1"/>
        <v>0</v>
      </c>
      <c r="E22" s="27"/>
      <c r="F22" s="34"/>
      <c r="G22" s="28"/>
    </row>
    <row r="23" spans="1:7" x14ac:dyDescent="0.2">
      <c r="A23" s="44">
        <v>15</v>
      </c>
      <c r="B23" s="10" t="s">
        <v>29</v>
      </c>
      <c r="C23" s="11" t="s">
        <v>30</v>
      </c>
      <c r="D23" s="27">
        <f t="shared" si="1"/>
        <v>0</v>
      </c>
      <c r="E23" s="27"/>
      <c r="F23" s="34"/>
      <c r="G23" s="28"/>
    </row>
    <row r="24" spans="1:7" x14ac:dyDescent="0.2">
      <c r="A24" s="44">
        <v>16</v>
      </c>
      <c r="B24" s="10" t="s">
        <v>31</v>
      </c>
      <c r="C24" s="11" t="s">
        <v>32</v>
      </c>
      <c r="D24" s="27">
        <f t="shared" si="1"/>
        <v>0</v>
      </c>
      <c r="E24" s="27"/>
      <c r="F24" s="34"/>
      <c r="G24" s="28"/>
    </row>
    <row r="25" spans="1:7" x14ac:dyDescent="0.2">
      <c r="A25" s="44">
        <v>17</v>
      </c>
      <c r="B25" s="10" t="s">
        <v>33</v>
      </c>
      <c r="C25" s="11" t="s">
        <v>34</v>
      </c>
      <c r="D25" s="27">
        <f t="shared" si="1"/>
        <v>0</v>
      </c>
      <c r="E25" s="27"/>
      <c r="F25" s="34"/>
      <c r="G25" s="28"/>
    </row>
    <row r="26" spans="1:7" x14ac:dyDescent="0.2">
      <c r="A26" s="44">
        <v>18</v>
      </c>
      <c r="B26" s="10" t="s">
        <v>35</v>
      </c>
      <c r="C26" s="11" t="s">
        <v>36</v>
      </c>
      <c r="D26" s="27">
        <f t="shared" si="1"/>
        <v>199687726</v>
      </c>
      <c r="E26" s="27">
        <v>197816589</v>
      </c>
      <c r="F26" s="34">
        <v>1871137</v>
      </c>
      <c r="G26" s="28"/>
    </row>
    <row r="27" spans="1:7" x14ac:dyDescent="0.2">
      <c r="A27" s="44">
        <v>19</v>
      </c>
      <c r="B27" s="6" t="s">
        <v>37</v>
      </c>
      <c r="C27" s="7" t="s">
        <v>38</v>
      </c>
      <c r="D27" s="27">
        <f t="shared" si="1"/>
        <v>0</v>
      </c>
      <c r="E27" s="27"/>
      <c r="F27" s="27"/>
      <c r="G27" s="28"/>
    </row>
    <row r="28" spans="1:7" x14ac:dyDescent="0.2">
      <c r="A28" s="44">
        <v>20</v>
      </c>
      <c r="B28" s="6" t="s">
        <v>39</v>
      </c>
      <c r="C28" s="7" t="s">
        <v>40</v>
      </c>
      <c r="D28" s="27">
        <f t="shared" si="1"/>
        <v>0</v>
      </c>
      <c r="E28" s="27"/>
      <c r="F28" s="27"/>
      <c r="G28" s="28"/>
    </row>
    <row r="29" spans="1:7" x14ac:dyDescent="0.2">
      <c r="A29" s="44">
        <v>21</v>
      </c>
      <c r="B29" s="6" t="s">
        <v>41</v>
      </c>
      <c r="C29" s="7" t="s">
        <v>42</v>
      </c>
      <c r="D29" s="27">
        <f t="shared" si="1"/>
        <v>0</v>
      </c>
      <c r="E29" s="27"/>
      <c r="F29" s="27"/>
      <c r="G29" s="28"/>
    </row>
    <row r="30" spans="1:7" x14ac:dyDescent="0.2">
      <c r="A30" s="44">
        <v>22</v>
      </c>
      <c r="B30" s="6" t="s">
        <v>43</v>
      </c>
      <c r="C30" s="7" t="s">
        <v>44</v>
      </c>
      <c r="D30" s="27">
        <f t="shared" si="1"/>
        <v>140260298</v>
      </c>
      <c r="E30" s="27">
        <v>138888131</v>
      </c>
      <c r="F30" s="27">
        <v>1372167</v>
      </c>
      <c r="G30" s="28"/>
    </row>
    <row r="31" spans="1:7" x14ac:dyDescent="0.2">
      <c r="A31" s="44">
        <v>23</v>
      </c>
      <c r="B31" s="10" t="s">
        <v>45</v>
      </c>
      <c r="C31" s="11" t="s">
        <v>46</v>
      </c>
      <c r="D31" s="27">
        <f t="shared" si="1"/>
        <v>23845903</v>
      </c>
      <c r="E31" s="27">
        <v>23389996</v>
      </c>
      <c r="F31" s="34">
        <v>455907</v>
      </c>
      <c r="G31" s="28"/>
    </row>
    <row r="32" spans="1:7" ht="12" customHeight="1" x14ac:dyDescent="0.2">
      <c r="A32" s="44">
        <v>24</v>
      </c>
      <c r="B32" s="10" t="s">
        <v>47</v>
      </c>
      <c r="C32" s="11" t="s">
        <v>48</v>
      </c>
      <c r="D32" s="27">
        <f t="shared" si="1"/>
        <v>0</v>
      </c>
      <c r="E32" s="27"/>
      <c r="F32" s="34"/>
      <c r="G32" s="28"/>
    </row>
    <row r="33" spans="1:7" ht="24" x14ac:dyDescent="0.2">
      <c r="A33" s="44">
        <v>25</v>
      </c>
      <c r="B33" s="10" t="s">
        <v>49</v>
      </c>
      <c r="C33" s="11" t="s">
        <v>50</v>
      </c>
      <c r="D33" s="27">
        <f t="shared" si="1"/>
        <v>0</v>
      </c>
      <c r="E33" s="27"/>
      <c r="F33" s="34"/>
      <c r="G33" s="28"/>
    </row>
    <row r="34" spans="1:7" x14ac:dyDescent="0.2">
      <c r="A34" s="44">
        <v>26</v>
      </c>
      <c r="B34" s="6" t="s">
        <v>51</v>
      </c>
      <c r="C34" s="13" t="s">
        <v>52</v>
      </c>
      <c r="D34" s="27">
        <f t="shared" si="1"/>
        <v>0</v>
      </c>
      <c r="E34" s="27"/>
      <c r="F34" s="35"/>
      <c r="G34" s="28"/>
    </row>
    <row r="35" spans="1:7" x14ac:dyDescent="0.2">
      <c r="A35" s="44">
        <v>27</v>
      </c>
      <c r="B35" s="10" t="s">
        <v>53</v>
      </c>
      <c r="C35" s="11" t="s">
        <v>54</v>
      </c>
      <c r="D35" s="27">
        <f t="shared" si="1"/>
        <v>0</v>
      </c>
      <c r="E35" s="27"/>
      <c r="F35" s="34"/>
      <c r="G35" s="28"/>
    </row>
    <row r="36" spans="1:7" ht="24" customHeight="1" x14ac:dyDescent="0.2">
      <c r="A36" s="44">
        <v>28</v>
      </c>
      <c r="B36" s="10" t="s">
        <v>55</v>
      </c>
      <c r="C36" s="11" t="s">
        <v>56</v>
      </c>
      <c r="D36" s="27">
        <f t="shared" si="1"/>
        <v>0</v>
      </c>
      <c r="E36" s="27"/>
      <c r="F36" s="34"/>
      <c r="G36" s="28"/>
    </row>
    <row r="37" spans="1:7" ht="12" customHeight="1" x14ac:dyDescent="0.2">
      <c r="A37" s="44">
        <v>29</v>
      </c>
      <c r="B37" s="9" t="s">
        <v>57</v>
      </c>
      <c r="C37" s="13" t="s">
        <v>58</v>
      </c>
      <c r="D37" s="27">
        <f t="shared" si="1"/>
        <v>0</v>
      </c>
      <c r="E37" s="27"/>
      <c r="F37" s="27"/>
      <c r="G37" s="28"/>
    </row>
    <row r="38" spans="1:7" ht="24" x14ac:dyDescent="0.2">
      <c r="A38" s="44">
        <v>30</v>
      </c>
      <c r="B38" s="6" t="s">
        <v>59</v>
      </c>
      <c r="C38" s="7" t="s">
        <v>60</v>
      </c>
      <c r="D38" s="27">
        <f t="shared" si="1"/>
        <v>260245348</v>
      </c>
      <c r="E38" s="27">
        <v>258997924</v>
      </c>
      <c r="F38" s="35">
        <v>1247424</v>
      </c>
      <c r="G38" s="28"/>
    </row>
    <row r="39" spans="1:7" x14ac:dyDescent="0.2">
      <c r="A39" s="44">
        <v>31</v>
      </c>
      <c r="B39" s="10" t="s">
        <v>61</v>
      </c>
      <c r="C39" s="11" t="s">
        <v>62</v>
      </c>
      <c r="D39" s="27">
        <f t="shared" si="1"/>
        <v>0</v>
      </c>
      <c r="E39" s="27"/>
      <c r="F39" s="27"/>
      <c r="G39" s="28"/>
    </row>
    <row r="40" spans="1:7" x14ac:dyDescent="0.2">
      <c r="A40" s="44">
        <v>32</v>
      </c>
      <c r="B40" s="9" t="s">
        <v>63</v>
      </c>
      <c r="C40" s="7" t="s">
        <v>64</v>
      </c>
      <c r="D40" s="27">
        <f t="shared" si="1"/>
        <v>207467051</v>
      </c>
      <c r="E40" s="27">
        <v>203412922</v>
      </c>
      <c r="F40" s="34">
        <v>4054129</v>
      </c>
      <c r="G40" s="28"/>
    </row>
    <row r="41" spans="1:7" x14ac:dyDescent="0.2">
      <c r="A41" s="44">
        <v>33</v>
      </c>
      <c r="B41" s="12" t="s">
        <v>65</v>
      </c>
      <c r="C41" s="13" t="s">
        <v>66</v>
      </c>
      <c r="D41" s="27">
        <f t="shared" si="1"/>
        <v>119089125</v>
      </c>
      <c r="E41" s="27">
        <v>118775213</v>
      </c>
      <c r="F41" s="27">
        <v>313912</v>
      </c>
      <c r="G41" s="28"/>
    </row>
    <row r="42" spans="1:7" x14ac:dyDescent="0.2">
      <c r="A42" s="44">
        <v>34</v>
      </c>
      <c r="B42" s="9" t="s">
        <v>67</v>
      </c>
      <c r="C42" s="7" t="s">
        <v>68</v>
      </c>
      <c r="D42" s="27">
        <f t="shared" si="1"/>
        <v>0</v>
      </c>
      <c r="E42" s="27"/>
      <c r="F42" s="35"/>
      <c r="G42" s="28"/>
    </row>
    <row r="43" spans="1:7" x14ac:dyDescent="0.2">
      <c r="A43" s="44">
        <v>35</v>
      </c>
      <c r="B43" s="10" t="s">
        <v>69</v>
      </c>
      <c r="C43" s="11" t="s">
        <v>70</v>
      </c>
      <c r="D43" s="27">
        <f t="shared" si="1"/>
        <v>71576612</v>
      </c>
      <c r="E43" s="27">
        <v>70888884</v>
      </c>
      <c r="F43" s="27">
        <v>687728</v>
      </c>
      <c r="G43" s="28"/>
    </row>
    <row r="44" spans="1:7" x14ac:dyDescent="0.2">
      <c r="A44" s="44">
        <v>36</v>
      </c>
      <c r="B44" s="9" t="s">
        <v>71</v>
      </c>
      <c r="C44" s="7" t="s">
        <v>72</v>
      </c>
      <c r="D44" s="27">
        <f t="shared" si="1"/>
        <v>28497089</v>
      </c>
      <c r="E44" s="27">
        <v>27748634</v>
      </c>
      <c r="F44" s="27">
        <v>748455</v>
      </c>
      <c r="G44" s="28"/>
    </row>
    <row r="45" spans="1:7" x14ac:dyDescent="0.2">
      <c r="A45" s="44">
        <v>37</v>
      </c>
      <c r="B45" s="6" t="s">
        <v>73</v>
      </c>
      <c r="C45" s="7" t="s">
        <v>74</v>
      </c>
      <c r="D45" s="27">
        <f t="shared" si="1"/>
        <v>0</v>
      </c>
      <c r="E45" s="27"/>
      <c r="F45" s="34"/>
      <c r="G45" s="28"/>
    </row>
    <row r="46" spans="1:7" x14ac:dyDescent="0.2">
      <c r="A46" s="44">
        <v>38</v>
      </c>
      <c r="B46" s="14" t="s">
        <v>75</v>
      </c>
      <c r="C46" s="15" t="s">
        <v>76</v>
      </c>
      <c r="D46" s="27">
        <f t="shared" si="1"/>
        <v>0</v>
      </c>
      <c r="E46" s="27"/>
      <c r="F46" s="27"/>
      <c r="G46" s="28"/>
    </row>
    <row r="47" spans="1:7" x14ac:dyDescent="0.2">
      <c r="A47" s="44">
        <v>39</v>
      </c>
      <c r="B47" s="6" t="s">
        <v>77</v>
      </c>
      <c r="C47" s="7" t="s">
        <v>78</v>
      </c>
      <c r="D47" s="27">
        <f t="shared" si="1"/>
        <v>16451035</v>
      </c>
      <c r="E47" s="27">
        <v>16139179</v>
      </c>
      <c r="F47" s="27">
        <v>311856</v>
      </c>
      <c r="G47" s="28"/>
    </row>
    <row r="48" spans="1:7" x14ac:dyDescent="0.2">
      <c r="A48" s="44">
        <v>40</v>
      </c>
      <c r="B48" s="12" t="s">
        <v>79</v>
      </c>
      <c r="C48" s="13" t="s">
        <v>80</v>
      </c>
      <c r="D48" s="27">
        <f t="shared" si="1"/>
        <v>27261714</v>
      </c>
      <c r="E48" s="27">
        <v>26949858</v>
      </c>
      <c r="F48" s="36">
        <v>311856</v>
      </c>
      <c r="G48" s="28"/>
    </row>
    <row r="49" spans="1:7" x14ac:dyDescent="0.2">
      <c r="A49" s="44">
        <v>41</v>
      </c>
      <c r="B49" s="10" t="s">
        <v>81</v>
      </c>
      <c r="C49" s="11" t="s">
        <v>82</v>
      </c>
      <c r="D49" s="27">
        <f t="shared" si="1"/>
        <v>0</v>
      </c>
      <c r="E49" s="27"/>
      <c r="F49" s="27"/>
      <c r="G49" s="28"/>
    </row>
    <row r="50" spans="1:7" x14ac:dyDescent="0.2">
      <c r="A50" s="44">
        <v>42</v>
      </c>
      <c r="B50" s="9" t="s">
        <v>83</v>
      </c>
      <c r="C50" s="7" t="s">
        <v>84</v>
      </c>
      <c r="D50" s="27">
        <f t="shared" si="1"/>
        <v>0</v>
      </c>
      <c r="E50" s="27"/>
      <c r="F50" s="35"/>
      <c r="G50" s="28"/>
    </row>
    <row r="51" spans="1:7" x14ac:dyDescent="0.2">
      <c r="A51" s="44">
        <v>43</v>
      </c>
      <c r="B51" s="10" t="s">
        <v>85</v>
      </c>
      <c r="C51" s="11" t="s">
        <v>86</v>
      </c>
      <c r="D51" s="27">
        <f t="shared" si="1"/>
        <v>356210106</v>
      </c>
      <c r="E51" s="27">
        <v>350035355</v>
      </c>
      <c r="F51" s="34">
        <v>6174751</v>
      </c>
      <c r="G51" s="28"/>
    </row>
    <row r="52" spans="1:7" x14ac:dyDescent="0.2">
      <c r="A52" s="44">
        <v>44</v>
      </c>
      <c r="B52" s="6" t="s">
        <v>87</v>
      </c>
      <c r="C52" s="7" t="s">
        <v>88</v>
      </c>
      <c r="D52" s="27">
        <f t="shared" si="1"/>
        <v>0</v>
      </c>
      <c r="E52" s="27"/>
      <c r="F52" s="27"/>
      <c r="G52" s="28"/>
    </row>
    <row r="53" spans="1:7" x14ac:dyDescent="0.2">
      <c r="A53" s="44">
        <v>45</v>
      </c>
      <c r="B53" s="6" t="s">
        <v>89</v>
      </c>
      <c r="C53" s="7" t="s">
        <v>90</v>
      </c>
      <c r="D53" s="27">
        <f t="shared" si="1"/>
        <v>0</v>
      </c>
      <c r="E53" s="27"/>
      <c r="F53" s="34"/>
      <c r="G53" s="28"/>
    </row>
    <row r="54" spans="1:7" x14ac:dyDescent="0.2">
      <c r="A54" s="44">
        <v>46</v>
      </c>
      <c r="B54" s="10" t="s">
        <v>91</v>
      </c>
      <c r="C54" s="11" t="s">
        <v>92</v>
      </c>
      <c r="D54" s="27">
        <f t="shared" si="1"/>
        <v>0</v>
      </c>
      <c r="E54" s="27"/>
      <c r="F54" s="27"/>
      <c r="G54" s="28"/>
    </row>
    <row r="55" spans="1:7" ht="10.5" customHeight="1" x14ac:dyDescent="0.2">
      <c r="A55" s="44">
        <v>47</v>
      </c>
      <c r="B55" s="10" t="s">
        <v>93</v>
      </c>
      <c r="C55" s="11" t="s">
        <v>94</v>
      </c>
      <c r="D55" s="27">
        <f t="shared" si="1"/>
        <v>27164149</v>
      </c>
      <c r="E55" s="27">
        <v>26727550</v>
      </c>
      <c r="F55" s="27">
        <v>436599</v>
      </c>
      <c r="G55" s="28"/>
    </row>
    <row r="56" spans="1:7" x14ac:dyDescent="0.2">
      <c r="A56" s="44">
        <v>48</v>
      </c>
      <c r="B56" s="9" t="s">
        <v>95</v>
      </c>
      <c r="C56" s="7" t="s">
        <v>96</v>
      </c>
      <c r="D56" s="27">
        <f t="shared" si="1"/>
        <v>34278607</v>
      </c>
      <c r="E56" s="27">
        <v>34029122</v>
      </c>
      <c r="F56" s="37">
        <v>249485</v>
      </c>
      <c r="G56" s="28"/>
    </row>
    <row r="57" spans="1:7" x14ac:dyDescent="0.2">
      <c r="A57" s="44">
        <v>49</v>
      </c>
      <c r="B57" s="10" t="s">
        <v>97</v>
      </c>
      <c r="C57" s="11" t="s">
        <v>98</v>
      </c>
      <c r="D57" s="27">
        <f t="shared" si="1"/>
        <v>0</v>
      </c>
      <c r="E57" s="27"/>
      <c r="F57" s="34"/>
      <c r="G57" s="28"/>
    </row>
    <row r="58" spans="1:7" x14ac:dyDescent="0.2">
      <c r="A58" s="44">
        <v>50</v>
      </c>
      <c r="B58" s="9" t="s">
        <v>99</v>
      </c>
      <c r="C58" s="7" t="s">
        <v>100</v>
      </c>
      <c r="D58" s="27">
        <f t="shared" si="1"/>
        <v>24250232</v>
      </c>
      <c r="E58" s="27">
        <v>23501777</v>
      </c>
      <c r="F58" s="27">
        <v>748455</v>
      </c>
      <c r="G58" s="28"/>
    </row>
    <row r="59" spans="1:7" ht="10.5" customHeight="1" x14ac:dyDescent="0.2">
      <c r="A59" s="44">
        <v>51</v>
      </c>
      <c r="B59" s="10" t="s">
        <v>101</v>
      </c>
      <c r="C59" s="11" t="s">
        <v>102</v>
      </c>
      <c r="D59" s="27">
        <f t="shared" si="1"/>
        <v>34340933</v>
      </c>
      <c r="E59" s="27">
        <v>34029077</v>
      </c>
      <c r="F59" s="34">
        <v>311856</v>
      </c>
      <c r="G59" s="28"/>
    </row>
    <row r="60" spans="1:7" x14ac:dyDescent="0.2">
      <c r="A60" s="44">
        <v>52</v>
      </c>
      <c r="B60" s="10" t="s">
        <v>103</v>
      </c>
      <c r="C60" s="11" t="s">
        <v>104</v>
      </c>
      <c r="D60" s="27">
        <f t="shared" si="1"/>
        <v>0</v>
      </c>
      <c r="E60" s="27"/>
      <c r="F60" s="27"/>
      <c r="G60" s="28"/>
    </row>
    <row r="61" spans="1:7" x14ac:dyDescent="0.2">
      <c r="A61" s="44">
        <v>53</v>
      </c>
      <c r="B61" s="10" t="s">
        <v>105</v>
      </c>
      <c r="C61" s="11" t="s">
        <v>106</v>
      </c>
      <c r="D61" s="27">
        <f t="shared" si="1"/>
        <v>0</v>
      </c>
      <c r="E61" s="27"/>
      <c r="F61" s="34"/>
      <c r="G61" s="28"/>
    </row>
    <row r="62" spans="1:7" x14ac:dyDescent="0.2">
      <c r="A62" s="44">
        <v>54</v>
      </c>
      <c r="B62" s="10" t="s">
        <v>107</v>
      </c>
      <c r="C62" s="11" t="s">
        <v>108</v>
      </c>
      <c r="D62" s="27">
        <f t="shared" si="1"/>
        <v>0</v>
      </c>
      <c r="E62" s="27"/>
      <c r="F62" s="34"/>
      <c r="G62" s="28"/>
    </row>
    <row r="63" spans="1:7" x14ac:dyDescent="0.2">
      <c r="A63" s="44">
        <v>55</v>
      </c>
      <c r="B63" s="10" t="s">
        <v>109</v>
      </c>
      <c r="C63" s="11" t="s">
        <v>110</v>
      </c>
      <c r="D63" s="27">
        <f t="shared" si="1"/>
        <v>0</v>
      </c>
      <c r="E63" s="27"/>
      <c r="F63" s="34"/>
      <c r="G63" s="28"/>
    </row>
    <row r="64" spans="1:7" ht="24" x14ac:dyDescent="0.2">
      <c r="A64" s="44">
        <v>56</v>
      </c>
      <c r="B64" s="10" t="s">
        <v>111</v>
      </c>
      <c r="C64" s="11" t="s">
        <v>112</v>
      </c>
      <c r="D64" s="27">
        <f t="shared" si="1"/>
        <v>0</v>
      </c>
      <c r="E64" s="27"/>
      <c r="F64" s="34"/>
      <c r="G64" s="28"/>
    </row>
    <row r="65" spans="1:7" ht="24" x14ac:dyDescent="0.2">
      <c r="A65" s="44">
        <v>57</v>
      </c>
      <c r="B65" s="9" t="s">
        <v>113</v>
      </c>
      <c r="C65" s="11" t="s">
        <v>114</v>
      </c>
      <c r="D65" s="27">
        <f t="shared" si="1"/>
        <v>0</v>
      </c>
      <c r="E65" s="27"/>
      <c r="F65" s="34"/>
      <c r="G65" s="28"/>
    </row>
    <row r="66" spans="1:7" ht="17.25" customHeight="1" x14ac:dyDescent="0.2">
      <c r="A66" s="44">
        <v>58</v>
      </c>
      <c r="B66" s="12" t="s">
        <v>115</v>
      </c>
      <c r="C66" s="13" t="s">
        <v>116</v>
      </c>
      <c r="D66" s="27">
        <f t="shared" si="1"/>
        <v>0</v>
      </c>
      <c r="E66" s="27"/>
      <c r="F66" s="34"/>
      <c r="G66" s="28"/>
    </row>
    <row r="67" spans="1:7" ht="15" customHeight="1" x14ac:dyDescent="0.2">
      <c r="A67" s="44">
        <v>59</v>
      </c>
      <c r="B67" s="9" t="s">
        <v>117</v>
      </c>
      <c r="C67" s="11" t="s">
        <v>118</v>
      </c>
      <c r="D67" s="27">
        <f t="shared" si="1"/>
        <v>0</v>
      </c>
      <c r="E67" s="27"/>
      <c r="F67" s="34"/>
      <c r="G67" s="28"/>
    </row>
    <row r="68" spans="1:7" ht="16.5" customHeight="1" x14ac:dyDescent="0.2">
      <c r="A68" s="44">
        <v>60</v>
      </c>
      <c r="B68" s="10" t="s">
        <v>119</v>
      </c>
      <c r="C68" s="11" t="s">
        <v>319</v>
      </c>
      <c r="D68" s="27">
        <f t="shared" si="1"/>
        <v>0</v>
      </c>
      <c r="E68" s="27"/>
      <c r="F68" s="35"/>
      <c r="G68" s="28"/>
    </row>
    <row r="69" spans="1:7" ht="17.25" customHeight="1" x14ac:dyDescent="0.2">
      <c r="A69" s="44">
        <v>61</v>
      </c>
      <c r="B69" s="6" t="s">
        <v>120</v>
      </c>
      <c r="C69" s="11" t="s">
        <v>121</v>
      </c>
      <c r="D69" s="27">
        <f t="shared" si="1"/>
        <v>0</v>
      </c>
      <c r="E69" s="27"/>
      <c r="F69" s="34"/>
      <c r="G69" s="28"/>
    </row>
    <row r="70" spans="1:7" ht="12.75" customHeight="1" x14ac:dyDescent="0.2">
      <c r="A70" s="44">
        <v>62</v>
      </c>
      <c r="B70" s="6" t="s">
        <v>122</v>
      </c>
      <c r="C70" s="11" t="s">
        <v>123</v>
      </c>
      <c r="D70" s="27">
        <f t="shared" si="1"/>
        <v>0</v>
      </c>
      <c r="E70" s="27"/>
      <c r="F70" s="34"/>
      <c r="G70" s="28"/>
    </row>
    <row r="71" spans="1:7" ht="27.75" customHeight="1" x14ac:dyDescent="0.2">
      <c r="A71" s="44">
        <v>63</v>
      </c>
      <c r="B71" s="9" t="s">
        <v>124</v>
      </c>
      <c r="C71" s="11" t="s">
        <v>125</v>
      </c>
      <c r="D71" s="27">
        <f t="shared" si="1"/>
        <v>0</v>
      </c>
      <c r="E71" s="27"/>
      <c r="F71" s="34"/>
      <c r="G71" s="28"/>
    </row>
    <row r="72" spans="1:7" x14ac:dyDescent="0.2">
      <c r="A72" s="44">
        <v>64</v>
      </c>
      <c r="B72" s="9" t="s">
        <v>126</v>
      </c>
      <c r="C72" s="7" t="s">
        <v>127</v>
      </c>
      <c r="D72" s="27">
        <f t="shared" si="1"/>
        <v>0</v>
      </c>
      <c r="E72" s="27"/>
      <c r="F72" s="34"/>
      <c r="G72" s="28"/>
    </row>
    <row r="73" spans="1:7" x14ac:dyDescent="0.2">
      <c r="A73" s="44">
        <v>65</v>
      </c>
      <c r="B73" s="9" t="s">
        <v>128</v>
      </c>
      <c r="C73" s="11" t="s">
        <v>129</v>
      </c>
      <c r="D73" s="27">
        <f t="shared" si="1"/>
        <v>0</v>
      </c>
      <c r="E73" s="27"/>
      <c r="F73" s="34"/>
      <c r="G73" s="28"/>
    </row>
    <row r="74" spans="1:7" ht="24" x14ac:dyDescent="0.2">
      <c r="A74" s="44">
        <v>66</v>
      </c>
      <c r="B74" s="9" t="s">
        <v>130</v>
      </c>
      <c r="C74" s="11" t="s">
        <v>131</v>
      </c>
      <c r="D74" s="27">
        <f t="shared" ref="D74:D137" si="2">E74+F74+G74</f>
        <v>0</v>
      </c>
      <c r="E74" s="27"/>
      <c r="F74" s="34"/>
      <c r="G74" s="28"/>
    </row>
    <row r="75" spans="1:7" ht="24" x14ac:dyDescent="0.2">
      <c r="A75" s="44">
        <v>67</v>
      </c>
      <c r="B75" s="6" t="s">
        <v>132</v>
      </c>
      <c r="C75" s="11" t="s">
        <v>133</v>
      </c>
      <c r="D75" s="27">
        <f t="shared" si="2"/>
        <v>0</v>
      </c>
      <c r="E75" s="27"/>
      <c r="F75" s="34"/>
      <c r="G75" s="28"/>
    </row>
    <row r="76" spans="1:7" ht="24" x14ac:dyDescent="0.2">
      <c r="A76" s="44">
        <v>68</v>
      </c>
      <c r="B76" s="9" t="s">
        <v>134</v>
      </c>
      <c r="C76" s="11" t="s">
        <v>135</v>
      </c>
      <c r="D76" s="27">
        <f t="shared" si="2"/>
        <v>0</v>
      </c>
      <c r="E76" s="27"/>
      <c r="F76" s="34"/>
      <c r="G76" s="28"/>
    </row>
    <row r="77" spans="1:7" ht="24" x14ac:dyDescent="0.2">
      <c r="A77" s="44">
        <v>69</v>
      </c>
      <c r="B77" s="9" t="s">
        <v>136</v>
      </c>
      <c r="C77" s="11" t="s">
        <v>137</v>
      </c>
      <c r="D77" s="27">
        <f t="shared" si="2"/>
        <v>0</v>
      </c>
      <c r="E77" s="27"/>
      <c r="F77" s="34"/>
      <c r="G77" s="28"/>
    </row>
    <row r="78" spans="1:7" ht="24" x14ac:dyDescent="0.2">
      <c r="A78" s="44">
        <v>70</v>
      </c>
      <c r="B78" s="6" t="s">
        <v>138</v>
      </c>
      <c r="C78" s="11" t="s">
        <v>139</v>
      </c>
      <c r="D78" s="27">
        <f t="shared" si="2"/>
        <v>0</v>
      </c>
      <c r="E78" s="27"/>
      <c r="F78" s="34"/>
      <c r="G78" s="28"/>
    </row>
    <row r="79" spans="1:7" ht="24" x14ac:dyDescent="0.2">
      <c r="A79" s="44">
        <v>71</v>
      </c>
      <c r="B79" s="6" t="s">
        <v>140</v>
      </c>
      <c r="C79" s="11" t="s">
        <v>141</v>
      </c>
      <c r="D79" s="27">
        <f t="shared" si="2"/>
        <v>0</v>
      </c>
      <c r="E79" s="27"/>
      <c r="F79" s="27"/>
      <c r="G79" s="28"/>
    </row>
    <row r="80" spans="1:7" ht="24" x14ac:dyDescent="0.2">
      <c r="A80" s="44">
        <v>72</v>
      </c>
      <c r="B80" s="6" t="s">
        <v>142</v>
      </c>
      <c r="C80" s="11" t="s">
        <v>143</v>
      </c>
      <c r="D80" s="27">
        <f t="shared" si="2"/>
        <v>0</v>
      </c>
      <c r="E80" s="27"/>
      <c r="F80" s="34"/>
      <c r="G80" s="28"/>
    </row>
    <row r="81" spans="1:7" x14ac:dyDescent="0.2">
      <c r="A81" s="44">
        <v>73</v>
      </c>
      <c r="B81" s="10" t="s">
        <v>144</v>
      </c>
      <c r="C81" s="11" t="s">
        <v>145</v>
      </c>
      <c r="D81" s="27">
        <f t="shared" si="2"/>
        <v>0</v>
      </c>
      <c r="E81" s="27"/>
      <c r="F81" s="34"/>
      <c r="G81" s="28"/>
    </row>
    <row r="82" spans="1:7" x14ac:dyDescent="0.2">
      <c r="A82" s="44">
        <v>74</v>
      </c>
      <c r="B82" s="6" t="s">
        <v>146</v>
      </c>
      <c r="C82" s="11" t="s">
        <v>147</v>
      </c>
      <c r="D82" s="27">
        <f t="shared" si="2"/>
        <v>0</v>
      </c>
      <c r="E82" s="27"/>
      <c r="F82" s="34"/>
      <c r="G82" s="28"/>
    </row>
    <row r="83" spans="1:7" x14ac:dyDescent="0.2">
      <c r="A83" s="44">
        <v>75</v>
      </c>
      <c r="B83" s="10" t="s">
        <v>148</v>
      </c>
      <c r="C83" s="11" t="s">
        <v>149</v>
      </c>
      <c r="D83" s="27">
        <f t="shared" si="2"/>
        <v>0</v>
      </c>
      <c r="E83" s="27"/>
      <c r="F83" s="34"/>
      <c r="G83" s="28"/>
    </row>
    <row r="84" spans="1:7" x14ac:dyDescent="0.2">
      <c r="A84" s="44">
        <v>76</v>
      </c>
      <c r="B84" s="12" t="s">
        <v>150</v>
      </c>
      <c r="C84" s="13" t="s">
        <v>151</v>
      </c>
      <c r="D84" s="27">
        <f t="shared" si="2"/>
        <v>0</v>
      </c>
      <c r="E84" s="27"/>
      <c r="F84" s="37"/>
      <c r="G84" s="28"/>
    </row>
    <row r="85" spans="1:7" x14ac:dyDescent="0.2">
      <c r="A85" s="44">
        <v>77</v>
      </c>
      <c r="B85" s="6" t="s">
        <v>152</v>
      </c>
      <c r="C85" s="11" t="s">
        <v>153</v>
      </c>
      <c r="D85" s="27">
        <f t="shared" si="2"/>
        <v>0</v>
      </c>
      <c r="E85" s="27"/>
      <c r="F85" s="34"/>
      <c r="G85" s="28"/>
    </row>
    <row r="86" spans="1:7" x14ac:dyDescent="0.2">
      <c r="A86" s="44">
        <v>78</v>
      </c>
      <c r="B86" s="12" t="s">
        <v>154</v>
      </c>
      <c r="C86" s="13" t="s">
        <v>155</v>
      </c>
      <c r="D86" s="27">
        <f t="shared" si="2"/>
        <v>0</v>
      </c>
      <c r="E86" s="27"/>
      <c r="F86" s="34"/>
      <c r="G86" s="28"/>
    </row>
    <row r="87" spans="1:7" x14ac:dyDescent="0.2">
      <c r="A87" s="44">
        <v>79</v>
      </c>
      <c r="B87" s="6" t="s">
        <v>156</v>
      </c>
      <c r="C87" s="11" t="s">
        <v>157</v>
      </c>
      <c r="D87" s="27">
        <f t="shared" si="2"/>
        <v>0</v>
      </c>
      <c r="E87" s="27"/>
      <c r="F87" s="34"/>
      <c r="G87" s="28"/>
    </row>
    <row r="88" spans="1:7" x14ac:dyDescent="0.2">
      <c r="A88" s="44">
        <v>80</v>
      </c>
      <c r="B88" s="12" t="s">
        <v>158</v>
      </c>
      <c r="C88" s="13" t="s">
        <v>159</v>
      </c>
      <c r="D88" s="27">
        <f t="shared" si="2"/>
        <v>0</v>
      </c>
      <c r="E88" s="27"/>
      <c r="F88" s="34"/>
      <c r="G88" s="28"/>
    </row>
    <row r="89" spans="1:7" x14ac:dyDescent="0.2">
      <c r="A89" s="44">
        <v>81</v>
      </c>
      <c r="B89" s="9" t="s">
        <v>160</v>
      </c>
      <c r="C89" s="11" t="s">
        <v>161</v>
      </c>
      <c r="D89" s="27">
        <f t="shared" si="2"/>
        <v>1205775251</v>
      </c>
      <c r="E89" s="27">
        <v>1085434010</v>
      </c>
      <c r="F89" s="34">
        <v>939679</v>
      </c>
      <c r="G89" s="28">
        <v>119401562</v>
      </c>
    </row>
    <row r="90" spans="1:7" x14ac:dyDescent="0.2">
      <c r="A90" s="44">
        <v>82</v>
      </c>
      <c r="B90" s="10" t="s">
        <v>162</v>
      </c>
      <c r="C90" s="11" t="s">
        <v>163</v>
      </c>
      <c r="D90" s="27">
        <f t="shared" si="2"/>
        <v>0</v>
      </c>
      <c r="E90" s="27"/>
      <c r="F90" s="34"/>
      <c r="G90" s="28"/>
    </row>
    <row r="91" spans="1:7" ht="24" x14ac:dyDescent="0.2">
      <c r="A91" s="44">
        <v>83</v>
      </c>
      <c r="B91" s="9" t="s">
        <v>164</v>
      </c>
      <c r="C91" s="7" t="s">
        <v>165</v>
      </c>
      <c r="D91" s="27">
        <f t="shared" si="2"/>
        <v>0</v>
      </c>
      <c r="E91" s="27"/>
      <c r="F91" s="34"/>
      <c r="G91" s="28"/>
    </row>
    <row r="92" spans="1:7" x14ac:dyDescent="0.2">
      <c r="A92" s="44">
        <v>84</v>
      </c>
      <c r="B92" s="9" t="s">
        <v>166</v>
      </c>
      <c r="C92" s="13" t="s">
        <v>167</v>
      </c>
      <c r="D92" s="27">
        <f t="shared" si="2"/>
        <v>0</v>
      </c>
      <c r="E92" s="27"/>
      <c r="F92" s="34"/>
      <c r="G92" s="28"/>
    </row>
    <row r="93" spans="1:7" x14ac:dyDescent="0.2">
      <c r="A93" s="44">
        <v>85</v>
      </c>
      <c r="B93" s="10" t="s">
        <v>168</v>
      </c>
      <c r="C93" s="11" t="s">
        <v>169</v>
      </c>
      <c r="D93" s="27">
        <f t="shared" si="2"/>
        <v>0</v>
      </c>
      <c r="E93" s="27"/>
      <c r="F93" s="34"/>
      <c r="G93" s="28"/>
    </row>
    <row r="94" spans="1:7" x14ac:dyDescent="0.2">
      <c r="A94" s="44">
        <v>86</v>
      </c>
      <c r="B94" s="9" t="s">
        <v>170</v>
      </c>
      <c r="C94" s="7" t="s">
        <v>171</v>
      </c>
      <c r="D94" s="27">
        <f t="shared" si="2"/>
        <v>15614752</v>
      </c>
      <c r="E94" s="27">
        <v>15427638</v>
      </c>
      <c r="F94" s="35">
        <v>187114</v>
      </c>
      <c r="G94" s="28"/>
    </row>
    <row r="95" spans="1:7" x14ac:dyDescent="0.2">
      <c r="A95" s="44">
        <v>87</v>
      </c>
      <c r="B95" s="10" t="s">
        <v>172</v>
      </c>
      <c r="C95" s="11" t="s">
        <v>173</v>
      </c>
      <c r="D95" s="27">
        <f t="shared" si="2"/>
        <v>0</v>
      </c>
      <c r="E95" s="27"/>
      <c r="F95" s="34"/>
      <c r="G95" s="28"/>
    </row>
    <row r="96" spans="1:7" x14ac:dyDescent="0.2">
      <c r="A96" s="44">
        <v>88</v>
      </c>
      <c r="B96" s="10" t="s">
        <v>174</v>
      </c>
      <c r="C96" s="11" t="s">
        <v>175</v>
      </c>
      <c r="D96" s="27">
        <f t="shared" si="2"/>
        <v>43715725</v>
      </c>
      <c r="E96" s="27">
        <v>43341498</v>
      </c>
      <c r="F96" s="34">
        <v>374227</v>
      </c>
      <c r="G96" s="28"/>
    </row>
    <row r="97" spans="1:7" ht="13.5" customHeight="1" x14ac:dyDescent="0.2">
      <c r="A97" s="44">
        <v>89</v>
      </c>
      <c r="B97" s="9" t="s">
        <v>176</v>
      </c>
      <c r="C97" s="13" t="s">
        <v>177</v>
      </c>
      <c r="D97" s="27">
        <f t="shared" si="2"/>
        <v>0</v>
      </c>
      <c r="E97" s="27"/>
      <c r="F97" s="35"/>
      <c r="G97" s="28"/>
    </row>
    <row r="98" spans="1:7" ht="14.25" customHeight="1" x14ac:dyDescent="0.2">
      <c r="A98" s="44">
        <v>90</v>
      </c>
      <c r="B98" s="9" t="s">
        <v>178</v>
      </c>
      <c r="C98" s="7" t="s">
        <v>179</v>
      </c>
      <c r="D98" s="27">
        <f t="shared" si="2"/>
        <v>23915039</v>
      </c>
      <c r="E98" s="27">
        <v>23101335</v>
      </c>
      <c r="F98" s="34">
        <v>813704</v>
      </c>
      <c r="G98" s="28"/>
    </row>
    <row r="99" spans="1:7" x14ac:dyDescent="0.2">
      <c r="A99" s="44">
        <v>91</v>
      </c>
      <c r="B99" s="6" t="s">
        <v>180</v>
      </c>
      <c r="C99" s="7" t="s">
        <v>181</v>
      </c>
      <c r="D99" s="27">
        <f t="shared" si="2"/>
        <v>47138601</v>
      </c>
      <c r="E99" s="27">
        <v>46889116</v>
      </c>
      <c r="F99" s="35">
        <v>249485</v>
      </c>
      <c r="G99" s="28"/>
    </row>
    <row r="100" spans="1:7" x14ac:dyDescent="0.2">
      <c r="A100" s="44">
        <v>92</v>
      </c>
      <c r="B100" s="6" t="s">
        <v>182</v>
      </c>
      <c r="C100" s="7" t="s">
        <v>183</v>
      </c>
      <c r="D100" s="27">
        <f t="shared" si="2"/>
        <v>39604718</v>
      </c>
      <c r="E100" s="27">
        <v>39292862</v>
      </c>
      <c r="F100" s="34">
        <v>311856</v>
      </c>
      <c r="G100" s="28"/>
    </row>
    <row r="101" spans="1:7" x14ac:dyDescent="0.2">
      <c r="A101" s="44">
        <v>93</v>
      </c>
      <c r="B101" s="10" t="s">
        <v>184</v>
      </c>
      <c r="C101" s="11" t="s">
        <v>185</v>
      </c>
      <c r="D101" s="27">
        <f t="shared" si="2"/>
        <v>0</v>
      </c>
      <c r="E101" s="27"/>
      <c r="F101" s="34"/>
      <c r="G101" s="28"/>
    </row>
    <row r="102" spans="1:7" x14ac:dyDescent="0.2">
      <c r="A102" s="44">
        <v>94</v>
      </c>
      <c r="B102" s="12" t="s">
        <v>186</v>
      </c>
      <c r="C102" s="13" t="s">
        <v>187</v>
      </c>
      <c r="D102" s="27">
        <f t="shared" si="2"/>
        <v>23733339</v>
      </c>
      <c r="E102" s="27">
        <v>22984884</v>
      </c>
      <c r="F102" s="27">
        <v>748455</v>
      </c>
      <c r="G102" s="28"/>
    </row>
    <row r="103" spans="1:7" x14ac:dyDescent="0.2">
      <c r="A103" s="44">
        <v>95</v>
      </c>
      <c r="B103" s="6" t="s">
        <v>188</v>
      </c>
      <c r="C103" s="7" t="s">
        <v>189</v>
      </c>
      <c r="D103" s="27">
        <f t="shared" si="2"/>
        <v>0</v>
      </c>
      <c r="E103" s="27"/>
      <c r="F103" s="35"/>
      <c r="G103" s="28"/>
    </row>
    <row r="104" spans="1:7" x14ac:dyDescent="0.2">
      <c r="A104" s="44">
        <v>96</v>
      </c>
      <c r="B104" s="9" t="s">
        <v>190</v>
      </c>
      <c r="C104" s="7" t="s">
        <v>191</v>
      </c>
      <c r="D104" s="27">
        <f t="shared" si="2"/>
        <v>97010073</v>
      </c>
      <c r="E104" s="27">
        <v>96136876</v>
      </c>
      <c r="F104" s="34">
        <v>873197</v>
      </c>
      <c r="G104" s="28"/>
    </row>
    <row r="105" spans="1:7" x14ac:dyDescent="0.2">
      <c r="A105" s="44">
        <v>97</v>
      </c>
      <c r="B105" s="10" t="s">
        <v>192</v>
      </c>
      <c r="C105" s="11" t="s">
        <v>193</v>
      </c>
      <c r="D105" s="27">
        <f t="shared" si="2"/>
        <v>17437882</v>
      </c>
      <c r="E105" s="27">
        <v>17250768</v>
      </c>
      <c r="F105" s="38">
        <v>187114</v>
      </c>
      <c r="G105" s="28"/>
    </row>
    <row r="106" spans="1:7" x14ac:dyDescent="0.2">
      <c r="A106" s="44">
        <v>98</v>
      </c>
      <c r="B106" s="10" t="s">
        <v>194</v>
      </c>
      <c r="C106" s="11" t="s">
        <v>195</v>
      </c>
      <c r="D106" s="27">
        <f t="shared" si="2"/>
        <v>25272761</v>
      </c>
      <c r="E106" s="27">
        <v>25085647</v>
      </c>
      <c r="F106" s="34">
        <v>187114</v>
      </c>
      <c r="G106" s="28"/>
    </row>
    <row r="107" spans="1:7" x14ac:dyDescent="0.2">
      <c r="A107" s="44">
        <v>99</v>
      </c>
      <c r="B107" s="6" t="s">
        <v>196</v>
      </c>
      <c r="C107" s="7" t="s">
        <v>197</v>
      </c>
      <c r="D107" s="27">
        <f t="shared" si="2"/>
        <v>43835631</v>
      </c>
      <c r="E107" s="27">
        <v>42900063</v>
      </c>
      <c r="F107" s="34">
        <v>935568</v>
      </c>
      <c r="G107" s="28"/>
    </row>
    <row r="108" spans="1:7" x14ac:dyDescent="0.2">
      <c r="A108" s="44">
        <v>100</v>
      </c>
      <c r="B108" s="9" t="s">
        <v>198</v>
      </c>
      <c r="C108" s="7" t="s">
        <v>199</v>
      </c>
      <c r="D108" s="27">
        <f t="shared" si="2"/>
        <v>19279579</v>
      </c>
      <c r="E108" s="27">
        <v>19092465</v>
      </c>
      <c r="F108" s="35">
        <v>187114</v>
      </c>
      <c r="G108" s="28"/>
    </row>
    <row r="109" spans="1:7" x14ac:dyDescent="0.2">
      <c r="A109" s="44">
        <v>101</v>
      </c>
      <c r="B109" s="6" t="s">
        <v>200</v>
      </c>
      <c r="C109" s="11" t="s">
        <v>201</v>
      </c>
      <c r="D109" s="27">
        <f t="shared" si="2"/>
        <v>0</v>
      </c>
      <c r="E109" s="27"/>
      <c r="F109" s="27"/>
      <c r="G109" s="28"/>
    </row>
    <row r="110" spans="1:7" x14ac:dyDescent="0.2">
      <c r="A110" s="44">
        <v>102</v>
      </c>
      <c r="B110" s="6" t="s">
        <v>202</v>
      </c>
      <c r="C110" s="7" t="s">
        <v>203</v>
      </c>
      <c r="D110" s="27">
        <f t="shared" si="2"/>
        <v>0</v>
      </c>
      <c r="E110" s="27"/>
      <c r="F110" s="27"/>
      <c r="G110" s="28"/>
    </row>
    <row r="111" spans="1:7" x14ac:dyDescent="0.2">
      <c r="A111" s="44">
        <v>103</v>
      </c>
      <c r="B111" s="10" t="s">
        <v>204</v>
      </c>
      <c r="C111" s="11" t="s">
        <v>205</v>
      </c>
      <c r="D111" s="27">
        <f t="shared" si="2"/>
        <v>0</v>
      </c>
      <c r="E111" s="27"/>
      <c r="F111" s="27"/>
      <c r="G111" s="28"/>
    </row>
    <row r="112" spans="1:7" x14ac:dyDescent="0.2">
      <c r="A112" s="44">
        <v>104</v>
      </c>
      <c r="B112" s="10" t="s">
        <v>206</v>
      </c>
      <c r="C112" s="11" t="s">
        <v>207</v>
      </c>
      <c r="D112" s="27">
        <f t="shared" si="2"/>
        <v>0</v>
      </c>
      <c r="E112" s="27"/>
      <c r="F112" s="34"/>
      <c r="G112" s="28"/>
    </row>
    <row r="113" spans="1:7" x14ac:dyDescent="0.2">
      <c r="A113" s="44">
        <v>105</v>
      </c>
      <c r="B113" s="10" t="s">
        <v>208</v>
      </c>
      <c r="C113" s="11" t="s">
        <v>209</v>
      </c>
      <c r="D113" s="27">
        <f t="shared" si="2"/>
        <v>0</v>
      </c>
      <c r="E113" s="27"/>
      <c r="F113" s="35"/>
      <c r="G113" s="28"/>
    </row>
    <row r="114" spans="1:7" ht="24" x14ac:dyDescent="0.2">
      <c r="A114" s="44">
        <v>106</v>
      </c>
      <c r="B114" s="10" t="s">
        <v>210</v>
      </c>
      <c r="C114" s="11" t="s">
        <v>211</v>
      </c>
      <c r="D114" s="27">
        <f t="shared" si="2"/>
        <v>0</v>
      </c>
      <c r="E114" s="27"/>
      <c r="F114" s="27"/>
      <c r="G114" s="28"/>
    </row>
    <row r="115" spans="1:7" x14ac:dyDescent="0.2">
      <c r="A115" s="44">
        <v>107</v>
      </c>
      <c r="B115" s="10" t="s">
        <v>212</v>
      </c>
      <c r="C115" s="11" t="s">
        <v>213</v>
      </c>
      <c r="D115" s="27">
        <f t="shared" si="2"/>
        <v>0</v>
      </c>
      <c r="E115" s="27"/>
      <c r="F115" s="27"/>
      <c r="G115" s="28"/>
    </row>
    <row r="116" spans="1:7" x14ac:dyDescent="0.2">
      <c r="A116" s="44">
        <v>108</v>
      </c>
      <c r="B116" s="10" t="s">
        <v>214</v>
      </c>
      <c r="C116" s="11" t="s">
        <v>215</v>
      </c>
      <c r="D116" s="27">
        <f t="shared" si="2"/>
        <v>0</v>
      </c>
      <c r="E116" s="27"/>
      <c r="F116" s="34"/>
      <c r="G116" s="28"/>
    </row>
    <row r="117" spans="1:7" ht="12" customHeight="1" x14ac:dyDescent="0.2">
      <c r="A117" s="44">
        <v>109</v>
      </c>
      <c r="B117" s="16" t="s">
        <v>216</v>
      </c>
      <c r="C117" s="17" t="s">
        <v>217</v>
      </c>
      <c r="D117" s="27">
        <f t="shared" si="2"/>
        <v>0</v>
      </c>
      <c r="E117" s="27"/>
      <c r="F117" s="34"/>
      <c r="G117" s="28"/>
    </row>
    <row r="118" spans="1:7" x14ac:dyDescent="0.2">
      <c r="A118" s="44">
        <v>110</v>
      </c>
      <c r="B118" s="16" t="s">
        <v>356</v>
      </c>
      <c r="C118" s="17" t="s">
        <v>320</v>
      </c>
      <c r="D118" s="27">
        <f t="shared" si="2"/>
        <v>0</v>
      </c>
      <c r="E118" s="27"/>
      <c r="F118" s="27"/>
      <c r="G118" s="28"/>
    </row>
    <row r="119" spans="1:7" x14ac:dyDescent="0.2">
      <c r="A119" s="44">
        <v>111</v>
      </c>
      <c r="B119" s="9" t="s">
        <v>218</v>
      </c>
      <c r="C119" s="7" t="s">
        <v>219</v>
      </c>
      <c r="D119" s="27">
        <f t="shared" si="2"/>
        <v>0</v>
      </c>
      <c r="E119" s="27"/>
      <c r="F119" s="27"/>
      <c r="G119" s="28"/>
    </row>
    <row r="120" spans="1:7" x14ac:dyDescent="0.2">
      <c r="A120" s="44">
        <v>112</v>
      </c>
      <c r="B120" s="10" t="s">
        <v>220</v>
      </c>
      <c r="C120" s="11" t="s">
        <v>221</v>
      </c>
      <c r="D120" s="27">
        <f t="shared" si="2"/>
        <v>0</v>
      </c>
      <c r="E120" s="27"/>
      <c r="F120" s="34"/>
      <c r="G120" s="28"/>
    </row>
    <row r="121" spans="1:7" x14ac:dyDescent="0.2">
      <c r="A121" s="44">
        <v>113</v>
      </c>
      <c r="B121" s="6" t="s">
        <v>222</v>
      </c>
      <c r="C121" s="18" t="s">
        <v>223</v>
      </c>
      <c r="D121" s="27">
        <f t="shared" si="2"/>
        <v>0</v>
      </c>
      <c r="E121" s="27"/>
      <c r="F121" s="27"/>
      <c r="G121" s="28"/>
    </row>
    <row r="122" spans="1:7" ht="24" x14ac:dyDescent="0.2">
      <c r="A122" s="44">
        <v>114</v>
      </c>
      <c r="B122" s="10" t="s">
        <v>224</v>
      </c>
      <c r="C122" s="11" t="s">
        <v>225</v>
      </c>
      <c r="D122" s="27">
        <f t="shared" si="2"/>
        <v>0</v>
      </c>
      <c r="E122" s="27"/>
      <c r="F122" s="34"/>
      <c r="G122" s="28"/>
    </row>
    <row r="123" spans="1:7" ht="13.5" customHeight="1" x14ac:dyDescent="0.2">
      <c r="A123" s="44">
        <v>115</v>
      </c>
      <c r="B123" s="10" t="s">
        <v>226</v>
      </c>
      <c r="C123" s="11" t="s">
        <v>227</v>
      </c>
      <c r="D123" s="27">
        <f t="shared" si="2"/>
        <v>0</v>
      </c>
      <c r="E123" s="27"/>
      <c r="F123" s="34"/>
      <c r="G123" s="28"/>
    </row>
    <row r="124" spans="1:7" x14ac:dyDescent="0.2">
      <c r="A124" s="44">
        <v>116</v>
      </c>
      <c r="B124" s="9" t="s">
        <v>228</v>
      </c>
      <c r="C124" s="11" t="s">
        <v>229</v>
      </c>
      <c r="D124" s="27">
        <f t="shared" si="2"/>
        <v>0</v>
      </c>
      <c r="E124" s="27"/>
      <c r="F124" s="34"/>
      <c r="G124" s="28"/>
    </row>
    <row r="125" spans="1:7" x14ac:dyDescent="0.2">
      <c r="A125" s="44">
        <v>117</v>
      </c>
      <c r="B125" s="9" t="s">
        <v>230</v>
      </c>
      <c r="C125" s="11" t="s">
        <v>231</v>
      </c>
      <c r="D125" s="27">
        <f t="shared" si="2"/>
        <v>0</v>
      </c>
      <c r="E125" s="27"/>
      <c r="F125" s="34"/>
      <c r="G125" s="28"/>
    </row>
    <row r="126" spans="1:7" x14ac:dyDescent="0.2">
      <c r="A126" s="44">
        <v>118</v>
      </c>
      <c r="B126" s="9" t="s">
        <v>232</v>
      </c>
      <c r="C126" s="11" t="s">
        <v>233</v>
      </c>
      <c r="D126" s="27">
        <f t="shared" si="2"/>
        <v>0</v>
      </c>
      <c r="E126" s="27"/>
      <c r="F126" s="34"/>
      <c r="G126" s="28"/>
    </row>
    <row r="127" spans="1:7" ht="12.75" customHeight="1" x14ac:dyDescent="0.2">
      <c r="A127" s="44">
        <v>119</v>
      </c>
      <c r="B127" s="6" t="s">
        <v>234</v>
      </c>
      <c r="C127" s="7" t="s">
        <v>235</v>
      </c>
      <c r="D127" s="27">
        <f t="shared" si="2"/>
        <v>0</v>
      </c>
      <c r="E127" s="27"/>
      <c r="F127" s="34"/>
      <c r="G127" s="28"/>
    </row>
    <row r="128" spans="1:7" x14ac:dyDescent="0.2">
      <c r="A128" s="44">
        <v>120</v>
      </c>
      <c r="B128" s="9" t="s">
        <v>236</v>
      </c>
      <c r="C128" s="7" t="s">
        <v>237</v>
      </c>
      <c r="D128" s="27">
        <f t="shared" si="2"/>
        <v>0</v>
      </c>
      <c r="E128" s="27"/>
      <c r="F128" s="39"/>
      <c r="G128" s="28"/>
    </row>
    <row r="129" spans="1:7" x14ac:dyDescent="0.2">
      <c r="A129" s="44">
        <v>121</v>
      </c>
      <c r="B129" s="10" t="s">
        <v>238</v>
      </c>
      <c r="C129" s="11" t="s">
        <v>239</v>
      </c>
      <c r="D129" s="27">
        <f t="shared" si="2"/>
        <v>0</v>
      </c>
      <c r="E129" s="27"/>
      <c r="F129" s="27"/>
      <c r="G129" s="28"/>
    </row>
    <row r="130" spans="1:7" x14ac:dyDescent="0.2">
      <c r="A130" s="44">
        <v>122</v>
      </c>
      <c r="B130" s="10" t="s">
        <v>240</v>
      </c>
      <c r="C130" s="11" t="s">
        <v>241</v>
      </c>
      <c r="D130" s="27">
        <f t="shared" si="2"/>
        <v>0</v>
      </c>
      <c r="E130" s="27"/>
      <c r="F130" s="34"/>
      <c r="G130" s="28"/>
    </row>
    <row r="131" spans="1:7" x14ac:dyDescent="0.2">
      <c r="A131" s="44">
        <v>123</v>
      </c>
      <c r="B131" s="10" t="s">
        <v>242</v>
      </c>
      <c r="C131" s="11" t="s">
        <v>321</v>
      </c>
      <c r="D131" s="27">
        <f t="shared" si="2"/>
        <v>0</v>
      </c>
      <c r="E131" s="27"/>
      <c r="F131" s="34"/>
      <c r="G131" s="28"/>
    </row>
    <row r="132" spans="1:7" x14ac:dyDescent="0.2">
      <c r="A132" s="44">
        <v>124</v>
      </c>
      <c r="B132" s="10" t="s">
        <v>243</v>
      </c>
      <c r="C132" s="11" t="s">
        <v>244</v>
      </c>
      <c r="D132" s="27">
        <f t="shared" si="2"/>
        <v>0</v>
      </c>
      <c r="E132" s="27"/>
      <c r="F132" s="34"/>
      <c r="G132" s="28"/>
    </row>
    <row r="133" spans="1:7" ht="21.75" customHeight="1" x14ac:dyDescent="0.2">
      <c r="A133" s="44">
        <v>125</v>
      </c>
      <c r="B133" s="10" t="s">
        <v>245</v>
      </c>
      <c r="C133" s="11" t="s">
        <v>246</v>
      </c>
      <c r="D133" s="27">
        <f t="shared" si="2"/>
        <v>0</v>
      </c>
      <c r="E133" s="27"/>
      <c r="F133" s="34"/>
      <c r="G133" s="28"/>
    </row>
    <row r="134" spans="1:7" x14ac:dyDescent="0.2">
      <c r="A134" s="44">
        <v>126</v>
      </c>
      <c r="B134" s="6" t="s">
        <v>247</v>
      </c>
      <c r="C134" s="7" t="s">
        <v>248</v>
      </c>
      <c r="D134" s="27">
        <f t="shared" si="2"/>
        <v>0</v>
      </c>
      <c r="E134" s="27"/>
      <c r="F134" s="34"/>
      <c r="G134" s="28"/>
    </row>
    <row r="135" spans="1:7" x14ac:dyDescent="0.2">
      <c r="A135" s="44">
        <v>127</v>
      </c>
      <c r="B135" s="10" t="s">
        <v>249</v>
      </c>
      <c r="C135" s="11" t="s">
        <v>250</v>
      </c>
      <c r="D135" s="27">
        <f t="shared" si="2"/>
        <v>0</v>
      </c>
      <c r="E135" s="27"/>
      <c r="F135" s="35"/>
      <c r="G135" s="28"/>
    </row>
    <row r="136" spans="1:7" x14ac:dyDescent="0.2">
      <c r="A136" s="44">
        <v>128</v>
      </c>
      <c r="B136" s="6" t="s">
        <v>251</v>
      </c>
      <c r="C136" s="11" t="s">
        <v>322</v>
      </c>
      <c r="D136" s="27">
        <f t="shared" si="2"/>
        <v>0</v>
      </c>
      <c r="E136" s="27"/>
      <c r="F136" s="34"/>
      <c r="G136" s="28"/>
    </row>
    <row r="137" spans="1:7" ht="24" customHeight="1" x14ac:dyDescent="0.2">
      <c r="A137" s="44">
        <v>129</v>
      </c>
      <c r="B137" s="12" t="s">
        <v>252</v>
      </c>
      <c r="C137" s="13" t="s">
        <v>253</v>
      </c>
      <c r="D137" s="27">
        <f t="shared" si="2"/>
        <v>0</v>
      </c>
      <c r="E137" s="27"/>
      <c r="F137" s="27"/>
      <c r="G137" s="28"/>
    </row>
    <row r="138" spans="1:7" x14ac:dyDescent="0.2">
      <c r="A138" s="44">
        <v>130</v>
      </c>
      <c r="B138" s="10" t="s">
        <v>254</v>
      </c>
      <c r="C138" s="11" t="s">
        <v>255</v>
      </c>
      <c r="D138" s="27">
        <f t="shared" ref="D138:D145" si="3">E138+F138+G138</f>
        <v>0</v>
      </c>
      <c r="E138" s="27"/>
      <c r="F138" s="27"/>
      <c r="G138" s="28"/>
    </row>
    <row r="139" spans="1:7" x14ac:dyDescent="0.2">
      <c r="A139" s="44">
        <v>131</v>
      </c>
      <c r="B139" s="10" t="s">
        <v>256</v>
      </c>
      <c r="C139" s="11" t="s">
        <v>257</v>
      </c>
      <c r="D139" s="27">
        <f t="shared" si="3"/>
        <v>0</v>
      </c>
      <c r="E139" s="27"/>
      <c r="F139" s="34"/>
      <c r="G139" s="28"/>
    </row>
    <row r="140" spans="1:7" x14ac:dyDescent="0.2">
      <c r="A140" s="44">
        <v>132</v>
      </c>
      <c r="B140" s="10" t="s">
        <v>258</v>
      </c>
      <c r="C140" s="11" t="s">
        <v>259</v>
      </c>
      <c r="D140" s="27">
        <f t="shared" si="3"/>
        <v>0</v>
      </c>
      <c r="E140" s="27"/>
      <c r="F140" s="34"/>
      <c r="G140" s="28"/>
    </row>
    <row r="141" spans="1:7" ht="13.5" customHeight="1" x14ac:dyDescent="0.2">
      <c r="A141" s="44">
        <v>133</v>
      </c>
      <c r="B141" s="12" t="s">
        <v>260</v>
      </c>
      <c r="C141" s="13" t="s">
        <v>323</v>
      </c>
      <c r="D141" s="27">
        <f t="shared" si="3"/>
        <v>0</v>
      </c>
      <c r="E141" s="27"/>
      <c r="F141" s="34"/>
      <c r="G141" s="28"/>
    </row>
    <row r="142" spans="1:7" x14ac:dyDescent="0.2">
      <c r="A142" s="44">
        <v>134</v>
      </c>
      <c r="B142" s="9" t="s">
        <v>261</v>
      </c>
      <c r="C142" s="13" t="s">
        <v>262</v>
      </c>
      <c r="D142" s="27">
        <f t="shared" si="3"/>
        <v>0</v>
      </c>
      <c r="E142" s="27"/>
      <c r="F142" s="34"/>
      <c r="G142" s="28"/>
    </row>
    <row r="143" spans="1:7" x14ac:dyDescent="0.2">
      <c r="A143" s="44">
        <v>135</v>
      </c>
      <c r="B143" s="10" t="s">
        <v>263</v>
      </c>
      <c r="C143" s="11" t="s">
        <v>264</v>
      </c>
      <c r="D143" s="27">
        <f t="shared" si="3"/>
        <v>0</v>
      </c>
      <c r="E143" s="27"/>
      <c r="F143" s="34"/>
      <c r="G143" s="28"/>
    </row>
    <row r="144" spans="1:7" x14ac:dyDescent="0.2">
      <c r="A144" s="44">
        <v>136</v>
      </c>
      <c r="B144" s="6" t="s">
        <v>265</v>
      </c>
      <c r="C144" s="7" t="s">
        <v>266</v>
      </c>
      <c r="D144" s="27">
        <f t="shared" si="3"/>
        <v>0</v>
      </c>
      <c r="E144" s="27"/>
      <c r="F144" s="27"/>
      <c r="G144" s="28"/>
    </row>
    <row r="145" spans="1:7" ht="10.5" customHeight="1" x14ac:dyDescent="0.2">
      <c r="A145" s="44">
        <v>137</v>
      </c>
      <c r="B145" s="59" t="s">
        <v>267</v>
      </c>
      <c r="C145" s="52" t="s">
        <v>268</v>
      </c>
      <c r="D145" s="27">
        <f t="shared" si="3"/>
        <v>0</v>
      </c>
      <c r="E145" s="27"/>
      <c r="F145" s="34"/>
      <c r="G145" s="28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26" sqref="K126"/>
    </sheetView>
  </sheetViews>
  <sheetFormatPr defaultRowHeight="12" x14ac:dyDescent="0.2"/>
  <cols>
    <col min="1" max="1" width="4" style="29" customWidth="1"/>
    <col min="2" max="2" width="9.28515625" style="29" customWidth="1"/>
    <col min="3" max="3" width="32.28515625" style="24" customWidth="1"/>
    <col min="4" max="4" width="12" style="29" customWidth="1"/>
    <col min="5" max="5" width="15.140625" style="29" customWidth="1"/>
    <col min="6" max="7" width="11.42578125" style="29" customWidth="1"/>
    <col min="8" max="8" width="13.140625" style="29" customWidth="1"/>
    <col min="9" max="10" width="16.140625" style="29" customWidth="1"/>
    <col min="11" max="16384" width="9.140625" style="30"/>
  </cols>
  <sheetData>
    <row r="2" spans="1:10" s="68" customFormat="1" ht="15.75" customHeight="1" x14ac:dyDescent="0.2">
      <c r="A2" s="249" t="s">
        <v>361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s="68" customFormat="1" x14ac:dyDescent="0.2">
      <c r="A3" s="29"/>
      <c r="B3" s="29"/>
      <c r="C3" s="42"/>
      <c r="D3" s="29"/>
      <c r="E3" s="29"/>
      <c r="F3" s="29"/>
      <c r="G3" s="29"/>
      <c r="H3" s="29"/>
      <c r="I3" s="29"/>
      <c r="J3" s="92" t="s">
        <v>293</v>
      </c>
    </row>
    <row r="4" spans="1:10" s="94" customFormat="1" ht="12.75" customHeight="1" x14ac:dyDescent="0.2">
      <c r="A4" s="204" t="s">
        <v>0</v>
      </c>
      <c r="B4" s="204" t="s">
        <v>1</v>
      </c>
      <c r="C4" s="204" t="s">
        <v>2</v>
      </c>
      <c r="D4" s="204" t="s">
        <v>362</v>
      </c>
      <c r="E4" s="250" t="s">
        <v>306</v>
      </c>
      <c r="F4" s="250"/>
      <c r="G4" s="250"/>
      <c r="H4" s="250"/>
      <c r="I4" s="250"/>
      <c r="J4" s="250"/>
    </row>
    <row r="5" spans="1:10" s="94" customFormat="1" ht="83.25" customHeight="1" x14ac:dyDescent="0.2">
      <c r="A5" s="206"/>
      <c r="B5" s="206"/>
      <c r="C5" s="206"/>
      <c r="D5" s="206"/>
      <c r="E5" s="90" t="s">
        <v>363</v>
      </c>
      <c r="F5" s="90" t="s">
        <v>307</v>
      </c>
      <c r="G5" s="90" t="s">
        <v>364</v>
      </c>
      <c r="H5" s="90" t="s">
        <v>286</v>
      </c>
      <c r="I5" s="93" t="s">
        <v>365</v>
      </c>
      <c r="J5" s="95" t="s">
        <v>366</v>
      </c>
    </row>
    <row r="6" spans="1:10" s="94" customFormat="1" ht="15.75" customHeight="1" x14ac:dyDescent="0.2">
      <c r="A6" s="248" t="s">
        <v>270</v>
      </c>
      <c r="B6" s="248"/>
      <c r="C6" s="248"/>
      <c r="D6" s="110">
        <f>D7+D8</f>
        <v>7008532673</v>
      </c>
      <c r="E6" s="110">
        <f t="shared" ref="E6:J6" si="0">E7+E8</f>
        <v>2761376553</v>
      </c>
      <c r="F6" s="110">
        <f t="shared" si="0"/>
        <v>10964495</v>
      </c>
      <c r="G6" s="110">
        <f t="shared" si="0"/>
        <v>3121883525.803133</v>
      </c>
      <c r="H6" s="110">
        <f t="shared" si="0"/>
        <v>243871944</v>
      </c>
      <c r="I6" s="110">
        <f t="shared" si="0"/>
        <v>11122852</v>
      </c>
      <c r="J6" s="110">
        <f t="shared" si="0"/>
        <v>105534013</v>
      </c>
    </row>
    <row r="7" spans="1:10" s="94" customFormat="1" ht="15.75" customHeight="1" x14ac:dyDescent="0.2">
      <c r="A7" s="207" t="s">
        <v>269</v>
      </c>
      <c r="B7" s="207"/>
      <c r="C7" s="207"/>
      <c r="D7" s="110">
        <v>776362961</v>
      </c>
      <c r="E7" s="110"/>
      <c r="F7" s="110"/>
      <c r="G7" s="110">
        <v>22583670.803132936</v>
      </c>
      <c r="H7" s="110"/>
      <c r="I7" s="111"/>
      <c r="J7" s="111"/>
    </row>
    <row r="8" spans="1:10" s="94" customFormat="1" ht="15.75" customHeight="1" x14ac:dyDescent="0.2">
      <c r="A8" s="207" t="s">
        <v>313</v>
      </c>
      <c r="B8" s="207"/>
      <c r="C8" s="207"/>
      <c r="D8" s="110">
        <f>SUM(D9:D145)</f>
        <v>6232169712</v>
      </c>
      <c r="E8" s="110">
        <f t="shared" ref="E8:J8" si="1">SUM(E9:E145)</f>
        <v>2761376553</v>
      </c>
      <c r="F8" s="110">
        <f t="shared" si="1"/>
        <v>10964495</v>
      </c>
      <c r="G8" s="110">
        <f t="shared" si="1"/>
        <v>3099299855</v>
      </c>
      <c r="H8" s="110">
        <f t="shared" si="1"/>
        <v>243871944</v>
      </c>
      <c r="I8" s="110">
        <f t="shared" si="1"/>
        <v>11122852</v>
      </c>
      <c r="J8" s="110">
        <f t="shared" si="1"/>
        <v>105534013</v>
      </c>
    </row>
    <row r="9" spans="1:10" s="68" customFormat="1" ht="12" customHeight="1" x14ac:dyDescent="0.2">
      <c r="A9" s="28">
        <v>1</v>
      </c>
      <c r="B9" s="71" t="s">
        <v>3</v>
      </c>
      <c r="C9" s="96" t="s">
        <v>4</v>
      </c>
      <c r="D9" s="28">
        <f t="shared" ref="D9:D40" si="2">SUM(E9:J9)</f>
        <v>12089597</v>
      </c>
      <c r="E9" s="28">
        <v>12089597</v>
      </c>
      <c r="F9" s="28"/>
      <c r="G9" s="28"/>
      <c r="H9" s="28"/>
      <c r="I9" s="28"/>
      <c r="J9" s="28"/>
    </row>
    <row r="10" spans="1:10" s="68" customFormat="1" x14ac:dyDescent="0.2">
      <c r="A10" s="28">
        <v>2</v>
      </c>
      <c r="B10" s="71" t="s">
        <v>5</v>
      </c>
      <c r="C10" s="97" t="s">
        <v>6</v>
      </c>
      <c r="D10" s="28">
        <f t="shared" si="2"/>
        <v>13117379</v>
      </c>
      <c r="E10" s="28">
        <v>13117379</v>
      </c>
      <c r="F10" s="28"/>
      <c r="G10" s="28"/>
      <c r="H10" s="28"/>
      <c r="I10" s="28"/>
      <c r="J10" s="28"/>
    </row>
    <row r="11" spans="1:10" s="68" customFormat="1" x14ac:dyDescent="0.2">
      <c r="A11" s="28">
        <v>3</v>
      </c>
      <c r="B11" s="98" t="s">
        <v>7</v>
      </c>
      <c r="C11" s="99" t="s">
        <v>8</v>
      </c>
      <c r="D11" s="28">
        <f t="shared" si="2"/>
        <v>35605209</v>
      </c>
      <c r="E11" s="28">
        <v>35250224</v>
      </c>
      <c r="F11" s="28"/>
      <c r="G11" s="28"/>
      <c r="H11" s="28"/>
      <c r="I11" s="28">
        <v>354985</v>
      </c>
      <c r="J11" s="28"/>
    </row>
    <row r="12" spans="1:10" s="68" customFormat="1" ht="11.25" customHeight="1" x14ac:dyDescent="0.2">
      <c r="A12" s="28">
        <v>4</v>
      </c>
      <c r="B12" s="71" t="s">
        <v>9</v>
      </c>
      <c r="C12" s="97" t="s">
        <v>10</v>
      </c>
      <c r="D12" s="28">
        <f t="shared" si="2"/>
        <v>13523328</v>
      </c>
      <c r="E12" s="28">
        <v>13523328</v>
      </c>
      <c r="F12" s="28"/>
      <c r="G12" s="28"/>
      <c r="H12" s="28"/>
      <c r="I12" s="28"/>
      <c r="J12" s="28"/>
    </row>
    <row r="13" spans="1:10" s="68" customFormat="1" ht="12.75" customHeight="1" x14ac:dyDescent="0.2">
      <c r="A13" s="28">
        <v>5</v>
      </c>
      <c r="B13" s="71" t="s">
        <v>11</v>
      </c>
      <c r="C13" s="97" t="s">
        <v>12</v>
      </c>
      <c r="D13" s="28">
        <f t="shared" si="2"/>
        <v>14187623</v>
      </c>
      <c r="E13" s="28">
        <v>14187623</v>
      </c>
      <c r="F13" s="28"/>
      <c r="G13" s="28"/>
      <c r="H13" s="28"/>
      <c r="I13" s="28"/>
      <c r="J13" s="28"/>
    </row>
    <row r="14" spans="1:10" s="68" customFormat="1" x14ac:dyDescent="0.2">
      <c r="A14" s="28">
        <v>6</v>
      </c>
      <c r="B14" s="98" t="s">
        <v>13</v>
      </c>
      <c r="C14" s="99" t="s">
        <v>14</v>
      </c>
      <c r="D14" s="28">
        <f t="shared" si="2"/>
        <v>85999952</v>
      </c>
      <c r="E14" s="28">
        <v>85408311</v>
      </c>
      <c r="F14" s="28"/>
      <c r="G14" s="28"/>
      <c r="H14" s="28"/>
      <c r="I14" s="28">
        <v>591641</v>
      </c>
      <c r="J14" s="28"/>
    </row>
    <row r="15" spans="1:10" s="68" customFormat="1" x14ac:dyDescent="0.2">
      <c r="A15" s="28">
        <v>7</v>
      </c>
      <c r="B15" s="72" t="s">
        <v>15</v>
      </c>
      <c r="C15" s="100" t="s">
        <v>16</v>
      </c>
      <c r="D15" s="28">
        <f t="shared" si="2"/>
        <v>33253375</v>
      </c>
      <c r="E15" s="28">
        <v>32898390</v>
      </c>
      <c r="F15" s="28"/>
      <c r="G15" s="28"/>
      <c r="H15" s="28"/>
      <c r="I15" s="28">
        <v>354985</v>
      </c>
      <c r="J15" s="28"/>
    </row>
    <row r="16" spans="1:10" s="68" customFormat="1" x14ac:dyDescent="0.2">
      <c r="A16" s="28">
        <v>8</v>
      </c>
      <c r="B16" s="98" t="s">
        <v>17</v>
      </c>
      <c r="C16" s="99" t="s">
        <v>18</v>
      </c>
      <c r="D16" s="28">
        <f t="shared" si="2"/>
        <v>14963136</v>
      </c>
      <c r="E16" s="28">
        <v>14963136</v>
      </c>
      <c r="F16" s="28"/>
      <c r="G16" s="28"/>
      <c r="H16" s="28"/>
      <c r="I16" s="28"/>
      <c r="J16" s="28"/>
    </row>
    <row r="17" spans="1:10" s="68" customFormat="1" x14ac:dyDescent="0.2">
      <c r="A17" s="28">
        <v>9</v>
      </c>
      <c r="B17" s="98" t="s">
        <v>19</v>
      </c>
      <c r="C17" s="99" t="s">
        <v>20</v>
      </c>
      <c r="D17" s="28">
        <f t="shared" si="2"/>
        <v>13796883</v>
      </c>
      <c r="E17" s="28">
        <v>13796883</v>
      </c>
      <c r="F17" s="28"/>
      <c r="G17" s="28"/>
      <c r="H17" s="28"/>
      <c r="I17" s="28"/>
      <c r="J17" s="28"/>
    </row>
    <row r="18" spans="1:10" s="68" customFormat="1" x14ac:dyDescent="0.2">
      <c r="A18" s="28">
        <v>10</v>
      </c>
      <c r="B18" s="98" t="s">
        <v>21</v>
      </c>
      <c r="C18" s="99" t="s">
        <v>22</v>
      </c>
      <c r="D18" s="28">
        <f t="shared" si="2"/>
        <v>15678245</v>
      </c>
      <c r="E18" s="28">
        <v>15678245</v>
      </c>
      <c r="F18" s="28"/>
      <c r="G18" s="28"/>
      <c r="H18" s="28"/>
      <c r="I18" s="28"/>
      <c r="J18" s="28"/>
    </row>
    <row r="19" spans="1:10" s="68" customFormat="1" x14ac:dyDescent="0.2">
      <c r="A19" s="28">
        <v>11</v>
      </c>
      <c r="B19" s="98" t="s">
        <v>23</v>
      </c>
      <c r="C19" s="99" t="s">
        <v>24</v>
      </c>
      <c r="D19" s="28">
        <f t="shared" si="2"/>
        <v>13420778</v>
      </c>
      <c r="E19" s="28">
        <v>13420778</v>
      </c>
      <c r="F19" s="28"/>
      <c r="G19" s="28"/>
      <c r="H19" s="28"/>
      <c r="I19" s="28"/>
      <c r="J19" s="28"/>
    </row>
    <row r="20" spans="1:10" s="68" customFormat="1" x14ac:dyDescent="0.2">
      <c r="A20" s="28">
        <v>12</v>
      </c>
      <c r="B20" s="98" t="s">
        <v>25</v>
      </c>
      <c r="C20" s="99" t="s">
        <v>26</v>
      </c>
      <c r="D20" s="28">
        <f t="shared" si="2"/>
        <v>25181374</v>
      </c>
      <c r="E20" s="28">
        <v>25181374</v>
      </c>
      <c r="F20" s="28"/>
      <c r="G20" s="28"/>
      <c r="H20" s="28"/>
      <c r="I20" s="28"/>
      <c r="J20" s="28"/>
    </row>
    <row r="21" spans="1:10" s="68" customFormat="1" ht="13.5" customHeight="1" x14ac:dyDescent="0.2">
      <c r="A21" s="28">
        <v>13</v>
      </c>
      <c r="B21" s="70" t="s">
        <v>358</v>
      </c>
      <c r="C21" s="7" t="s">
        <v>357</v>
      </c>
      <c r="D21" s="28">
        <f t="shared" si="2"/>
        <v>0</v>
      </c>
      <c r="E21" s="28"/>
      <c r="F21" s="28"/>
      <c r="G21" s="28"/>
      <c r="H21" s="28"/>
      <c r="I21" s="28"/>
      <c r="J21" s="28"/>
    </row>
    <row r="22" spans="1:10" s="68" customFormat="1" x14ac:dyDescent="0.2">
      <c r="A22" s="28">
        <v>14</v>
      </c>
      <c r="B22" s="6" t="s">
        <v>27</v>
      </c>
      <c r="C22" s="11" t="s">
        <v>28</v>
      </c>
      <c r="D22" s="28">
        <f t="shared" si="2"/>
        <v>65405</v>
      </c>
      <c r="E22" s="28">
        <v>65405</v>
      </c>
      <c r="F22" s="28"/>
      <c r="G22" s="28"/>
      <c r="H22" s="28"/>
      <c r="I22" s="28"/>
      <c r="J22" s="28"/>
    </row>
    <row r="23" spans="1:10" s="68" customFormat="1" x14ac:dyDescent="0.2">
      <c r="A23" s="28">
        <v>15</v>
      </c>
      <c r="B23" s="98" t="s">
        <v>29</v>
      </c>
      <c r="C23" s="99" t="s">
        <v>30</v>
      </c>
      <c r="D23" s="28">
        <f t="shared" si="2"/>
        <v>17607248</v>
      </c>
      <c r="E23" s="28">
        <v>17607248</v>
      </c>
      <c r="F23" s="28"/>
      <c r="G23" s="28"/>
      <c r="H23" s="28"/>
      <c r="I23" s="28"/>
      <c r="J23" s="28"/>
    </row>
    <row r="24" spans="1:10" s="68" customFormat="1" x14ac:dyDescent="0.2">
      <c r="A24" s="28">
        <v>16</v>
      </c>
      <c r="B24" s="98" t="s">
        <v>31</v>
      </c>
      <c r="C24" s="99" t="s">
        <v>32</v>
      </c>
      <c r="D24" s="28">
        <f t="shared" si="2"/>
        <v>22661190</v>
      </c>
      <c r="E24" s="28">
        <v>22661190</v>
      </c>
      <c r="F24" s="28"/>
      <c r="G24" s="28"/>
      <c r="H24" s="28"/>
      <c r="I24" s="28"/>
      <c r="J24" s="28"/>
    </row>
    <row r="25" spans="1:10" s="68" customFormat="1" x14ac:dyDescent="0.2">
      <c r="A25" s="28">
        <v>17</v>
      </c>
      <c r="B25" s="98" t="s">
        <v>33</v>
      </c>
      <c r="C25" s="99" t="s">
        <v>34</v>
      </c>
      <c r="D25" s="28">
        <f t="shared" si="2"/>
        <v>31742997</v>
      </c>
      <c r="E25" s="28">
        <v>31742997</v>
      </c>
      <c r="F25" s="28"/>
      <c r="G25" s="28"/>
      <c r="H25" s="28"/>
      <c r="I25" s="28"/>
      <c r="J25" s="28"/>
    </row>
    <row r="26" spans="1:10" s="68" customFormat="1" x14ac:dyDescent="0.2">
      <c r="A26" s="28">
        <v>18</v>
      </c>
      <c r="B26" s="98" t="s">
        <v>35</v>
      </c>
      <c r="C26" s="99" t="s">
        <v>36</v>
      </c>
      <c r="D26" s="28">
        <f t="shared" si="2"/>
        <v>61203794</v>
      </c>
      <c r="E26" s="28">
        <v>58319022</v>
      </c>
      <c r="F26" s="28"/>
      <c r="G26" s="28"/>
      <c r="H26" s="28"/>
      <c r="I26" s="28">
        <v>591641</v>
      </c>
      <c r="J26" s="28">
        <v>2293131</v>
      </c>
    </row>
    <row r="27" spans="1:10" s="68" customFormat="1" x14ac:dyDescent="0.2">
      <c r="A27" s="28">
        <v>19</v>
      </c>
      <c r="B27" s="71" t="s">
        <v>37</v>
      </c>
      <c r="C27" s="97" t="s">
        <v>38</v>
      </c>
      <c r="D27" s="28">
        <f t="shared" si="2"/>
        <v>9936343</v>
      </c>
      <c r="E27" s="28">
        <v>9936343</v>
      </c>
      <c r="F27" s="28"/>
      <c r="G27" s="28"/>
      <c r="H27" s="28"/>
      <c r="I27" s="28"/>
      <c r="J27" s="28"/>
    </row>
    <row r="28" spans="1:10" s="68" customFormat="1" x14ac:dyDescent="0.2">
      <c r="A28" s="28">
        <v>20</v>
      </c>
      <c r="B28" s="71" t="s">
        <v>39</v>
      </c>
      <c r="C28" s="97" t="s">
        <v>40</v>
      </c>
      <c r="D28" s="28">
        <f t="shared" si="2"/>
        <v>8808600</v>
      </c>
      <c r="E28" s="28">
        <v>8808600</v>
      </c>
      <c r="F28" s="28"/>
      <c r="G28" s="28"/>
      <c r="H28" s="28"/>
      <c r="I28" s="28"/>
      <c r="J28" s="28"/>
    </row>
    <row r="29" spans="1:10" s="68" customFormat="1" x14ac:dyDescent="0.2">
      <c r="A29" s="28">
        <v>21</v>
      </c>
      <c r="B29" s="71" t="s">
        <v>41</v>
      </c>
      <c r="C29" s="97" t="s">
        <v>42</v>
      </c>
      <c r="D29" s="28">
        <f t="shared" si="2"/>
        <v>39037635</v>
      </c>
      <c r="E29" s="28">
        <v>39037635</v>
      </c>
      <c r="F29" s="28"/>
      <c r="G29" s="28"/>
      <c r="H29" s="28"/>
      <c r="I29" s="28"/>
      <c r="J29" s="28"/>
    </row>
    <row r="30" spans="1:10" s="68" customFormat="1" x14ac:dyDescent="0.2">
      <c r="A30" s="28">
        <v>22</v>
      </c>
      <c r="B30" s="71" t="s">
        <v>43</v>
      </c>
      <c r="C30" s="97" t="s">
        <v>44</v>
      </c>
      <c r="D30" s="28">
        <f t="shared" si="2"/>
        <v>32564281</v>
      </c>
      <c r="E30" s="28">
        <v>32031804</v>
      </c>
      <c r="F30" s="28"/>
      <c r="G30" s="28"/>
      <c r="H30" s="28"/>
      <c r="I30" s="28">
        <v>532477</v>
      </c>
      <c r="J30" s="28"/>
    </row>
    <row r="31" spans="1:10" s="68" customFormat="1" x14ac:dyDescent="0.2">
      <c r="A31" s="28">
        <v>23</v>
      </c>
      <c r="B31" s="98" t="s">
        <v>45</v>
      </c>
      <c r="C31" s="99" t="s">
        <v>46</v>
      </c>
      <c r="D31" s="28">
        <f t="shared" si="2"/>
        <v>7209291</v>
      </c>
      <c r="E31" s="28">
        <v>7209291</v>
      </c>
      <c r="F31" s="28"/>
      <c r="G31" s="28"/>
      <c r="H31" s="28"/>
      <c r="I31" s="28"/>
      <c r="J31" s="28"/>
    </row>
    <row r="32" spans="1:10" s="68" customFormat="1" ht="12" customHeight="1" x14ac:dyDescent="0.2">
      <c r="A32" s="28">
        <v>24</v>
      </c>
      <c r="B32" s="98" t="s">
        <v>47</v>
      </c>
      <c r="C32" s="99" t="s">
        <v>48</v>
      </c>
      <c r="D32" s="28">
        <f t="shared" si="2"/>
        <v>0</v>
      </c>
      <c r="E32" s="28">
        <v>0</v>
      </c>
      <c r="F32" s="28"/>
      <c r="G32" s="28"/>
      <c r="H32" s="28"/>
      <c r="I32" s="28"/>
      <c r="J32" s="28"/>
    </row>
    <row r="33" spans="1:10" s="68" customFormat="1" ht="24" x14ac:dyDescent="0.2">
      <c r="A33" s="28">
        <v>25</v>
      </c>
      <c r="B33" s="98" t="s">
        <v>49</v>
      </c>
      <c r="C33" s="99" t="s">
        <v>50</v>
      </c>
      <c r="D33" s="28">
        <f t="shared" si="2"/>
        <v>14660638</v>
      </c>
      <c r="E33" s="28">
        <v>0</v>
      </c>
      <c r="F33" s="28"/>
      <c r="G33" s="28"/>
      <c r="H33" s="28"/>
      <c r="I33" s="28"/>
      <c r="J33" s="28">
        <v>14660638</v>
      </c>
    </row>
    <row r="34" spans="1:10" s="68" customFormat="1" x14ac:dyDescent="0.2">
      <c r="A34" s="28">
        <v>26</v>
      </c>
      <c r="B34" s="71" t="s">
        <v>51</v>
      </c>
      <c r="C34" s="100" t="s">
        <v>52</v>
      </c>
      <c r="D34" s="28">
        <f t="shared" si="2"/>
        <v>58783236</v>
      </c>
      <c r="E34" s="28">
        <v>58783236</v>
      </c>
      <c r="F34" s="28"/>
      <c r="G34" s="28">
        <v>0</v>
      </c>
      <c r="H34" s="28"/>
      <c r="I34" s="28"/>
      <c r="J34" s="28"/>
    </row>
    <row r="35" spans="1:10" s="68" customFormat="1" x14ac:dyDescent="0.2">
      <c r="A35" s="28">
        <v>27</v>
      </c>
      <c r="B35" s="98" t="s">
        <v>53</v>
      </c>
      <c r="C35" s="99" t="s">
        <v>54</v>
      </c>
      <c r="D35" s="28">
        <f t="shared" si="2"/>
        <v>74856380</v>
      </c>
      <c r="E35" s="28">
        <v>74856380</v>
      </c>
      <c r="F35" s="28"/>
      <c r="G35" s="28"/>
      <c r="H35" s="28"/>
      <c r="I35" s="28"/>
      <c r="J35" s="28"/>
    </row>
    <row r="36" spans="1:10" s="68" customFormat="1" ht="13.5" customHeight="1" x14ac:dyDescent="0.2">
      <c r="A36" s="28">
        <v>28</v>
      </c>
      <c r="B36" s="98" t="s">
        <v>55</v>
      </c>
      <c r="C36" s="99" t="s">
        <v>56</v>
      </c>
      <c r="D36" s="28">
        <f t="shared" si="2"/>
        <v>25687061</v>
      </c>
      <c r="E36" s="28">
        <v>23083841</v>
      </c>
      <c r="F36" s="28"/>
      <c r="G36" s="28"/>
      <c r="H36" s="28"/>
      <c r="I36" s="28">
        <v>2603220</v>
      </c>
      <c r="J36" s="28"/>
    </row>
    <row r="37" spans="1:10" s="68" customFormat="1" ht="12" customHeight="1" x14ac:dyDescent="0.2">
      <c r="A37" s="28">
        <v>29</v>
      </c>
      <c r="B37" s="71" t="s">
        <v>57</v>
      </c>
      <c r="C37" s="97" t="s">
        <v>58</v>
      </c>
      <c r="D37" s="28">
        <f t="shared" si="2"/>
        <v>0</v>
      </c>
      <c r="E37" s="28">
        <v>0</v>
      </c>
      <c r="F37" s="28"/>
      <c r="G37" s="28"/>
      <c r="H37" s="28"/>
      <c r="I37" s="28"/>
      <c r="J37" s="28"/>
    </row>
    <row r="38" spans="1:10" s="68" customFormat="1" ht="24" x14ac:dyDescent="0.2">
      <c r="A38" s="28">
        <v>30</v>
      </c>
      <c r="B38" s="71" t="s">
        <v>59</v>
      </c>
      <c r="C38" s="100" t="s">
        <v>60</v>
      </c>
      <c r="D38" s="28">
        <f t="shared" si="2"/>
        <v>0</v>
      </c>
      <c r="E38" s="28">
        <v>0</v>
      </c>
      <c r="F38" s="28"/>
      <c r="G38" s="28"/>
      <c r="H38" s="28"/>
      <c r="I38" s="28"/>
      <c r="J38" s="28"/>
    </row>
    <row r="39" spans="1:10" s="68" customFormat="1" x14ac:dyDescent="0.2">
      <c r="A39" s="28">
        <v>31</v>
      </c>
      <c r="B39" s="71" t="s">
        <v>61</v>
      </c>
      <c r="C39" s="97" t="s">
        <v>62</v>
      </c>
      <c r="D39" s="28">
        <f t="shared" si="2"/>
        <v>4238134</v>
      </c>
      <c r="E39" s="28">
        <v>4238134</v>
      </c>
      <c r="F39" s="28"/>
      <c r="G39" s="28"/>
      <c r="H39" s="28"/>
      <c r="I39" s="28"/>
      <c r="J39" s="28"/>
    </row>
    <row r="40" spans="1:10" s="68" customFormat="1" x14ac:dyDescent="0.2">
      <c r="A40" s="28">
        <v>32</v>
      </c>
      <c r="B40" s="98" t="s">
        <v>63</v>
      </c>
      <c r="C40" s="99" t="s">
        <v>64</v>
      </c>
      <c r="D40" s="28">
        <f t="shared" si="2"/>
        <v>50725014</v>
      </c>
      <c r="E40" s="28">
        <v>50370029</v>
      </c>
      <c r="F40" s="28"/>
      <c r="G40" s="28"/>
      <c r="H40" s="28"/>
      <c r="I40" s="28">
        <v>354985</v>
      </c>
      <c r="J40" s="28"/>
    </row>
    <row r="41" spans="1:10" s="68" customFormat="1" x14ac:dyDescent="0.2">
      <c r="A41" s="28">
        <v>33</v>
      </c>
      <c r="B41" s="71" t="s">
        <v>65</v>
      </c>
      <c r="C41" s="97" t="s">
        <v>66</v>
      </c>
      <c r="D41" s="28">
        <f t="shared" ref="D41:D72" si="3">SUM(E41:J41)</f>
        <v>67975927</v>
      </c>
      <c r="E41" s="28">
        <v>65251600</v>
      </c>
      <c r="F41" s="28"/>
      <c r="G41" s="28">
        <v>2251014</v>
      </c>
      <c r="H41" s="28"/>
      <c r="I41" s="28">
        <v>473313</v>
      </c>
      <c r="J41" s="28"/>
    </row>
    <row r="42" spans="1:10" s="68" customFormat="1" x14ac:dyDescent="0.2">
      <c r="A42" s="28">
        <v>34</v>
      </c>
      <c r="B42" s="72" t="s">
        <v>67</v>
      </c>
      <c r="C42" s="100" t="s">
        <v>68</v>
      </c>
      <c r="D42" s="28">
        <f t="shared" si="3"/>
        <v>14563808</v>
      </c>
      <c r="E42" s="28">
        <v>14563808</v>
      </c>
      <c r="F42" s="28"/>
      <c r="G42" s="28"/>
      <c r="H42" s="28"/>
      <c r="I42" s="28"/>
      <c r="J42" s="28"/>
    </row>
    <row r="43" spans="1:10" s="68" customFormat="1" x14ac:dyDescent="0.2">
      <c r="A43" s="28">
        <v>35</v>
      </c>
      <c r="B43" s="71" t="s">
        <v>69</v>
      </c>
      <c r="C43" s="97" t="s">
        <v>70</v>
      </c>
      <c r="D43" s="28">
        <f t="shared" si="3"/>
        <v>46616965</v>
      </c>
      <c r="E43" s="28">
        <v>46616965</v>
      </c>
      <c r="F43" s="28"/>
      <c r="G43" s="28"/>
      <c r="H43" s="28"/>
      <c r="I43" s="28"/>
      <c r="J43" s="28"/>
    </row>
    <row r="44" spans="1:10" s="68" customFormat="1" x14ac:dyDescent="0.2">
      <c r="A44" s="28">
        <v>36</v>
      </c>
      <c r="B44" s="71" t="s">
        <v>71</v>
      </c>
      <c r="C44" s="97" t="s">
        <v>72</v>
      </c>
      <c r="D44" s="28">
        <f t="shared" si="3"/>
        <v>17318253</v>
      </c>
      <c r="E44" s="28">
        <v>16844940</v>
      </c>
      <c r="F44" s="28"/>
      <c r="G44" s="28"/>
      <c r="H44" s="28"/>
      <c r="I44" s="28">
        <v>473313</v>
      </c>
      <c r="J44" s="28"/>
    </row>
    <row r="45" spans="1:10" s="68" customFormat="1" x14ac:dyDescent="0.2">
      <c r="A45" s="28">
        <v>37</v>
      </c>
      <c r="B45" s="98" t="s">
        <v>73</v>
      </c>
      <c r="C45" s="99" t="s">
        <v>74</v>
      </c>
      <c r="D45" s="28">
        <f t="shared" si="3"/>
        <v>51315213</v>
      </c>
      <c r="E45" s="28">
        <v>49836111</v>
      </c>
      <c r="F45" s="28"/>
      <c r="G45" s="28"/>
      <c r="H45" s="28"/>
      <c r="I45" s="28">
        <v>1479102</v>
      </c>
      <c r="J45" s="28"/>
    </row>
    <row r="46" spans="1:10" s="68" customFormat="1" x14ac:dyDescent="0.2">
      <c r="A46" s="28">
        <v>38</v>
      </c>
      <c r="B46" s="71" t="s">
        <v>75</v>
      </c>
      <c r="C46" s="97" t="s">
        <v>76</v>
      </c>
      <c r="D46" s="28">
        <f t="shared" si="3"/>
        <v>16876023</v>
      </c>
      <c r="E46" s="28">
        <v>16876023</v>
      </c>
      <c r="F46" s="28"/>
      <c r="G46" s="28"/>
      <c r="H46" s="28"/>
      <c r="I46" s="28"/>
      <c r="J46" s="28"/>
    </row>
    <row r="47" spans="1:10" s="68" customFormat="1" x14ac:dyDescent="0.2">
      <c r="A47" s="28">
        <v>39</v>
      </c>
      <c r="B47" s="71" t="s">
        <v>77</v>
      </c>
      <c r="C47" s="97" t="s">
        <v>78</v>
      </c>
      <c r="D47" s="28">
        <f t="shared" si="3"/>
        <v>10368576</v>
      </c>
      <c r="E47" s="28">
        <v>10368576</v>
      </c>
      <c r="F47" s="28"/>
      <c r="G47" s="28"/>
      <c r="H47" s="28"/>
      <c r="I47" s="28"/>
      <c r="J47" s="28"/>
    </row>
    <row r="48" spans="1:10" s="68" customFormat="1" x14ac:dyDescent="0.2">
      <c r="A48" s="28">
        <v>40</v>
      </c>
      <c r="B48" s="91" t="s">
        <v>79</v>
      </c>
      <c r="C48" s="101" t="s">
        <v>80</v>
      </c>
      <c r="D48" s="28">
        <f t="shared" si="3"/>
        <v>18349270</v>
      </c>
      <c r="E48" s="28">
        <v>18230942</v>
      </c>
      <c r="F48" s="28"/>
      <c r="G48" s="28"/>
      <c r="H48" s="28"/>
      <c r="I48" s="28">
        <v>118328</v>
      </c>
      <c r="J48" s="28"/>
    </row>
    <row r="49" spans="1:10" s="68" customFormat="1" x14ac:dyDescent="0.2">
      <c r="A49" s="28">
        <v>41</v>
      </c>
      <c r="B49" s="71" t="s">
        <v>81</v>
      </c>
      <c r="C49" s="97" t="s">
        <v>82</v>
      </c>
      <c r="D49" s="28">
        <f t="shared" si="3"/>
        <v>8990152</v>
      </c>
      <c r="E49" s="28">
        <v>8990152</v>
      </c>
      <c r="F49" s="28"/>
      <c r="G49" s="28"/>
      <c r="H49" s="28"/>
      <c r="I49" s="28"/>
      <c r="J49" s="28"/>
    </row>
    <row r="50" spans="1:10" s="68" customFormat="1" x14ac:dyDescent="0.2">
      <c r="A50" s="28">
        <v>42</v>
      </c>
      <c r="B50" s="72" t="s">
        <v>83</v>
      </c>
      <c r="C50" s="100" t="s">
        <v>84</v>
      </c>
      <c r="D50" s="28">
        <f t="shared" si="3"/>
        <v>40735595</v>
      </c>
      <c r="E50" s="28">
        <v>40735595</v>
      </c>
      <c r="F50" s="28"/>
      <c r="G50" s="28"/>
      <c r="H50" s="28"/>
      <c r="I50" s="28"/>
      <c r="J50" s="28"/>
    </row>
    <row r="51" spans="1:10" s="68" customFormat="1" x14ac:dyDescent="0.2">
      <c r="A51" s="28">
        <v>43</v>
      </c>
      <c r="B51" s="98" t="s">
        <v>85</v>
      </c>
      <c r="C51" s="99" t="s">
        <v>86</v>
      </c>
      <c r="D51" s="28">
        <f t="shared" si="3"/>
        <v>71559158</v>
      </c>
      <c r="E51" s="28">
        <v>69458685</v>
      </c>
      <c r="F51" s="28"/>
      <c r="G51" s="28"/>
      <c r="H51" s="28"/>
      <c r="I51" s="28">
        <v>946626</v>
      </c>
      <c r="J51" s="28">
        <v>1153847</v>
      </c>
    </row>
    <row r="52" spans="1:10" s="68" customFormat="1" x14ac:dyDescent="0.2">
      <c r="A52" s="28">
        <v>44</v>
      </c>
      <c r="B52" s="71" t="s">
        <v>87</v>
      </c>
      <c r="C52" s="97" t="s">
        <v>88</v>
      </c>
      <c r="D52" s="28">
        <f t="shared" si="3"/>
        <v>16061378</v>
      </c>
      <c r="E52" s="28">
        <v>16061378</v>
      </c>
      <c r="F52" s="28"/>
      <c r="G52" s="28"/>
      <c r="H52" s="28"/>
      <c r="I52" s="28"/>
      <c r="J52" s="28"/>
    </row>
    <row r="53" spans="1:10" s="68" customFormat="1" x14ac:dyDescent="0.2">
      <c r="A53" s="28">
        <v>45</v>
      </c>
      <c r="B53" s="98" t="s">
        <v>89</v>
      </c>
      <c r="C53" s="99" t="s">
        <v>90</v>
      </c>
      <c r="D53" s="28">
        <f t="shared" si="3"/>
        <v>50690565</v>
      </c>
      <c r="E53" s="28">
        <v>50217252</v>
      </c>
      <c r="F53" s="28"/>
      <c r="G53" s="28"/>
      <c r="H53" s="28"/>
      <c r="I53" s="28">
        <v>473313</v>
      </c>
      <c r="J53" s="28"/>
    </row>
    <row r="54" spans="1:10" s="68" customFormat="1" x14ac:dyDescent="0.2">
      <c r="A54" s="28">
        <v>46</v>
      </c>
      <c r="B54" s="71" t="s">
        <v>91</v>
      </c>
      <c r="C54" s="97" t="s">
        <v>92</v>
      </c>
      <c r="D54" s="28">
        <f t="shared" si="3"/>
        <v>12004323</v>
      </c>
      <c r="E54" s="28">
        <v>12004323</v>
      </c>
      <c r="F54" s="28"/>
      <c r="G54" s="28"/>
      <c r="H54" s="28"/>
      <c r="I54" s="28"/>
      <c r="J54" s="28"/>
    </row>
    <row r="55" spans="1:10" s="68" customFormat="1" ht="10.5" customHeight="1" x14ac:dyDescent="0.2">
      <c r="A55" s="28">
        <v>47</v>
      </c>
      <c r="B55" s="71" t="s">
        <v>93</v>
      </c>
      <c r="C55" s="97" t="s">
        <v>94</v>
      </c>
      <c r="D55" s="28">
        <f t="shared" si="3"/>
        <v>18008682</v>
      </c>
      <c r="E55" s="28">
        <v>18008682</v>
      </c>
      <c r="F55" s="28"/>
      <c r="G55" s="28"/>
      <c r="H55" s="28"/>
      <c r="I55" s="28"/>
      <c r="J55" s="28"/>
    </row>
    <row r="56" spans="1:10" s="68" customFormat="1" x14ac:dyDescent="0.2">
      <c r="A56" s="28">
        <v>48</v>
      </c>
      <c r="B56" s="102" t="s">
        <v>95</v>
      </c>
      <c r="C56" s="103" t="s">
        <v>96</v>
      </c>
      <c r="D56" s="28">
        <f t="shared" si="3"/>
        <v>22507659</v>
      </c>
      <c r="E56" s="28">
        <v>22507659</v>
      </c>
      <c r="F56" s="28"/>
      <c r="G56" s="28"/>
      <c r="H56" s="28"/>
      <c r="I56" s="28"/>
      <c r="J56" s="28"/>
    </row>
    <row r="57" spans="1:10" s="68" customFormat="1" x14ac:dyDescent="0.2">
      <c r="A57" s="28">
        <v>49</v>
      </c>
      <c r="B57" s="98" t="s">
        <v>97</v>
      </c>
      <c r="C57" s="99" t="s">
        <v>98</v>
      </c>
      <c r="D57" s="28">
        <f t="shared" si="3"/>
        <v>7996712</v>
      </c>
      <c r="E57" s="28">
        <v>7996712</v>
      </c>
      <c r="F57" s="28"/>
      <c r="G57" s="28"/>
      <c r="H57" s="28"/>
      <c r="I57" s="28"/>
      <c r="J57" s="28"/>
    </row>
    <row r="58" spans="1:10" s="68" customFormat="1" x14ac:dyDescent="0.2">
      <c r="A58" s="28">
        <v>50</v>
      </c>
      <c r="B58" s="71" t="s">
        <v>99</v>
      </c>
      <c r="C58" s="97" t="s">
        <v>100</v>
      </c>
      <c r="D58" s="28">
        <f t="shared" si="3"/>
        <v>15567498</v>
      </c>
      <c r="E58" s="28">
        <v>15567498</v>
      </c>
      <c r="F58" s="28"/>
      <c r="G58" s="28"/>
      <c r="H58" s="28"/>
      <c r="I58" s="28"/>
      <c r="J58" s="28"/>
    </row>
    <row r="59" spans="1:10" s="68" customFormat="1" ht="10.5" customHeight="1" x14ac:dyDescent="0.2">
      <c r="A59" s="28">
        <v>51</v>
      </c>
      <c r="B59" s="98" t="s">
        <v>101</v>
      </c>
      <c r="C59" s="99" t="s">
        <v>102</v>
      </c>
      <c r="D59" s="28">
        <f t="shared" si="3"/>
        <v>21510414</v>
      </c>
      <c r="E59" s="28">
        <v>21510414</v>
      </c>
      <c r="F59" s="28"/>
      <c r="G59" s="28"/>
      <c r="H59" s="28"/>
      <c r="I59" s="28"/>
      <c r="J59" s="28"/>
    </row>
    <row r="60" spans="1:10" s="68" customFormat="1" x14ac:dyDescent="0.2">
      <c r="A60" s="28">
        <v>52</v>
      </c>
      <c r="B60" s="71" t="s">
        <v>103</v>
      </c>
      <c r="C60" s="97" t="s">
        <v>104</v>
      </c>
      <c r="D60" s="28">
        <f t="shared" si="3"/>
        <v>77107851</v>
      </c>
      <c r="E60" s="28">
        <v>75968358</v>
      </c>
      <c r="F60" s="28"/>
      <c r="G60" s="28"/>
      <c r="H60" s="28"/>
      <c r="I60" s="28">
        <v>650805</v>
      </c>
      <c r="J60" s="28">
        <v>488688</v>
      </c>
    </row>
    <row r="61" spans="1:10" s="68" customFormat="1" x14ac:dyDescent="0.2">
      <c r="A61" s="28">
        <v>53</v>
      </c>
      <c r="B61" s="98" t="s">
        <v>105</v>
      </c>
      <c r="C61" s="99" t="s">
        <v>106</v>
      </c>
      <c r="D61" s="28">
        <f t="shared" si="3"/>
        <v>13349631</v>
      </c>
      <c r="E61" s="28">
        <v>13349631</v>
      </c>
      <c r="F61" s="28"/>
      <c r="G61" s="28"/>
      <c r="H61" s="28"/>
      <c r="I61" s="28"/>
      <c r="J61" s="28"/>
    </row>
    <row r="62" spans="1:10" s="68" customFormat="1" x14ac:dyDescent="0.2">
      <c r="A62" s="28">
        <v>54</v>
      </c>
      <c r="B62" s="98" t="s">
        <v>107</v>
      </c>
      <c r="C62" s="99" t="s">
        <v>108</v>
      </c>
      <c r="D62" s="28">
        <f t="shared" si="3"/>
        <v>40724</v>
      </c>
      <c r="E62" s="28">
        <v>40724</v>
      </c>
      <c r="F62" s="28"/>
      <c r="G62" s="28"/>
      <c r="H62" s="28"/>
      <c r="I62" s="28"/>
      <c r="J62" s="28"/>
    </row>
    <row r="63" spans="1:10" s="68" customFormat="1" x14ac:dyDescent="0.2">
      <c r="A63" s="28">
        <v>55</v>
      </c>
      <c r="B63" s="98" t="s">
        <v>109</v>
      </c>
      <c r="C63" s="99" t="s">
        <v>110</v>
      </c>
      <c r="D63" s="28">
        <f t="shared" si="3"/>
        <v>0</v>
      </c>
      <c r="E63" s="28">
        <v>0</v>
      </c>
      <c r="F63" s="28"/>
      <c r="G63" s="28"/>
      <c r="H63" s="28"/>
      <c r="I63" s="28"/>
      <c r="J63" s="28"/>
    </row>
    <row r="64" spans="1:10" s="68" customFormat="1" ht="12" customHeight="1" x14ac:dyDescent="0.2">
      <c r="A64" s="28">
        <v>56</v>
      </c>
      <c r="B64" s="98" t="s">
        <v>111</v>
      </c>
      <c r="C64" s="99" t="s">
        <v>112</v>
      </c>
      <c r="D64" s="28">
        <f t="shared" si="3"/>
        <v>22713500</v>
      </c>
      <c r="E64" s="28">
        <v>20371870</v>
      </c>
      <c r="F64" s="28"/>
      <c r="G64" s="28"/>
      <c r="H64" s="28"/>
      <c r="I64" s="28"/>
      <c r="J64" s="28">
        <v>2341630</v>
      </c>
    </row>
    <row r="65" spans="1:10" s="68" customFormat="1" x14ac:dyDescent="0.2">
      <c r="A65" s="28">
        <v>57</v>
      </c>
      <c r="B65" s="98" t="s">
        <v>113</v>
      </c>
      <c r="C65" s="99" t="s">
        <v>367</v>
      </c>
      <c r="D65" s="28">
        <f t="shared" si="3"/>
        <v>19334272</v>
      </c>
      <c r="E65" s="28">
        <v>18859159</v>
      </c>
      <c r="F65" s="28"/>
      <c r="G65" s="28"/>
      <c r="H65" s="28"/>
      <c r="I65" s="28"/>
      <c r="J65" s="28">
        <v>475113</v>
      </c>
    </row>
    <row r="66" spans="1:10" s="68" customFormat="1" ht="11.25" customHeight="1" x14ac:dyDescent="0.2">
      <c r="A66" s="28">
        <v>58</v>
      </c>
      <c r="B66" s="98" t="s">
        <v>115</v>
      </c>
      <c r="C66" s="99" t="s">
        <v>116</v>
      </c>
      <c r="D66" s="28">
        <f t="shared" si="3"/>
        <v>24860395</v>
      </c>
      <c r="E66" s="28">
        <v>23706548</v>
      </c>
      <c r="F66" s="28"/>
      <c r="G66" s="28"/>
      <c r="H66" s="28"/>
      <c r="I66" s="28"/>
      <c r="J66" s="28">
        <v>1153847</v>
      </c>
    </row>
    <row r="67" spans="1:10" s="68" customFormat="1" ht="11.25" customHeight="1" x14ac:dyDescent="0.2">
      <c r="A67" s="28">
        <v>59</v>
      </c>
      <c r="B67" s="71" t="s">
        <v>117</v>
      </c>
      <c r="C67" s="99" t="s">
        <v>368</v>
      </c>
      <c r="D67" s="28">
        <f t="shared" si="3"/>
        <v>34861591</v>
      </c>
      <c r="E67" s="28">
        <v>31467925</v>
      </c>
      <c r="F67" s="28"/>
      <c r="G67" s="28"/>
      <c r="H67" s="28"/>
      <c r="I67" s="28"/>
      <c r="J67" s="28">
        <v>3393666</v>
      </c>
    </row>
    <row r="68" spans="1:10" s="68" customFormat="1" ht="11.25" customHeight="1" x14ac:dyDescent="0.2">
      <c r="A68" s="28">
        <v>60</v>
      </c>
      <c r="B68" s="72" t="s">
        <v>119</v>
      </c>
      <c r="C68" s="99" t="s">
        <v>369</v>
      </c>
      <c r="D68" s="28">
        <f t="shared" si="3"/>
        <v>15063559</v>
      </c>
      <c r="E68" s="28">
        <v>13027359</v>
      </c>
      <c r="F68" s="28"/>
      <c r="G68" s="28"/>
      <c r="H68" s="28"/>
      <c r="I68" s="28"/>
      <c r="J68" s="28">
        <v>2036200</v>
      </c>
    </row>
    <row r="69" spans="1:10" s="68" customFormat="1" ht="28.5" customHeight="1" x14ac:dyDescent="0.2">
      <c r="A69" s="28">
        <v>61</v>
      </c>
      <c r="B69" s="71" t="s">
        <v>120</v>
      </c>
      <c r="C69" s="99" t="s">
        <v>370</v>
      </c>
      <c r="D69" s="28">
        <f t="shared" si="3"/>
        <v>0</v>
      </c>
      <c r="E69" s="28">
        <v>0</v>
      </c>
      <c r="F69" s="28"/>
      <c r="G69" s="28"/>
      <c r="H69" s="28"/>
      <c r="I69" s="28"/>
      <c r="J69" s="28"/>
    </row>
    <row r="70" spans="1:10" s="68" customFormat="1" ht="28.5" customHeight="1" x14ac:dyDescent="0.2">
      <c r="A70" s="28">
        <v>62</v>
      </c>
      <c r="B70" s="98" t="s">
        <v>122</v>
      </c>
      <c r="C70" s="99" t="s">
        <v>371</v>
      </c>
      <c r="D70" s="28">
        <f t="shared" si="3"/>
        <v>0</v>
      </c>
      <c r="E70" s="28">
        <v>0</v>
      </c>
      <c r="F70" s="28"/>
      <c r="G70" s="28"/>
      <c r="H70" s="28"/>
      <c r="I70" s="28"/>
      <c r="J70" s="28"/>
    </row>
    <row r="71" spans="1:10" s="68" customFormat="1" ht="11.25" customHeight="1" x14ac:dyDescent="0.2">
      <c r="A71" s="28">
        <v>63</v>
      </c>
      <c r="B71" s="71" t="s">
        <v>124</v>
      </c>
      <c r="C71" s="99" t="s">
        <v>372</v>
      </c>
      <c r="D71" s="28">
        <f t="shared" si="3"/>
        <v>45468217</v>
      </c>
      <c r="E71" s="28">
        <v>45391842</v>
      </c>
      <c r="F71" s="28"/>
      <c r="G71" s="28">
        <v>76375</v>
      </c>
      <c r="H71" s="28"/>
      <c r="I71" s="28"/>
      <c r="J71" s="28"/>
    </row>
    <row r="72" spans="1:10" s="68" customFormat="1" ht="11.25" customHeight="1" x14ac:dyDescent="0.2">
      <c r="A72" s="28">
        <v>64</v>
      </c>
      <c r="B72" s="71" t="s">
        <v>126</v>
      </c>
      <c r="C72" s="99" t="s">
        <v>127</v>
      </c>
      <c r="D72" s="28">
        <f t="shared" si="3"/>
        <v>26383182</v>
      </c>
      <c r="E72" s="28">
        <v>26383182</v>
      </c>
      <c r="F72" s="28"/>
      <c r="G72" s="28"/>
      <c r="H72" s="28"/>
      <c r="I72" s="28"/>
      <c r="J72" s="28"/>
    </row>
    <row r="73" spans="1:10" s="68" customFormat="1" x14ac:dyDescent="0.2">
      <c r="A73" s="28">
        <v>65</v>
      </c>
      <c r="B73" s="71" t="s">
        <v>128</v>
      </c>
      <c r="C73" s="99" t="s">
        <v>373</v>
      </c>
      <c r="D73" s="28">
        <f t="shared" ref="D73:D104" si="4">SUM(E73:J73)</f>
        <v>65941531</v>
      </c>
      <c r="E73" s="28">
        <v>65083545</v>
      </c>
      <c r="F73" s="28"/>
      <c r="G73" s="28">
        <v>857986</v>
      </c>
      <c r="H73" s="28"/>
      <c r="I73" s="28"/>
      <c r="J73" s="28"/>
    </row>
    <row r="74" spans="1:10" s="68" customFormat="1" ht="24" x14ac:dyDescent="0.2">
      <c r="A74" s="28">
        <v>66</v>
      </c>
      <c r="B74" s="71" t="s">
        <v>130</v>
      </c>
      <c r="C74" s="99" t="s">
        <v>374</v>
      </c>
      <c r="D74" s="28">
        <f t="shared" si="4"/>
        <v>0</v>
      </c>
      <c r="E74" s="28">
        <v>0</v>
      </c>
      <c r="F74" s="28"/>
      <c r="G74" s="28"/>
      <c r="H74" s="28"/>
      <c r="I74" s="28"/>
      <c r="J74" s="28"/>
    </row>
    <row r="75" spans="1:10" s="68" customFormat="1" ht="24" x14ac:dyDescent="0.2">
      <c r="A75" s="28">
        <v>67</v>
      </c>
      <c r="B75" s="71" t="s">
        <v>132</v>
      </c>
      <c r="C75" s="99" t="s">
        <v>375</v>
      </c>
      <c r="D75" s="28">
        <f t="shared" si="4"/>
        <v>0</v>
      </c>
      <c r="E75" s="28">
        <v>0</v>
      </c>
      <c r="F75" s="28"/>
      <c r="G75" s="28"/>
      <c r="H75" s="28"/>
      <c r="I75" s="28"/>
      <c r="J75" s="28"/>
    </row>
    <row r="76" spans="1:10" s="68" customFormat="1" ht="24" x14ac:dyDescent="0.2">
      <c r="A76" s="28">
        <v>68</v>
      </c>
      <c r="B76" s="71" t="s">
        <v>134</v>
      </c>
      <c r="C76" s="99" t="s">
        <v>376</v>
      </c>
      <c r="D76" s="28">
        <f t="shared" si="4"/>
        <v>0</v>
      </c>
      <c r="E76" s="28">
        <v>0</v>
      </c>
      <c r="F76" s="28"/>
      <c r="G76" s="28"/>
      <c r="H76" s="28"/>
      <c r="I76" s="28"/>
      <c r="J76" s="28"/>
    </row>
    <row r="77" spans="1:10" s="68" customFormat="1" ht="24" x14ac:dyDescent="0.2">
      <c r="A77" s="28">
        <v>69</v>
      </c>
      <c r="B77" s="71" t="s">
        <v>136</v>
      </c>
      <c r="C77" s="99" t="s">
        <v>377</v>
      </c>
      <c r="D77" s="28">
        <f t="shared" si="4"/>
        <v>0</v>
      </c>
      <c r="E77" s="28">
        <v>0</v>
      </c>
      <c r="F77" s="28"/>
      <c r="G77" s="28"/>
      <c r="H77" s="28"/>
      <c r="I77" s="28"/>
      <c r="J77" s="28"/>
    </row>
    <row r="78" spans="1:10" s="68" customFormat="1" ht="24" x14ac:dyDescent="0.2">
      <c r="A78" s="28">
        <v>70</v>
      </c>
      <c r="B78" s="98" t="s">
        <v>138</v>
      </c>
      <c r="C78" s="99" t="s">
        <v>378</v>
      </c>
      <c r="D78" s="28">
        <f t="shared" si="4"/>
        <v>0</v>
      </c>
      <c r="E78" s="28">
        <v>0</v>
      </c>
      <c r="F78" s="28"/>
      <c r="G78" s="28"/>
      <c r="H78" s="28"/>
      <c r="I78" s="28"/>
      <c r="J78" s="28"/>
    </row>
    <row r="79" spans="1:10" s="68" customFormat="1" ht="24" x14ac:dyDescent="0.2">
      <c r="A79" s="28">
        <v>71</v>
      </c>
      <c r="B79" s="71" t="s">
        <v>140</v>
      </c>
      <c r="C79" s="97" t="s">
        <v>379</v>
      </c>
      <c r="D79" s="28">
        <f t="shared" si="4"/>
        <v>0</v>
      </c>
      <c r="E79" s="28">
        <v>0</v>
      </c>
      <c r="F79" s="28"/>
      <c r="G79" s="28"/>
      <c r="H79" s="28"/>
      <c r="I79" s="28"/>
      <c r="J79" s="28"/>
    </row>
    <row r="80" spans="1:10" s="68" customFormat="1" ht="24" x14ac:dyDescent="0.2">
      <c r="A80" s="28">
        <v>72</v>
      </c>
      <c r="B80" s="98" t="s">
        <v>142</v>
      </c>
      <c r="C80" s="99" t="s">
        <v>380</v>
      </c>
      <c r="D80" s="28">
        <f t="shared" si="4"/>
        <v>0</v>
      </c>
      <c r="E80" s="28">
        <v>0</v>
      </c>
      <c r="F80" s="28"/>
      <c r="G80" s="28"/>
      <c r="H80" s="28"/>
      <c r="I80" s="28"/>
      <c r="J80" s="28"/>
    </row>
    <row r="81" spans="1:10" s="68" customFormat="1" x14ac:dyDescent="0.2">
      <c r="A81" s="28">
        <v>73</v>
      </c>
      <c r="B81" s="71" t="s">
        <v>144</v>
      </c>
      <c r="C81" s="99" t="s">
        <v>145</v>
      </c>
      <c r="D81" s="28">
        <f t="shared" si="4"/>
        <v>40007747</v>
      </c>
      <c r="E81" s="28">
        <v>39221033</v>
      </c>
      <c r="F81" s="28"/>
      <c r="G81" s="28"/>
      <c r="H81" s="28"/>
      <c r="I81" s="28"/>
      <c r="J81" s="28">
        <v>786714</v>
      </c>
    </row>
    <row r="82" spans="1:10" s="68" customFormat="1" x14ac:dyDescent="0.2">
      <c r="A82" s="28">
        <v>74</v>
      </c>
      <c r="B82" s="98" t="s">
        <v>146</v>
      </c>
      <c r="C82" s="99" t="s">
        <v>381</v>
      </c>
      <c r="D82" s="28">
        <f t="shared" si="4"/>
        <v>89277308</v>
      </c>
      <c r="E82" s="28">
        <v>88853778</v>
      </c>
      <c r="F82" s="28"/>
      <c r="G82" s="28"/>
      <c r="H82" s="28"/>
      <c r="I82" s="28"/>
      <c r="J82" s="28">
        <v>423530</v>
      </c>
    </row>
    <row r="83" spans="1:10" s="68" customFormat="1" x14ac:dyDescent="0.2">
      <c r="A83" s="28">
        <v>75</v>
      </c>
      <c r="B83" s="98" t="s">
        <v>148</v>
      </c>
      <c r="C83" s="99" t="s">
        <v>149</v>
      </c>
      <c r="D83" s="28">
        <f t="shared" si="4"/>
        <v>51149462</v>
      </c>
      <c r="E83" s="28">
        <v>48042221</v>
      </c>
      <c r="F83" s="28"/>
      <c r="G83" s="28"/>
      <c r="H83" s="28"/>
      <c r="I83" s="28"/>
      <c r="J83" s="28">
        <v>3107241</v>
      </c>
    </row>
    <row r="84" spans="1:10" s="68" customFormat="1" x14ac:dyDescent="0.2">
      <c r="A84" s="28">
        <v>76</v>
      </c>
      <c r="B84" s="104" t="s">
        <v>150</v>
      </c>
      <c r="C84" s="103" t="s">
        <v>151</v>
      </c>
      <c r="D84" s="28">
        <f t="shared" si="4"/>
        <v>11568083</v>
      </c>
      <c r="E84" s="28">
        <v>11568083</v>
      </c>
      <c r="F84" s="28"/>
      <c r="G84" s="28"/>
      <c r="H84" s="28"/>
      <c r="I84" s="28"/>
      <c r="J84" s="28"/>
    </row>
    <row r="85" spans="1:10" s="68" customFormat="1" x14ac:dyDescent="0.2">
      <c r="A85" s="28">
        <v>77</v>
      </c>
      <c r="B85" s="71" t="s">
        <v>152</v>
      </c>
      <c r="C85" s="99" t="s">
        <v>153</v>
      </c>
      <c r="D85" s="28">
        <f t="shared" si="4"/>
        <v>101481243</v>
      </c>
      <c r="E85" s="28">
        <v>75826292</v>
      </c>
      <c r="F85" s="28"/>
      <c r="G85" s="28">
        <v>17732900</v>
      </c>
      <c r="H85" s="28"/>
      <c r="I85" s="28"/>
      <c r="J85" s="28">
        <v>7922051</v>
      </c>
    </row>
    <row r="86" spans="1:10" s="68" customFormat="1" x14ac:dyDescent="0.2">
      <c r="A86" s="28">
        <v>78</v>
      </c>
      <c r="B86" s="71" t="s">
        <v>154</v>
      </c>
      <c r="C86" s="99" t="s">
        <v>155</v>
      </c>
      <c r="D86" s="28">
        <f t="shared" si="4"/>
        <v>21302845</v>
      </c>
      <c r="E86" s="28">
        <v>16382029</v>
      </c>
      <c r="F86" s="28"/>
      <c r="G86" s="28"/>
      <c r="H86" s="28"/>
      <c r="I86" s="28"/>
      <c r="J86" s="28">
        <v>4920816</v>
      </c>
    </row>
    <row r="87" spans="1:10" s="68" customFormat="1" x14ac:dyDescent="0.2">
      <c r="A87" s="28">
        <v>79</v>
      </c>
      <c r="B87" s="71" t="s">
        <v>156</v>
      </c>
      <c r="C87" s="99" t="s">
        <v>382</v>
      </c>
      <c r="D87" s="28">
        <f t="shared" si="4"/>
        <v>65308330</v>
      </c>
      <c r="E87" s="28">
        <v>63112690</v>
      </c>
      <c r="F87" s="28"/>
      <c r="G87" s="28"/>
      <c r="H87" s="28"/>
      <c r="I87" s="28"/>
      <c r="J87" s="28">
        <v>2195640</v>
      </c>
    </row>
    <row r="88" spans="1:10" s="68" customFormat="1" x14ac:dyDescent="0.2">
      <c r="A88" s="28">
        <v>80</v>
      </c>
      <c r="B88" s="71" t="s">
        <v>158</v>
      </c>
      <c r="C88" s="99" t="s">
        <v>159</v>
      </c>
      <c r="D88" s="28">
        <f t="shared" si="4"/>
        <v>6883219</v>
      </c>
      <c r="E88" s="28">
        <v>6883219</v>
      </c>
      <c r="F88" s="28"/>
      <c r="G88" s="28"/>
      <c r="H88" s="28"/>
      <c r="I88" s="28"/>
      <c r="J88" s="28"/>
    </row>
    <row r="89" spans="1:10" s="68" customFormat="1" x14ac:dyDescent="0.2">
      <c r="A89" s="28">
        <v>81</v>
      </c>
      <c r="B89" s="71" t="s">
        <v>160</v>
      </c>
      <c r="C89" s="99" t="s">
        <v>383</v>
      </c>
      <c r="D89" s="28">
        <f t="shared" si="4"/>
        <v>0</v>
      </c>
      <c r="E89" s="28">
        <v>0</v>
      </c>
      <c r="F89" s="28"/>
      <c r="G89" s="28"/>
      <c r="H89" s="28"/>
      <c r="I89" s="28"/>
      <c r="J89" s="28"/>
    </row>
    <row r="90" spans="1:10" s="68" customFormat="1" x14ac:dyDescent="0.2">
      <c r="A90" s="28">
        <v>82</v>
      </c>
      <c r="B90" s="71" t="s">
        <v>162</v>
      </c>
      <c r="C90" s="99" t="s">
        <v>163</v>
      </c>
      <c r="D90" s="28">
        <f t="shared" si="4"/>
        <v>0</v>
      </c>
      <c r="E90" s="28">
        <v>0</v>
      </c>
      <c r="F90" s="28"/>
      <c r="G90" s="28"/>
      <c r="H90" s="28"/>
      <c r="I90" s="28"/>
      <c r="J90" s="28"/>
    </row>
    <row r="91" spans="1:10" s="68" customFormat="1" ht="27" customHeight="1" x14ac:dyDescent="0.2">
      <c r="A91" s="28">
        <v>83</v>
      </c>
      <c r="B91" s="98" t="s">
        <v>164</v>
      </c>
      <c r="C91" s="99" t="s">
        <v>165</v>
      </c>
      <c r="D91" s="28">
        <f t="shared" si="4"/>
        <v>0</v>
      </c>
      <c r="E91" s="28">
        <v>0</v>
      </c>
      <c r="F91" s="28"/>
      <c r="G91" s="28"/>
      <c r="H91" s="28"/>
      <c r="I91" s="28"/>
      <c r="J91" s="28"/>
    </row>
    <row r="92" spans="1:10" s="68" customFormat="1" x14ac:dyDescent="0.2">
      <c r="A92" s="28">
        <v>84</v>
      </c>
      <c r="B92" s="71" t="s">
        <v>166</v>
      </c>
      <c r="C92" s="99" t="s">
        <v>167</v>
      </c>
      <c r="D92" s="28">
        <f t="shared" si="4"/>
        <v>1528212</v>
      </c>
      <c r="E92" s="28">
        <v>1528212</v>
      </c>
      <c r="F92" s="28"/>
      <c r="G92" s="28"/>
      <c r="H92" s="28"/>
      <c r="I92" s="28"/>
      <c r="J92" s="28"/>
    </row>
    <row r="93" spans="1:10" s="68" customFormat="1" x14ac:dyDescent="0.2">
      <c r="A93" s="28">
        <v>85</v>
      </c>
      <c r="B93" s="98" t="s">
        <v>168</v>
      </c>
      <c r="C93" s="99" t="s">
        <v>169</v>
      </c>
      <c r="D93" s="28">
        <f t="shared" si="4"/>
        <v>14862531</v>
      </c>
      <c r="E93" s="28">
        <v>12974418</v>
      </c>
      <c r="F93" s="28"/>
      <c r="G93" s="28"/>
      <c r="H93" s="28"/>
      <c r="I93" s="28"/>
      <c r="J93" s="28">
        <v>1888113</v>
      </c>
    </row>
    <row r="94" spans="1:10" s="68" customFormat="1" x14ac:dyDescent="0.2">
      <c r="A94" s="28">
        <v>86</v>
      </c>
      <c r="B94" s="72" t="s">
        <v>170</v>
      </c>
      <c r="C94" s="100" t="s">
        <v>171</v>
      </c>
      <c r="D94" s="28">
        <f t="shared" si="4"/>
        <v>9271866</v>
      </c>
      <c r="E94" s="28">
        <v>9271866</v>
      </c>
      <c r="F94" s="28"/>
      <c r="G94" s="28"/>
      <c r="H94" s="28"/>
      <c r="I94" s="28"/>
      <c r="J94" s="28"/>
    </row>
    <row r="95" spans="1:10" s="68" customFormat="1" x14ac:dyDescent="0.2">
      <c r="A95" s="28">
        <v>87</v>
      </c>
      <c r="B95" s="71" t="s">
        <v>172</v>
      </c>
      <c r="C95" s="99" t="s">
        <v>173</v>
      </c>
      <c r="D95" s="28">
        <f t="shared" si="4"/>
        <v>10425219</v>
      </c>
      <c r="E95" s="28">
        <v>10425219</v>
      </c>
      <c r="F95" s="28"/>
      <c r="G95" s="28"/>
      <c r="H95" s="28"/>
      <c r="I95" s="28"/>
      <c r="J95" s="28"/>
    </row>
    <row r="96" spans="1:10" s="68" customFormat="1" x14ac:dyDescent="0.2">
      <c r="A96" s="28">
        <v>88</v>
      </c>
      <c r="B96" s="71" t="s">
        <v>174</v>
      </c>
      <c r="C96" s="99" t="s">
        <v>175</v>
      </c>
      <c r="D96" s="28">
        <f t="shared" si="4"/>
        <v>27032711</v>
      </c>
      <c r="E96" s="28">
        <v>27032711</v>
      </c>
      <c r="F96" s="28"/>
      <c r="G96" s="28"/>
      <c r="H96" s="28"/>
      <c r="I96" s="28"/>
      <c r="J96" s="28"/>
    </row>
    <row r="97" spans="1:10" s="68" customFormat="1" ht="13.5" customHeight="1" x14ac:dyDescent="0.2">
      <c r="A97" s="28">
        <v>89</v>
      </c>
      <c r="B97" s="72" t="s">
        <v>176</v>
      </c>
      <c r="C97" s="100" t="s">
        <v>177</v>
      </c>
      <c r="D97" s="28">
        <f t="shared" si="4"/>
        <v>12569399</v>
      </c>
      <c r="E97" s="28">
        <v>12569399</v>
      </c>
      <c r="F97" s="28"/>
      <c r="G97" s="28"/>
      <c r="H97" s="28"/>
      <c r="I97" s="28"/>
      <c r="J97" s="28"/>
    </row>
    <row r="98" spans="1:10" s="68" customFormat="1" ht="14.25" customHeight="1" x14ac:dyDescent="0.2">
      <c r="A98" s="28">
        <v>90</v>
      </c>
      <c r="B98" s="71" t="s">
        <v>178</v>
      </c>
      <c r="C98" s="99" t="s">
        <v>179</v>
      </c>
      <c r="D98" s="28">
        <f t="shared" si="4"/>
        <v>15554839</v>
      </c>
      <c r="E98" s="28">
        <v>15554839</v>
      </c>
      <c r="F98" s="28"/>
      <c r="G98" s="28"/>
      <c r="H98" s="28"/>
      <c r="I98" s="28"/>
      <c r="J98" s="28"/>
    </row>
    <row r="99" spans="1:10" s="68" customFormat="1" x14ac:dyDescent="0.2">
      <c r="A99" s="28">
        <v>91</v>
      </c>
      <c r="B99" s="72" t="s">
        <v>180</v>
      </c>
      <c r="C99" s="100" t="s">
        <v>181</v>
      </c>
      <c r="D99" s="28">
        <f t="shared" si="4"/>
        <v>30040240</v>
      </c>
      <c r="E99" s="28">
        <v>30040240</v>
      </c>
      <c r="F99" s="28"/>
      <c r="G99" s="28"/>
      <c r="H99" s="28"/>
      <c r="I99" s="28"/>
      <c r="J99" s="28"/>
    </row>
    <row r="100" spans="1:10" s="68" customFormat="1" x14ac:dyDescent="0.2">
      <c r="A100" s="28">
        <v>92</v>
      </c>
      <c r="B100" s="71" t="s">
        <v>182</v>
      </c>
      <c r="C100" s="99" t="s">
        <v>183</v>
      </c>
      <c r="D100" s="28">
        <f t="shared" si="4"/>
        <v>26594076</v>
      </c>
      <c r="E100" s="28">
        <v>26594076</v>
      </c>
      <c r="F100" s="28"/>
      <c r="G100" s="28"/>
      <c r="H100" s="28"/>
      <c r="I100" s="28"/>
      <c r="J100" s="28"/>
    </row>
    <row r="101" spans="1:10" s="68" customFormat="1" ht="15.75" customHeight="1" x14ac:dyDescent="0.2">
      <c r="A101" s="28">
        <v>93</v>
      </c>
      <c r="B101" s="98" t="s">
        <v>184</v>
      </c>
      <c r="C101" s="99" t="s">
        <v>185</v>
      </c>
      <c r="D101" s="28">
        <f t="shared" si="4"/>
        <v>8977376</v>
      </c>
      <c r="E101" s="28">
        <v>8977376</v>
      </c>
      <c r="F101" s="28"/>
      <c r="G101" s="28"/>
      <c r="H101" s="28"/>
      <c r="I101" s="28"/>
      <c r="J101" s="28"/>
    </row>
    <row r="102" spans="1:10" s="68" customFormat="1" x14ac:dyDescent="0.2">
      <c r="A102" s="28">
        <v>94</v>
      </c>
      <c r="B102" s="71" t="s">
        <v>186</v>
      </c>
      <c r="C102" s="97" t="s">
        <v>187</v>
      </c>
      <c r="D102" s="28">
        <f t="shared" si="4"/>
        <v>15455243</v>
      </c>
      <c r="E102" s="28">
        <v>15455243</v>
      </c>
      <c r="F102" s="28"/>
      <c r="G102" s="28"/>
      <c r="H102" s="28"/>
      <c r="I102" s="28"/>
      <c r="J102" s="28"/>
    </row>
    <row r="103" spans="1:10" s="68" customFormat="1" x14ac:dyDescent="0.2">
      <c r="A103" s="28">
        <v>95</v>
      </c>
      <c r="B103" s="71" t="s">
        <v>188</v>
      </c>
      <c r="C103" s="100" t="s">
        <v>189</v>
      </c>
      <c r="D103" s="28">
        <f t="shared" si="4"/>
        <v>14728918</v>
      </c>
      <c r="E103" s="28">
        <v>14728918</v>
      </c>
      <c r="F103" s="28"/>
      <c r="G103" s="28"/>
      <c r="H103" s="28"/>
      <c r="I103" s="28"/>
      <c r="J103" s="28"/>
    </row>
    <row r="104" spans="1:10" s="68" customFormat="1" x14ac:dyDescent="0.2">
      <c r="A104" s="28">
        <v>96</v>
      </c>
      <c r="B104" s="98" t="s">
        <v>190</v>
      </c>
      <c r="C104" s="99" t="s">
        <v>191</v>
      </c>
      <c r="D104" s="28">
        <f t="shared" si="4"/>
        <v>19709397</v>
      </c>
      <c r="E104" s="28">
        <v>17511691</v>
      </c>
      <c r="F104" s="28"/>
      <c r="G104" s="28">
        <v>1069107</v>
      </c>
      <c r="H104" s="28"/>
      <c r="I104" s="28">
        <v>473313</v>
      </c>
      <c r="J104" s="28">
        <v>655286</v>
      </c>
    </row>
    <row r="105" spans="1:10" s="68" customFormat="1" x14ac:dyDescent="0.2">
      <c r="A105" s="28">
        <v>97</v>
      </c>
      <c r="B105" s="71" t="s">
        <v>192</v>
      </c>
      <c r="C105" s="105" t="s">
        <v>193</v>
      </c>
      <c r="D105" s="28">
        <f t="shared" ref="D105:D136" si="5">SUM(E105:J105)</f>
        <v>11811621</v>
      </c>
      <c r="E105" s="28">
        <v>11811621</v>
      </c>
      <c r="F105" s="28"/>
      <c r="G105" s="28"/>
      <c r="H105" s="28"/>
      <c r="I105" s="28"/>
      <c r="J105" s="28"/>
    </row>
    <row r="106" spans="1:10" s="68" customFormat="1" x14ac:dyDescent="0.2">
      <c r="A106" s="28">
        <v>98</v>
      </c>
      <c r="B106" s="98" t="s">
        <v>194</v>
      </c>
      <c r="C106" s="99" t="s">
        <v>195</v>
      </c>
      <c r="D106" s="28">
        <f t="shared" si="5"/>
        <v>17499664</v>
      </c>
      <c r="E106" s="28">
        <v>17144679</v>
      </c>
      <c r="F106" s="28"/>
      <c r="G106" s="28"/>
      <c r="H106" s="28"/>
      <c r="I106" s="28">
        <v>354985</v>
      </c>
      <c r="J106" s="28"/>
    </row>
    <row r="107" spans="1:10" s="68" customFormat="1" x14ac:dyDescent="0.2">
      <c r="A107" s="28">
        <v>99</v>
      </c>
      <c r="B107" s="98" t="s">
        <v>196</v>
      </c>
      <c r="C107" s="99" t="s">
        <v>197</v>
      </c>
      <c r="D107" s="28">
        <f t="shared" si="5"/>
        <v>30737006</v>
      </c>
      <c r="E107" s="28">
        <v>30441186</v>
      </c>
      <c r="F107" s="28"/>
      <c r="G107" s="28"/>
      <c r="H107" s="28"/>
      <c r="I107" s="28">
        <v>295820</v>
      </c>
      <c r="J107" s="28"/>
    </row>
    <row r="108" spans="1:10" s="68" customFormat="1" x14ac:dyDescent="0.2">
      <c r="A108" s="28">
        <v>100</v>
      </c>
      <c r="B108" s="71" t="s">
        <v>198</v>
      </c>
      <c r="C108" s="100" t="s">
        <v>199</v>
      </c>
      <c r="D108" s="28">
        <f t="shared" si="5"/>
        <v>13115130</v>
      </c>
      <c r="E108" s="28">
        <v>13115130</v>
      </c>
      <c r="F108" s="28"/>
      <c r="G108" s="28"/>
      <c r="H108" s="28"/>
      <c r="I108" s="28"/>
      <c r="J108" s="28"/>
    </row>
    <row r="109" spans="1:10" s="68" customFormat="1" x14ac:dyDescent="0.2">
      <c r="A109" s="28">
        <v>101</v>
      </c>
      <c r="B109" s="71" t="s">
        <v>200</v>
      </c>
      <c r="C109" s="97" t="s">
        <v>201</v>
      </c>
      <c r="D109" s="28">
        <f t="shared" si="5"/>
        <v>0</v>
      </c>
      <c r="E109" s="28">
        <v>0</v>
      </c>
      <c r="F109" s="28"/>
      <c r="G109" s="28"/>
      <c r="H109" s="28"/>
      <c r="I109" s="28"/>
      <c r="J109" s="28"/>
    </row>
    <row r="110" spans="1:10" s="68" customFormat="1" x14ac:dyDescent="0.2">
      <c r="A110" s="28">
        <v>102</v>
      </c>
      <c r="B110" s="71" t="s">
        <v>202</v>
      </c>
      <c r="C110" s="97" t="s">
        <v>203</v>
      </c>
      <c r="D110" s="28">
        <f t="shared" si="5"/>
        <v>50596171</v>
      </c>
      <c r="E110" s="28">
        <v>0</v>
      </c>
      <c r="F110" s="28"/>
      <c r="G110" s="28"/>
      <c r="H110" s="28">
        <v>50596171</v>
      </c>
      <c r="I110" s="28"/>
      <c r="J110" s="28"/>
    </row>
    <row r="111" spans="1:10" s="68" customFormat="1" x14ac:dyDescent="0.2">
      <c r="A111" s="28">
        <v>103</v>
      </c>
      <c r="B111" s="71" t="s">
        <v>204</v>
      </c>
      <c r="C111" s="97" t="s">
        <v>205</v>
      </c>
      <c r="D111" s="28">
        <f t="shared" si="5"/>
        <v>0</v>
      </c>
      <c r="E111" s="28">
        <v>0</v>
      </c>
      <c r="F111" s="28"/>
      <c r="G111" s="28"/>
      <c r="H111" s="28"/>
      <c r="I111" s="28"/>
      <c r="J111" s="28"/>
    </row>
    <row r="112" spans="1:10" s="68" customFormat="1" x14ac:dyDescent="0.2">
      <c r="A112" s="28">
        <v>104</v>
      </c>
      <c r="B112" s="98" t="s">
        <v>206</v>
      </c>
      <c r="C112" s="99" t="s">
        <v>207</v>
      </c>
      <c r="D112" s="28">
        <f t="shared" si="5"/>
        <v>195599</v>
      </c>
      <c r="E112" s="28">
        <v>195599</v>
      </c>
      <c r="F112" s="28"/>
      <c r="G112" s="28"/>
      <c r="H112" s="28"/>
      <c r="I112" s="28"/>
      <c r="J112" s="28"/>
    </row>
    <row r="113" spans="1:10" s="68" customFormat="1" x14ac:dyDescent="0.2">
      <c r="A113" s="28">
        <v>105</v>
      </c>
      <c r="B113" s="72" t="s">
        <v>208</v>
      </c>
      <c r="C113" s="100" t="s">
        <v>209</v>
      </c>
      <c r="D113" s="28">
        <f t="shared" si="5"/>
        <v>215961</v>
      </c>
      <c r="E113" s="28">
        <v>215961</v>
      </c>
      <c r="F113" s="28"/>
      <c r="G113" s="28"/>
      <c r="H113" s="28"/>
      <c r="I113" s="28"/>
      <c r="J113" s="28"/>
    </row>
    <row r="114" spans="1:10" s="68" customFormat="1" x14ac:dyDescent="0.2">
      <c r="A114" s="28">
        <v>106</v>
      </c>
      <c r="B114" s="71" t="s">
        <v>210</v>
      </c>
      <c r="C114" s="97" t="s">
        <v>211</v>
      </c>
      <c r="D114" s="28">
        <f t="shared" si="5"/>
        <v>265940</v>
      </c>
      <c r="E114" s="28">
        <v>265940</v>
      </c>
      <c r="F114" s="28"/>
      <c r="G114" s="28"/>
      <c r="H114" s="28"/>
      <c r="I114" s="28"/>
      <c r="J114" s="28"/>
    </row>
    <row r="115" spans="1:10" s="68" customFormat="1" x14ac:dyDescent="0.2">
      <c r="A115" s="28">
        <v>107</v>
      </c>
      <c r="B115" s="71" t="s">
        <v>212</v>
      </c>
      <c r="C115" s="97" t="s">
        <v>213</v>
      </c>
      <c r="D115" s="28">
        <f t="shared" si="5"/>
        <v>0</v>
      </c>
      <c r="E115" s="28">
        <v>0</v>
      </c>
      <c r="F115" s="28"/>
      <c r="G115" s="28"/>
      <c r="H115" s="28"/>
      <c r="I115" s="28"/>
      <c r="J115" s="28"/>
    </row>
    <row r="116" spans="1:10" s="68" customFormat="1" x14ac:dyDescent="0.2">
      <c r="A116" s="28">
        <v>108</v>
      </c>
      <c r="B116" s="98" t="s">
        <v>214</v>
      </c>
      <c r="C116" s="99" t="s">
        <v>215</v>
      </c>
      <c r="D116" s="28">
        <f t="shared" si="5"/>
        <v>19131022</v>
      </c>
      <c r="E116" s="28">
        <v>19131022</v>
      </c>
      <c r="F116" s="28"/>
      <c r="G116" s="28"/>
      <c r="H116" s="28"/>
      <c r="I116" s="28"/>
      <c r="J116" s="28"/>
    </row>
    <row r="117" spans="1:10" s="68" customFormat="1" ht="12" customHeight="1" x14ac:dyDescent="0.2">
      <c r="A117" s="28">
        <v>109</v>
      </c>
      <c r="B117" s="98" t="s">
        <v>216</v>
      </c>
      <c r="C117" s="99" t="s">
        <v>217</v>
      </c>
      <c r="D117" s="28">
        <f t="shared" si="5"/>
        <v>0</v>
      </c>
      <c r="E117" s="28">
        <v>0</v>
      </c>
      <c r="F117" s="28"/>
      <c r="G117" s="28"/>
      <c r="H117" s="28"/>
      <c r="I117" s="28"/>
      <c r="J117" s="28"/>
    </row>
    <row r="118" spans="1:10" s="68" customFormat="1" x14ac:dyDescent="0.2">
      <c r="A118" s="28">
        <v>110</v>
      </c>
      <c r="B118" s="16" t="s">
        <v>356</v>
      </c>
      <c r="C118" s="97" t="s">
        <v>320</v>
      </c>
      <c r="D118" s="28">
        <f t="shared" si="5"/>
        <v>0</v>
      </c>
      <c r="E118" s="28">
        <v>0</v>
      </c>
      <c r="F118" s="28"/>
      <c r="G118" s="28"/>
      <c r="H118" s="28"/>
      <c r="I118" s="28"/>
      <c r="J118" s="28"/>
    </row>
    <row r="119" spans="1:10" s="68" customFormat="1" x14ac:dyDescent="0.2">
      <c r="A119" s="28">
        <v>111</v>
      </c>
      <c r="B119" s="71" t="s">
        <v>218</v>
      </c>
      <c r="C119" s="97" t="s">
        <v>219</v>
      </c>
      <c r="D119" s="28">
        <f t="shared" si="5"/>
        <v>52591745</v>
      </c>
      <c r="E119" s="28">
        <v>0</v>
      </c>
      <c r="F119" s="28"/>
      <c r="G119" s="28">
        <v>11730769</v>
      </c>
      <c r="H119" s="28">
        <v>40860976</v>
      </c>
      <c r="I119" s="28"/>
      <c r="J119" s="28"/>
    </row>
    <row r="120" spans="1:10" s="68" customFormat="1" x14ac:dyDescent="0.2">
      <c r="A120" s="28">
        <v>112</v>
      </c>
      <c r="B120" s="71" t="s">
        <v>220</v>
      </c>
      <c r="C120" s="99" t="s">
        <v>221</v>
      </c>
      <c r="D120" s="28">
        <f t="shared" si="5"/>
        <v>0</v>
      </c>
      <c r="E120" s="28">
        <v>0</v>
      </c>
      <c r="F120" s="28"/>
      <c r="G120" s="28"/>
      <c r="H120" s="28"/>
      <c r="I120" s="28"/>
      <c r="J120" s="28"/>
    </row>
    <row r="121" spans="1:10" s="68" customFormat="1" x14ac:dyDescent="0.2">
      <c r="A121" s="28">
        <v>113</v>
      </c>
      <c r="B121" s="71" t="s">
        <v>222</v>
      </c>
      <c r="C121" s="97" t="s">
        <v>223</v>
      </c>
      <c r="D121" s="28">
        <f t="shared" si="5"/>
        <v>50623628</v>
      </c>
      <c r="E121" s="28">
        <v>0</v>
      </c>
      <c r="F121" s="28"/>
      <c r="G121" s="28"/>
      <c r="H121" s="28">
        <v>50623628</v>
      </c>
      <c r="I121" s="28"/>
      <c r="J121" s="28"/>
    </row>
    <row r="122" spans="1:10" s="68" customFormat="1" ht="24" x14ac:dyDescent="0.2">
      <c r="A122" s="28">
        <v>114</v>
      </c>
      <c r="B122" s="98" t="s">
        <v>224</v>
      </c>
      <c r="C122" s="99" t="s">
        <v>225</v>
      </c>
      <c r="D122" s="28">
        <f t="shared" si="5"/>
        <v>146113</v>
      </c>
      <c r="E122" s="106">
        <v>146113</v>
      </c>
      <c r="F122" s="28"/>
      <c r="G122" s="28"/>
      <c r="H122" s="28"/>
      <c r="I122" s="28"/>
      <c r="J122" s="28"/>
    </row>
    <row r="123" spans="1:10" s="68" customFormat="1" ht="23.25" customHeight="1" x14ac:dyDescent="0.2">
      <c r="A123" s="28">
        <v>115</v>
      </c>
      <c r="B123" s="98" t="s">
        <v>226</v>
      </c>
      <c r="C123" s="99" t="s">
        <v>227</v>
      </c>
      <c r="D123" s="28">
        <f t="shared" si="5"/>
        <v>0</v>
      </c>
      <c r="E123" s="28">
        <v>0</v>
      </c>
      <c r="F123" s="28"/>
      <c r="G123" s="28"/>
      <c r="H123" s="28"/>
      <c r="I123" s="28"/>
      <c r="J123" s="28"/>
    </row>
    <row r="124" spans="1:10" s="68" customFormat="1" x14ac:dyDescent="0.2">
      <c r="A124" s="28">
        <v>116</v>
      </c>
      <c r="B124" s="98" t="s">
        <v>228</v>
      </c>
      <c r="C124" s="99" t="s">
        <v>384</v>
      </c>
      <c r="D124" s="28">
        <f t="shared" si="5"/>
        <v>119087</v>
      </c>
      <c r="E124" s="28">
        <v>119087</v>
      </c>
      <c r="F124" s="28"/>
      <c r="G124" s="28"/>
      <c r="H124" s="28"/>
      <c r="I124" s="28"/>
      <c r="J124" s="28"/>
    </row>
    <row r="125" spans="1:10" s="68" customFormat="1" x14ac:dyDescent="0.2">
      <c r="A125" s="28">
        <v>117</v>
      </c>
      <c r="B125" s="98" t="s">
        <v>230</v>
      </c>
      <c r="C125" s="99" t="s">
        <v>231</v>
      </c>
      <c r="D125" s="28">
        <f t="shared" si="5"/>
        <v>0</v>
      </c>
      <c r="E125" s="28">
        <v>0</v>
      </c>
      <c r="F125" s="28"/>
      <c r="G125" s="28"/>
      <c r="H125" s="28"/>
      <c r="I125" s="28"/>
      <c r="J125" s="28"/>
    </row>
    <row r="126" spans="1:10" s="68" customFormat="1" x14ac:dyDescent="0.2">
      <c r="A126" s="28">
        <v>118</v>
      </c>
      <c r="B126" s="98" t="s">
        <v>232</v>
      </c>
      <c r="C126" s="99" t="s">
        <v>233</v>
      </c>
      <c r="D126" s="28">
        <f t="shared" si="5"/>
        <v>0</v>
      </c>
      <c r="E126" s="28">
        <v>0</v>
      </c>
      <c r="F126" s="28"/>
      <c r="G126" s="28"/>
      <c r="H126" s="28"/>
      <c r="I126" s="28"/>
      <c r="J126" s="28"/>
    </row>
    <row r="127" spans="1:10" s="68" customFormat="1" ht="12.75" customHeight="1" x14ac:dyDescent="0.2">
      <c r="A127" s="28">
        <v>119</v>
      </c>
      <c r="B127" s="98" t="s">
        <v>234</v>
      </c>
      <c r="C127" s="99" t="s">
        <v>235</v>
      </c>
      <c r="D127" s="28">
        <f t="shared" si="5"/>
        <v>0</v>
      </c>
      <c r="E127" s="28">
        <v>0</v>
      </c>
      <c r="F127" s="28"/>
      <c r="G127" s="28"/>
      <c r="H127" s="28"/>
      <c r="I127" s="28"/>
      <c r="J127" s="28"/>
    </row>
    <row r="128" spans="1:10" s="68" customFormat="1" x14ac:dyDescent="0.2">
      <c r="A128" s="28">
        <v>120</v>
      </c>
      <c r="B128" s="107" t="s">
        <v>236</v>
      </c>
      <c r="C128" s="108" t="s">
        <v>237</v>
      </c>
      <c r="D128" s="28">
        <f t="shared" si="5"/>
        <v>50621777</v>
      </c>
      <c r="E128" s="28">
        <v>0</v>
      </c>
      <c r="F128" s="28"/>
      <c r="G128" s="28"/>
      <c r="H128" s="28">
        <v>50621777</v>
      </c>
      <c r="I128" s="28"/>
      <c r="J128" s="28"/>
    </row>
    <row r="129" spans="1:10" s="68" customFormat="1" x14ac:dyDescent="0.2">
      <c r="A129" s="28">
        <v>121</v>
      </c>
      <c r="B129" s="71" t="s">
        <v>238</v>
      </c>
      <c r="C129" s="97" t="s">
        <v>239</v>
      </c>
      <c r="D129" s="28">
        <f t="shared" si="5"/>
        <v>0</v>
      </c>
      <c r="E129" s="28">
        <v>0</v>
      </c>
      <c r="F129" s="28"/>
      <c r="G129" s="28"/>
      <c r="H129" s="28"/>
      <c r="I129" s="28"/>
      <c r="J129" s="28"/>
    </row>
    <row r="130" spans="1:10" s="68" customFormat="1" x14ac:dyDescent="0.2">
      <c r="A130" s="28">
        <v>122</v>
      </c>
      <c r="B130" s="98" t="s">
        <v>240</v>
      </c>
      <c r="C130" s="99" t="s">
        <v>241</v>
      </c>
      <c r="D130" s="28">
        <f t="shared" si="5"/>
        <v>199918</v>
      </c>
      <c r="E130" s="28">
        <v>199918</v>
      </c>
      <c r="F130" s="28"/>
      <c r="G130" s="28"/>
      <c r="H130" s="28"/>
      <c r="I130" s="28"/>
      <c r="J130" s="28"/>
    </row>
    <row r="131" spans="1:10" s="68" customFormat="1" ht="14.25" customHeight="1" x14ac:dyDescent="0.2">
      <c r="A131" s="28">
        <v>123</v>
      </c>
      <c r="B131" s="71" t="s">
        <v>242</v>
      </c>
      <c r="C131" s="99" t="s">
        <v>321</v>
      </c>
      <c r="D131" s="28">
        <f t="shared" si="5"/>
        <v>37965500</v>
      </c>
      <c r="E131" s="28">
        <v>37965500</v>
      </c>
      <c r="F131" s="28"/>
      <c r="G131" s="28"/>
      <c r="H131" s="28"/>
      <c r="I131" s="28"/>
      <c r="J131" s="28"/>
    </row>
    <row r="132" spans="1:10" s="68" customFormat="1" x14ac:dyDescent="0.2">
      <c r="A132" s="28">
        <v>124</v>
      </c>
      <c r="B132" s="98" t="s">
        <v>243</v>
      </c>
      <c r="C132" s="99" t="s">
        <v>244</v>
      </c>
      <c r="D132" s="28">
        <f t="shared" si="5"/>
        <v>2763375792</v>
      </c>
      <c r="E132" s="28">
        <v>0</v>
      </c>
      <c r="F132" s="28"/>
      <c r="G132" s="28">
        <v>2763375792</v>
      </c>
      <c r="H132" s="28"/>
      <c r="I132" s="28"/>
      <c r="J132" s="28"/>
    </row>
    <row r="133" spans="1:10" s="68" customFormat="1" ht="13.5" customHeight="1" x14ac:dyDescent="0.2">
      <c r="A133" s="28">
        <v>125</v>
      </c>
      <c r="B133" s="98" t="s">
        <v>245</v>
      </c>
      <c r="C133" s="99" t="s">
        <v>246</v>
      </c>
      <c r="D133" s="28">
        <f t="shared" si="5"/>
        <v>3787085</v>
      </c>
      <c r="E133" s="28">
        <v>3787085</v>
      </c>
      <c r="F133" s="28"/>
      <c r="G133" s="28"/>
      <c r="H133" s="28"/>
      <c r="I133" s="28"/>
      <c r="J133" s="28"/>
    </row>
    <row r="134" spans="1:10" s="68" customFormat="1" x14ac:dyDescent="0.2">
      <c r="A134" s="28">
        <v>126</v>
      </c>
      <c r="B134" s="71" t="s">
        <v>247</v>
      </c>
      <c r="C134" s="99" t="s">
        <v>248</v>
      </c>
      <c r="D134" s="28">
        <f t="shared" si="5"/>
        <v>57912526</v>
      </c>
      <c r="E134" s="28">
        <v>30340767</v>
      </c>
      <c r="F134" s="28"/>
      <c r="G134" s="28">
        <v>12402071</v>
      </c>
      <c r="H134" s="28"/>
      <c r="I134" s="28"/>
      <c r="J134" s="28">
        <v>15169688</v>
      </c>
    </row>
    <row r="135" spans="1:10" s="68" customFormat="1" x14ac:dyDescent="0.2">
      <c r="A135" s="28">
        <v>127</v>
      </c>
      <c r="B135" s="72" t="s">
        <v>249</v>
      </c>
      <c r="C135" s="100" t="s">
        <v>250</v>
      </c>
      <c r="D135" s="28">
        <f t="shared" si="5"/>
        <v>245736733</v>
      </c>
      <c r="E135" s="28">
        <v>245736733</v>
      </c>
      <c r="F135" s="28"/>
      <c r="G135" s="28"/>
      <c r="H135" s="28"/>
      <c r="I135" s="28"/>
      <c r="J135" s="28"/>
    </row>
    <row r="136" spans="1:10" s="68" customFormat="1" x14ac:dyDescent="0.2">
      <c r="A136" s="28">
        <v>128</v>
      </c>
      <c r="B136" s="98" t="s">
        <v>251</v>
      </c>
      <c r="C136" s="99" t="s">
        <v>322</v>
      </c>
      <c r="D136" s="28">
        <f t="shared" si="5"/>
        <v>38747764</v>
      </c>
      <c r="E136" s="28">
        <v>38747764</v>
      </c>
      <c r="F136" s="28"/>
      <c r="G136" s="28"/>
      <c r="H136" s="28"/>
      <c r="I136" s="28"/>
      <c r="J136" s="28"/>
    </row>
    <row r="137" spans="1:10" s="68" customFormat="1" ht="12.75" customHeight="1" x14ac:dyDescent="0.2">
      <c r="A137" s="28">
        <v>129</v>
      </c>
      <c r="B137" s="71" t="s">
        <v>252</v>
      </c>
      <c r="C137" s="97" t="s">
        <v>253</v>
      </c>
      <c r="D137" s="28">
        <f t="shared" ref="D137:D145" si="6">SUM(E137:J137)</f>
        <v>27201531</v>
      </c>
      <c r="E137" s="28">
        <v>27201531</v>
      </c>
      <c r="F137" s="28"/>
      <c r="G137" s="28"/>
      <c r="H137" s="28"/>
      <c r="I137" s="28"/>
      <c r="J137" s="28"/>
    </row>
    <row r="138" spans="1:10" s="68" customFormat="1" x14ac:dyDescent="0.2">
      <c r="A138" s="28">
        <v>130</v>
      </c>
      <c r="B138" s="71" t="s">
        <v>254</v>
      </c>
      <c r="C138" s="97" t="s">
        <v>255</v>
      </c>
      <c r="D138" s="28">
        <f t="shared" si="6"/>
        <v>51169392</v>
      </c>
      <c r="E138" s="28">
        <v>0</v>
      </c>
      <c r="F138" s="28"/>
      <c r="G138" s="28"/>
      <c r="H138" s="28">
        <v>51169392</v>
      </c>
      <c r="I138" s="28"/>
      <c r="J138" s="28"/>
    </row>
    <row r="139" spans="1:10" s="68" customFormat="1" x14ac:dyDescent="0.2">
      <c r="A139" s="28">
        <v>131</v>
      </c>
      <c r="B139" s="98" t="s">
        <v>256</v>
      </c>
      <c r="C139" s="99" t="s">
        <v>257</v>
      </c>
      <c r="D139" s="28">
        <f t="shared" si="6"/>
        <v>25863192</v>
      </c>
      <c r="E139" s="28">
        <v>0</v>
      </c>
      <c r="F139" s="28"/>
      <c r="G139" s="28"/>
      <c r="H139" s="28"/>
      <c r="I139" s="28"/>
      <c r="J139" s="28">
        <v>25863192</v>
      </c>
    </row>
    <row r="140" spans="1:10" s="68" customFormat="1" x14ac:dyDescent="0.2">
      <c r="A140" s="28">
        <v>132</v>
      </c>
      <c r="B140" s="98" t="s">
        <v>258</v>
      </c>
      <c r="C140" s="99" t="s">
        <v>259</v>
      </c>
      <c r="D140" s="28">
        <f t="shared" si="6"/>
        <v>19496427</v>
      </c>
      <c r="E140" s="28">
        <v>7105720</v>
      </c>
      <c r="F140" s="28"/>
      <c r="G140" s="28"/>
      <c r="H140" s="28"/>
      <c r="I140" s="28"/>
      <c r="J140" s="28">
        <v>12390707</v>
      </c>
    </row>
    <row r="141" spans="1:10" s="68" customFormat="1" ht="13.5" customHeight="1" x14ac:dyDescent="0.2">
      <c r="A141" s="28">
        <v>133</v>
      </c>
      <c r="B141" s="98" t="s">
        <v>260</v>
      </c>
      <c r="C141" s="99" t="s">
        <v>323</v>
      </c>
      <c r="D141" s="28">
        <f t="shared" si="6"/>
        <v>36343327</v>
      </c>
      <c r="E141" s="28">
        <v>36343327</v>
      </c>
      <c r="F141" s="28"/>
      <c r="G141" s="28"/>
      <c r="H141" s="28"/>
      <c r="I141" s="109"/>
      <c r="J141" s="109"/>
    </row>
    <row r="142" spans="1:10" s="68" customFormat="1" x14ac:dyDescent="0.2">
      <c r="A142" s="28">
        <v>134</v>
      </c>
      <c r="B142" s="98" t="s">
        <v>261</v>
      </c>
      <c r="C142" s="99" t="s">
        <v>262</v>
      </c>
      <c r="D142" s="28">
        <f t="shared" si="6"/>
        <v>64720729</v>
      </c>
      <c r="E142" s="28">
        <v>62506454</v>
      </c>
      <c r="F142" s="28"/>
      <c r="G142" s="28"/>
      <c r="H142" s="28"/>
      <c r="I142" s="28"/>
      <c r="J142" s="28">
        <v>2214275</v>
      </c>
    </row>
    <row r="143" spans="1:10" s="68" customFormat="1" x14ac:dyDescent="0.2">
      <c r="A143" s="28">
        <v>135</v>
      </c>
      <c r="B143" s="98" t="s">
        <v>263</v>
      </c>
      <c r="C143" s="99" t="s">
        <v>264</v>
      </c>
      <c r="D143" s="28">
        <f t="shared" si="6"/>
        <v>42737982</v>
      </c>
      <c r="E143" s="28">
        <v>42737982</v>
      </c>
      <c r="F143" s="28"/>
      <c r="G143" s="28"/>
      <c r="H143" s="28"/>
      <c r="I143" s="28"/>
      <c r="J143" s="28"/>
    </row>
    <row r="144" spans="1:10" s="68" customFormat="1" x14ac:dyDescent="0.2">
      <c r="A144" s="28">
        <v>136</v>
      </c>
      <c r="B144" s="71" t="s">
        <v>265</v>
      </c>
      <c r="C144" s="97" t="s">
        <v>266</v>
      </c>
      <c r="D144" s="28">
        <f t="shared" si="6"/>
        <v>0</v>
      </c>
      <c r="E144" s="28">
        <v>0</v>
      </c>
      <c r="F144" s="28"/>
      <c r="G144" s="28"/>
      <c r="H144" s="28"/>
      <c r="I144" s="28"/>
      <c r="J144" s="28"/>
    </row>
    <row r="145" spans="1:10" s="68" customFormat="1" ht="13.5" customHeight="1" x14ac:dyDescent="0.2">
      <c r="A145" s="28">
        <v>137</v>
      </c>
      <c r="B145" s="98" t="s">
        <v>267</v>
      </c>
      <c r="C145" s="99" t="s">
        <v>268</v>
      </c>
      <c r="D145" s="28">
        <f t="shared" si="6"/>
        <v>300768336</v>
      </c>
      <c r="E145" s="28">
        <v>0</v>
      </c>
      <c r="F145" s="28">
        <v>10964495</v>
      </c>
      <c r="G145" s="28">
        <v>289803841</v>
      </c>
      <c r="H145" s="28"/>
      <c r="I145" s="28"/>
      <c r="J145" s="28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5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5" sqref="H5"/>
    </sheetView>
  </sheetViews>
  <sheetFormatPr defaultRowHeight="12.75" x14ac:dyDescent="0.2"/>
  <cols>
    <col min="1" max="1" width="4.28515625" style="45" customWidth="1"/>
    <col min="2" max="2" width="8.42578125" style="45" customWidth="1"/>
    <col min="3" max="3" width="34.5703125" style="53" customWidth="1"/>
    <col min="4" max="4" width="15.7109375" style="47" customWidth="1"/>
    <col min="5" max="5" width="15.5703125" style="47" customWidth="1"/>
    <col min="6" max="6" width="14.85546875" style="47" customWidth="1"/>
    <col min="7" max="7" width="14.5703125" style="47" customWidth="1"/>
    <col min="8" max="8" width="15.28515625" style="47" customWidth="1"/>
    <col min="9" max="9" width="15.42578125" style="47" customWidth="1"/>
    <col min="10" max="10" width="9.140625" style="48"/>
    <col min="11" max="11" width="13.42578125" style="48" bestFit="1" customWidth="1"/>
    <col min="12" max="16384" width="9.140625" style="48"/>
  </cols>
  <sheetData>
    <row r="1" spans="1:11" x14ac:dyDescent="0.2">
      <c r="C1" s="46"/>
    </row>
    <row r="2" spans="1:11" ht="25.5" customHeight="1" x14ac:dyDescent="0.2">
      <c r="A2" s="254" t="s">
        <v>325</v>
      </c>
      <c r="B2" s="254"/>
      <c r="C2" s="254"/>
      <c r="D2" s="254"/>
      <c r="E2" s="254"/>
      <c r="F2" s="254"/>
      <c r="G2" s="254"/>
      <c r="H2" s="254"/>
      <c r="I2" s="254"/>
    </row>
    <row r="3" spans="1:11" x14ac:dyDescent="0.2">
      <c r="C3" s="54"/>
    </row>
    <row r="4" spans="1:11" s="49" customFormat="1" ht="18.75" customHeight="1" x14ac:dyDescent="0.2">
      <c r="A4" s="256" t="s">
        <v>0</v>
      </c>
      <c r="B4" s="256" t="s">
        <v>1</v>
      </c>
      <c r="C4" s="256" t="s">
        <v>2</v>
      </c>
      <c r="D4" s="255" t="s">
        <v>287</v>
      </c>
      <c r="E4" s="255"/>
      <c r="F4" s="255"/>
      <c r="G4" s="255"/>
      <c r="H4" s="255"/>
      <c r="I4" s="255"/>
    </row>
    <row r="5" spans="1:11" s="50" customFormat="1" ht="94.5" customHeight="1" x14ac:dyDescent="0.2">
      <c r="A5" s="256"/>
      <c r="B5" s="256"/>
      <c r="C5" s="256"/>
      <c r="D5" s="61" t="s">
        <v>270</v>
      </c>
      <c r="E5" s="61" t="s">
        <v>314</v>
      </c>
      <c r="F5" s="61" t="s">
        <v>284</v>
      </c>
      <c r="G5" s="61" t="s">
        <v>285</v>
      </c>
      <c r="H5" s="61" t="s">
        <v>388</v>
      </c>
      <c r="I5" s="61" t="s">
        <v>283</v>
      </c>
    </row>
    <row r="6" spans="1:11" s="51" customFormat="1" x14ac:dyDescent="0.2">
      <c r="A6" s="257" t="s">
        <v>270</v>
      </c>
      <c r="B6" s="257"/>
      <c r="C6" s="257"/>
      <c r="D6" s="163">
        <f>D8+D7</f>
        <v>27322060385</v>
      </c>
      <c r="E6" s="163">
        <f>E8+E7</f>
        <v>15774637076</v>
      </c>
      <c r="F6" s="163">
        <f t="shared" ref="F6:H6" si="0">F8+F7</f>
        <v>3753288712</v>
      </c>
      <c r="G6" s="163">
        <f t="shared" si="0"/>
        <v>628461022</v>
      </c>
      <c r="H6" s="163">
        <f t="shared" si="0"/>
        <v>3567769008</v>
      </c>
      <c r="I6" s="163">
        <f t="shared" ref="I6" si="1">I8+I7</f>
        <v>3597904567</v>
      </c>
      <c r="K6" s="162"/>
    </row>
    <row r="7" spans="1:11" s="51" customFormat="1" ht="15.75" customHeight="1" x14ac:dyDescent="0.2">
      <c r="A7" s="251" t="s">
        <v>269</v>
      </c>
      <c r="B7" s="252"/>
      <c r="C7" s="253"/>
      <c r="D7" s="164">
        <f>SUM(E7:I7)</f>
        <v>2997824307</v>
      </c>
      <c r="E7" s="164">
        <v>2991753237</v>
      </c>
      <c r="F7" s="164"/>
      <c r="G7" s="164"/>
      <c r="H7" s="164"/>
      <c r="I7" s="164">
        <v>6071070</v>
      </c>
    </row>
    <row r="8" spans="1:11" x14ac:dyDescent="0.2">
      <c r="A8" s="251" t="s">
        <v>313</v>
      </c>
      <c r="B8" s="252"/>
      <c r="C8" s="253"/>
      <c r="D8" s="163">
        <f t="shared" ref="D8:I8" si="2">SUM(D9:D145)</f>
        <v>24324236078</v>
      </c>
      <c r="E8" s="163">
        <f t="shared" si="2"/>
        <v>12782883839</v>
      </c>
      <c r="F8" s="163">
        <f t="shared" si="2"/>
        <v>3753288712</v>
      </c>
      <c r="G8" s="163">
        <f t="shared" si="2"/>
        <v>628461022</v>
      </c>
      <c r="H8" s="163">
        <f t="shared" si="2"/>
        <v>3567769008</v>
      </c>
      <c r="I8" s="163">
        <f t="shared" si="2"/>
        <v>3591833497</v>
      </c>
    </row>
    <row r="9" spans="1:11" ht="12" customHeight="1" x14ac:dyDescent="0.2">
      <c r="A9" s="44">
        <v>1</v>
      </c>
      <c r="B9" s="6" t="s">
        <v>3</v>
      </c>
      <c r="C9" s="7" t="s">
        <v>4</v>
      </c>
      <c r="D9" s="164">
        <f>SUM(E9:I9)</f>
        <v>43354743</v>
      </c>
      <c r="E9" s="164">
        <v>43354743</v>
      </c>
      <c r="F9" s="164">
        <v>0</v>
      </c>
      <c r="G9" s="164">
        <v>0</v>
      </c>
      <c r="H9" s="164">
        <v>0</v>
      </c>
      <c r="I9" s="164"/>
    </row>
    <row r="10" spans="1:11" x14ac:dyDescent="0.2">
      <c r="A10" s="44">
        <v>2</v>
      </c>
      <c r="B10" s="9" t="s">
        <v>5</v>
      </c>
      <c r="C10" s="7" t="s">
        <v>6</v>
      </c>
      <c r="D10" s="164">
        <f t="shared" ref="D10:D73" si="3">SUM(E10:I10)</f>
        <v>33828467</v>
      </c>
      <c r="E10" s="164">
        <v>33714438</v>
      </c>
      <c r="F10" s="164">
        <v>114029</v>
      </c>
      <c r="G10" s="164">
        <v>0</v>
      </c>
      <c r="H10" s="164">
        <v>0</v>
      </c>
      <c r="I10" s="164"/>
    </row>
    <row r="11" spans="1:11" x14ac:dyDescent="0.2">
      <c r="A11" s="44">
        <v>3</v>
      </c>
      <c r="B11" s="10" t="s">
        <v>7</v>
      </c>
      <c r="C11" s="11" t="s">
        <v>8</v>
      </c>
      <c r="D11" s="164">
        <f t="shared" si="3"/>
        <v>204136588</v>
      </c>
      <c r="E11" s="164">
        <v>162378358</v>
      </c>
      <c r="F11" s="164">
        <v>0</v>
      </c>
      <c r="G11" s="164">
        <v>0</v>
      </c>
      <c r="H11" s="164">
        <v>41758230</v>
      </c>
      <c r="I11" s="164"/>
    </row>
    <row r="12" spans="1:11" ht="14.25" customHeight="1" x14ac:dyDescent="0.2">
      <c r="A12" s="44">
        <v>4</v>
      </c>
      <c r="B12" s="6" t="s">
        <v>9</v>
      </c>
      <c r="C12" s="7" t="s">
        <v>10</v>
      </c>
      <c r="D12" s="164">
        <f t="shared" si="3"/>
        <v>37754219</v>
      </c>
      <c r="E12" s="164">
        <v>37754219</v>
      </c>
      <c r="F12" s="164">
        <v>0</v>
      </c>
      <c r="G12" s="164">
        <v>0</v>
      </c>
      <c r="H12" s="164">
        <v>0</v>
      </c>
      <c r="I12" s="164"/>
    </row>
    <row r="13" spans="1:11" x14ac:dyDescent="0.2">
      <c r="A13" s="44">
        <v>5</v>
      </c>
      <c r="B13" s="6" t="s">
        <v>11</v>
      </c>
      <c r="C13" s="7" t="s">
        <v>12</v>
      </c>
      <c r="D13" s="164">
        <f t="shared" si="3"/>
        <v>43763906</v>
      </c>
      <c r="E13" s="164">
        <v>43763906</v>
      </c>
      <c r="F13" s="164">
        <v>0</v>
      </c>
      <c r="G13" s="164">
        <v>0</v>
      </c>
      <c r="H13" s="164">
        <v>0</v>
      </c>
      <c r="I13" s="164"/>
    </row>
    <row r="14" spans="1:11" x14ac:dyDescent="0.2">
      <c r="A14" s="44">
        <v>6</v>
      </c>
      <c r="B14" s="10" t="s">
        <v>13</v>
      </c>
      <c r="C14" s="11" t="s">
        <v>14</v>
      </c>
      <c r="D14" s="164">
        <f t="shared" si="3"/>
        <v>567376141</v>
      </c>
      <c r="E14" s="164">
        <v>365179973</v>
      </c>
      <c r="F14" s="164">
        <v>8381629</v>
      </c>
      <c r="G14" s="164">
        <v>20108886</v>
      </c>
      <c r="H14" s="164">
        <v>125444450</v>
      </c>
      <c r="I14" s="164">
        <v>48261203</v>
      </c>
    </row>
    <row r="15" spans="1:11" x14ac:dyDescent="0.2">
      <c r="A15" s="44">
        <v>7</v>
      </c>
      <c r="B15" s="12" t="s">
        <v>15</v>
      </c>
      <c r="C15" s="13" t="s">
        <v>16</v>
      </c>
      <c r="D15" s="164">
        <f t="shared" si="3"/>
        <v>151634555</v>
      </c>
      <c r="E15" s="164">
        <v>130004858</v>
      </c>
      <c r="F15" s="164">
        <v>68208</v>
      </c>
      <c r="G15" s="164">
        <v>0</v>
      </c>
      <c r="H15" s="164">
        <v>21561489</v>
      </c>
      <c r="I15" s="164"/>
    </row>
    <row r="16" spans="1:11" x14ac:dyDescent="0.2">
      <c r="A16" s="44">
        <v>8</v>
      </c>
      <c r="B16" s="10" t="s">
        <v>17</v>
      </c>
      <c r="C16" s="11" t="s">
        <v>18</v>
      </c>
      <c r="D16" s="164">
        <f t="shared" si="3"/>
        <v>34342238</v>
      </c>
      <c r="E16" s="164">
        <v>34342238</v>
      </c>
      <c r="F16" s="164">
        <v>0</v>
      </c>
      <c r="G16" s="164">
        <v>0</v>
      </c>
      <c r="H16" s="164">
        <v>0</v>
      </c>
      <c r="I16" s="164"/>
    </row>
    <row r="17" spans="1:9" x14ac:dyDescent="0.2">
      <c r="A17" s="44">
        <v>9</v>
      </c>
      <c r="B17" s="10" t="s">
        <v>19</v>
      </c>
      <c r="C17" s="11" t="s">
        <v>20</v>
      </c>
      <c r="D17" s="164">
        <f t="shared" si="3"/>
        <v>52710214</v>
      </c>
      <c r="E17" s="164">
        <v>52710214</v>
      </c>
      <c r="F17" s="164">
        <v>0</v>
      </c>
      <c r="G17" s="164">
        <v>0</v>
      </c>
      <c r="H17" s="164">
        <v>0</v>
      </c>
      <c r="I17" s="164"/>
    </row>
    <row r="18" spans="1:9" x14ac:dyDescent="0.2">
      <c r="A18" s="44">
        <v>10</v>
      </c>
      <c r="B18" s="10" t="s">
        <v>21</v>
      </c>
      <c r="C18" s="11" t="s">
        <v>22</v>
      </c>
      <c r="D18" s="164">
        <f t="shared" si="3"/>
        <v>35558621</v>
      </c>
      <c r="E18" s="164">
        <v>35558621</v>
      </c>
      <c r="F18" s="164">
        <v>0</v>
      </c>
      <c r="G18" s="164">
        <v>0</v>
      </c>
      <c r="H18" s="164">
        <v>0</v>
      </c>
      <c r="I18" s="164"/>
    </row>
    <row r="19" spans="1:9" x14ac:dyDescent="0.2">
      <c r="A19" s="44">
        <v>11</v>
      </c>
      <c r="B19" s="10" t="s">
        <v>23</v>
      </c>
      <c r="C19" s="11" t="s">
        <v>24</v>
      </c>
      <c r="D19" s="164">
        <f t="shared" si="3"/>
        <v>43963153</v>
      </c>
      <c r="E19" s="164">
        <v>43963153</v>
      </c>
      <c r="F19" s="164">
        <v>0</v>
      </c>
      <c r="G19" s="164">
        <v>0</v>
      </c>
      <c r="H19" s="164">
        <v>0</v>
      </c>
      <c r="I19" s="164"/>
    </row>
    <row r="20" spans="1:9" x14ac:dyDescent="0.2">
      <c r="A20" s="44">
        <v>12</v>
      </c>
      <c r="B20" s="10" t="s">
        <v>25</v>
      </c>
      <c r="C20" s="11" t="s">
        <v>26</v>
      </c>
      <c r="D20" s="164">
        <f t="shared" si="3"/>
        <v>110878158</v>
      </c>
      <c r="E20" s="164">
        <v>110835132</v>
      </c>
      <c r="F20" s="164">
        <v>43026</v>
      </c>
      <c r="G20" s="164">
        <v>0</v>
      </c>
      <c r="H20" s="164">
        <v>0</v>
      </c>
      <c r="I20" s="164"/>
    </row>
    <row r="21" spans="1:9" x14ac:dyDescent="0.2">
      <c r="A21" s="44">
        <v>13</v>
      </c>
      <c r="B21" s="70" t="s">
        <v>358</v>
      </c>
      <c r="C21" s="7" t="s">
        <v>357</v>
      </c>
      <c r="D21" s="164">
        <f t="shared" si="3"/>
        <v>0</v>
      </c>
      <c r="E21" s="164"/>
      <c r="F21" s="164"/>
      <c r="G21" s="164"/>
      <c r="H21" s="164"/>
      <c r="I21" s="164"/>
    </row>
    <row r="22" spans="1:9" x14ac:dyDescent="0.2">
      <c r="A22" s="44">
        <v>14</v>
      </c>
      <c r="B22" s="6" t="s">
        <v>27</v>
      </c>
      <c r="C22" s="11" t="s">
        <v>28</v>
      </c>
      <c r="D22" s="164">
        <f t="shared" si="3"/>
        <v>0</v>
      </c>
      <c r="E22" s="164"/>
      <c r="F22" s="164"/>
      <c r="G22" s="164"/>
      <c r="H22" s="164"/>
      <c r="I22" s="164"/>
    </row>
    <row r="23" spans="1:9" x14ac:dyDescent="0.2">
      <c r="A23" s="44">
        <v>15</v>
      </c>
      <c r="B23" s="10" t="s">
        <v>29</v>
      </c>
      <c r="C23" s="11" t="s">
        <v>30</v>
      </c>
      <c r="D23" s="164">
        <f t="shared" si="3"/>
        <v>45091231</v>
      </c>
      <c r="E23" s="164">
        <v>45091231</v>
      </c>
      <c r="F23" s="164">
        <v>0</v>
      </c>
      <c r="G23" s="164">
        <v>0</v>
      </c>
      <c r="H23" s="164">
        <v>0</v>
      </c>
      <c r="I23" s="164"/>
    </row>
    <row r="24" spans="1:9" x14ac:dyDescent="0.2">
      <c r="A24" s="44">
        <v>16</v>
      </c>
      <c r="B24" s="10" t="s">
        <v>31</v>
      </c>
      <c r="C24" s="11" t="s">
        <v>32</v>
      </c>
      <c r="D24" s="164">
        <f t="shared" si="3"/>
        <v>64121689</v>
      </c>
      <c r="E24" s="164">
        <v>64121689</v>
      </c>
      <c r="F24" s="164">
        <v>0</v>
      </c>
      <c r="G24" s="164">
        <v>0</v>
      </c>
      <c r="H24" s="164">
        <v>0</v>
      </c>
      <c r="I24" s="164"/>
    </row>
    <row r="25" spans="1:9" x14ac:dyDescent="0.2">
      <c r="A25" s="44">
        <v>17</v>
      </c>
      <c r="B25" s="10" t="s">
        <v>33</v>
      </c>
      <c r="C25" s="11" t="s">
        <v>34</v>
      </c>
      <c r="D25" s="164">
        <f t="shared" si="3"/>
        <v>126035740</v>
      </c>
      <c r="E25" s="164">
        <v>94432605</v>
      </c>
      <c r="F25" s="164">
        <v>0</v>
      </c>
      <c r="G25" s="164">
        <v>0</v>
      </c>
      <c r="H25" s="164">
        <v>31603135</v>
      </c>
      <c r="I25" s="164"/>
    </row>
    <row r="26" spans="1:9" x14ac:dyDescent="0.2">
      <c r="A26" s="44">
        <v>18</v>
      </c>
      <c r="B26" s="10" t="s">
        <v>35</v>
      </c>
      <c r="C26" s="11" t="s">
        <v>36</v>
      </c>
      <c r="D26" s="164">
        <f t="shared" si="3"/>
        <v>515173351</v>
      </c>
      <c r="E26" s="164">
        <v>314153906</v>
      </c>
      <c r="F26" s="164">
        <v>6432317</v>
      </c>
      <c r="G26" s="164">
        <v>15854702</v>
      </c>
      <c r="H26" s="164">
        <v>136352820</v>
      </c>
      <c r="I26" s="164">
        <v>42379606</v>
      </c>
    </row>
    <row r="27" spans="1:9" x14ac:dyDescent="0.2">
      <c r="A27" s="44">
        <v>19</v>
      </c>
      <c r="B27" s="6" t="s">
        <v>37</v>
      </c>
      <c r="C27" s="7" t="s">
        <v>38</v>
      </c>
      <c r="D27" s="164">
        <f t="shared" si="3"/>
        <v>26448728</v>
      </c>
      <c r="E27" s="164">
        <v>26448728</v>
      </c>
      <c r="F27" s="164">
        <v>0</v>
      </c>
      <c r="G27" s="164">
        <v>0</v>
      </c>
      <c r="H27" s="164">
        <v>0</v>
      </c>
      <c r="I27" s="164"/>
    </row>
    <row r="28" spans="1:9" x14ac:dyDescent="0.2">
      <c r="A28" s="44">
        <v>20</v>
      </c>
      <c r="B28" s="6" t="s">
        <v>39</v>
      </c>
      <c r="C28" s="7" t="s">
        <v>40</v>
      </c>
      <c r="D28" s="164">
        <f t="shared" si="3"/>
        <v>25492756</v>
      </c>
      <c r="E28" s="164">
        <v>25492756</v>
      </c>
      <c r="F28" s="164">
        <v>0</v>
      </c>
      <c r="G28" s="164">
        <v>0</v>
      </c>
      <c r="H28" s="164">
        <v>0</v>
      </c>
      <c r="I28" s="164"/>
    </row>
    <row r="29" spans="1:9" x14ac:dyDescent="0.2">
      <c r="A29" s="44">
        <v>21</v>
      </c>
      <c r="B29" s="6" t="s">
        <v>41</v>
      </c>
      <c r="C29" s="7" t="s">
        <v>42</v>
      </c>
      <c r="D29" s="164">
        <f t="shared" si="3"/>
        <v>195288753</v>
      </c>
      <c r="E29" s="164">
        <v>140126444</v>
      </c>
      <c r="F29" s="164">
        <v>394486</v>
      </c>
      <c r="G29" s="164">
        <v>5661913</v>
      </c>
      <c r="H29" s="164">
        <v>49105910</v>
      </c>
      <c r="I29" s="164"/>
    </row>
    <row r="30" spans="1:9" x14ac:dyDescent="0.2">
      <c r="A30" s="44">
        <v>22</v>
      </c>
      <c r="B30" s="6" t="s">
        <v>43</v>
      </c>
      <c r="C30" s="7" t="s">
        <v>44</v>
      </c>
      <c r="D30" s="164">
        <f t="shared" si="3"/>
        <v>262472393</v>
      </c>
      <c r="E30" s="164">
        <v>176430194</v>
      </c>
      <c r="F30" s="164">
        <v>285090</v>
      </c>
      <c r="G30" s="164">
        <v>4249750</v>
      </c>
      <c r="H30" s="164">
        <v>71481884</v>
      </c>
      <c r="I30" s="164">
        <v>10025475</v>
      </c>
    </row>
    <row r="31" spans="1:9" x14ac:dyDescent="0.2">
      <c r="A31" s="44">
        <v>23</v>
      </c>
      <c r="B31" s="10" t="s">
        <v>45</v>
      </c>
      <c r="C31" s="11" t="s">
        <v>46</v>
      </c>
      <c r="D31" s="164">
        <f t="shared" si="3"/>
        <v>0</v>
      </c>
      <c r="E31" s="164"/>
      <c r="F31" s="164"/>
      <c r="G31" s="164"/>
      <c r="H31" s="164"/>
      <c r="I31" s="164"/>
    </row>
    <row r="32" spans="1:9" ht="12" customHeight="1" x14ac:dyDescent="0.2">
      <c r="A32" s="44">
        <v>24</v>
      </c>
      <c r="B32" s="10" t="s">
        <v>47</v>
      </c>
      <c r="C32" s="11" t="s">
        <v>48</v>
      </c>
      <c r="D32" s="164">
        <f t="shared" si="3"/>
        <v>0</v>
      </c>
      <c r="E32" s="164"/>
      <c r="F32" s="164"/>
      <c r="G32" s="164"/>
      <c r="H32" s="164"/>
      <c r="I32" s="164"/>
    </row>
    <row r="33" spans="1:9" ht="24" x14ac:dyDescent="0.2">
      <c r="A33" s="44">
        <v>25</v>
      </c>
      <c r="B33" s="10" t="s">
        <v>49</v>
      </c>
      <c r="C33" s="11" t="s">
        <v>50</v>
      </c>
      <c r="D33" s="164">
        <f t="shared" si="3"/>
        <v>0</v>
      </c>
      <c r="E33" s="164"/>
      <c r="F33" s="164"/>
      <c r="G33" s="164"/>
      <c r="H33" s="164"/>
      <c r="I33" s="164"/>
    </row>
    <row r="34" spans="1:9" x14ac:dyDescent="0.2">
      <c r="A34" s="44">
        <v>26</v>
      </c>
      <c r="B34" s="6" t="s">
        <v>51</v>
      </c>
      <c r="C34" s="13" t="s">
        <v>52</v>
      </c>
      <c r="D34" s="164">
        <f t="shared" si="3"/>
        <v>847922045</v>
      </c>
      <c r="E34" s="164">
        <v>601668052</v>
      </c>
      <c r="F34" s="164">
        <v>38959969</v>
      </c>
      <c r="G34" s="164">
        <v>26462543</v>
      </c>
      <c r="H34" s="164">
        <v>0</v>
      </c>
      <c r="I34" s="164">
        <v>180831481</v>
      </c>
    </row>
    <row r="35" spans="1:9" x14ac:dyDescent="0.2">
      <c r="A35" s="44">
        <v>27</v>
      </c>
      <c r="B35" s="10" t="s">
        <v>53</v>
      </c>
      <c r="C35" s="11" t="s">
        <v>54</v>
      </c>
      <c r="D35" s="164">
        <f t="shared" si="3"/>
        <v>432299852</v>
      </c>
      <c r="E35" s="164">
        <v>246753055</v>
      </c>
      <c r="F35" s="164">
        <v>912965</v>
      </c>
      <c r="G35" s="164">
        <v>0</v>
      </c>
      <c r="H35" s="164">
        <v>184633832</v>
      </c>
      <c r="I35" s="164"/>
    </row>
    <row r="36" spans="1:9" ht="12.75" customHeight="1" x14ac:dyDescent="0.2">
      <c r="A36" s="44">
        <v>28</v>
      </c>
      <c r="B36" s="10" t="s">
        <v>55</v>
      </c>
      <c r="C36" s="11" t="s">
        <v>56</v>
      </c>
      <c r="D36" s="164">
        <f t="shared" si="3"/>
        <v>91084661</v>
      </c>
      <c r="E36" s="164">
        <v>91084661</v>
      </c>
      <c r="F36" s="164">
        <v>0</v>
      </c>
      <c r="G36" s="164">
        <v>0</v>
      </c>
      <c r="H36" s="164">
        <v>0</v>
      </c>
      <c r="I36" s="164"/>
    </row>
    <row r="37" spans="1:9" ht="12" customHeight="1" x14ac:dyDescent="0.2">
      <c r="A37" s="44">
        <v>29</v>
      </c>
      <c r="B37" s="9" t="s">
        <v>57</v>
      </c>
      <c r="C37" s="13" t="s">
        <v>58</v>
      </c>
      <c r="D37" s="164">
        <f t="shared" si="3"/>
        <v>0</v>
      </c>
      <c r="E37" s="164"/>
      <c r="F37" s="164"/>
      <c r="G37" s="164"/>
      <c r="H37" s="164"/>
      <c r="I37" s="164"/>
    </row>
    <row r="38" spans="1:9" ht="24" x14ac:dyDescent="0.2">
      <c r="A38" s="44">
        <v>30</v>
      </c>
      <c r="B38" s="6" t="s">
        <v>59</v>
      </c>
      <c r="C38" s="7" t="s">
        <v>60</v>
      </c>
      <c r="D38" s="164">
        <f t="shared" si="3"/>
        <v>0</v>
      </c>
      <c r="E38" s="164"/>
      <c r="F38" s="164"/>
      <c r="G38" s="164"/>
      <c r="H38" s="164"/>
      <c r="I38" s="164"/>
    </row>
    <row r="39" spans="1:9" x14ac:dyDescent="0.2">
      <c r="A39" s="44">
        <v>31</v>
      </c>
      <c r="B39" s="10" t="s">
        <v>61</v>
      </c>
      <c r="C39" s="11" t="s">
        <v>62</v>
      </c>
      <c r="D39" s="164">
        <f t="shared" si="3"/>
        <v>0</v>
      </c>
      <c r="E39" s="164"/>
      <c r="F39" s="164"/>
      <c r="G39" s="164"/>
      <c r="H39" s="164"/>
      <c r="I39" s="164"/>
    </row>
    <row r="40" spans="1:9" ht="13.5" customHeight="1" x14ac:dyDescent="0.2">
      <c r="A40" s="44">
        <v>32</v>
      </c>
      <c r="B40" s="9" t="s">
        <v>63</v>
      </c>
      <c r="C40" s="7" t="s">
        <v>64</v>
      </c>
      <c r="D40" s="164">
        <f t="shared" si="3"/>
        <v>413676951</v>
      </c>
      <c r="E40" s="164">
        <v>250526746</v>
      </c>
      <c r="F40" s="164">
        <v>13747312</v>
      </c>
      <c r="G40" s="164">
        <v>8070829</v>
      </c>
      <c r="H40" s="164">
        <v>112881343</v>
      </c>
      <c r="I40" s="164">
        <v>28450721</v>
      </c>
    </row>
    <row r="41" spans="1:9" x14ac:dyDescent="0.2">
      <c r="A41" s="44">
        <v>33</v>
      </c>
      <c r="B41" s="12" t="s">
        <v>65</v>
      </c>
      <c r="C41" s="13" t="s">
        <v>66</v>
      </c>
      <c r="D41" s="164">
        <f t="shared" si="3"/>
        <v>478747207</v>
      </c>
      <c r="E41" s="164">
        <v>312203628</v>
      </c>
      <c r="F41" s="164">
        <v>5641480</v>
      </c>
      <c r="G41" s="164">
        <v>0</v>
      </c>
      <c r="H41" s="164">
        <v>88201829</v>
      </c>
      <c r="I41" s="164">
        <v>72700270</v>
      </c>
    </row>
    <row r="42" spans="1:9" x14ac:dyDescent="0.2">
      <c r="A42" s="44">
        <v>34</v>
      </c>
      <c r="B42" s="9" t="s">
        <v>67</v>
      </c>
      <c r="C42" s="7" t="s">
        <v>68</v>
      </c>
      <c r="D42" s="164">
        <f t="shared" si="3"/>
        <v>43787000</v>
      </c>
      <c r="E42" s="164">
        <v>43787000</v>
      </c>
      <c r="F42" s="164">
        <v>0</v>
      </c>
      <c r="G42" s="164">
        <v>0</v>
      </c>
      <c r="H42" s="164">
        <v>0</v>
      </c>
      <c r="I42" s="164"/>
    </row>
    <row r="43" spans="1:9" x14ac:dyDescent="0.2">
      <c r="A43" s="44">
        <v>35</v>
      </c>
      <c r="B43" s="10" t="s">
        <v>69</v>
      </c>
      <c r="C43" s="11" t="s">
        <v>70</v>
      </c>
      <c r="D43" s="164">
        <f t="shared" si="3"/>
        <v>213461760</v>
      </c>
      <c r="E43" s="164">
        <v>212672231</v>
      </c>
      <c r="F43" s="164">
        <v>789529</v>
      </c>
      <c r="G43" s="164">
        <v>0</v>
      </c>
      <c r="H43" s="164">
        <v>0</v>
      </c>
      <c r="I43" s="164"/>
    </row>
    <row r="44" spans="1:9" x14ac:dyDescent="0.2">
      <c r="A44" s="44">
        <v>36</v>
      </c>
      <c r="B44" s="9" t="s">
        <v>71</v>
      </c>
      <c r="C44" s="7" t="s">
        <v>72</v>
      </c>
      <c r="D44" s="164">
        <f t="shared" si="3"/>
        <v>50006760</v>
      </c>
      <c r="E44" s="164">
        <v>50006760</v>
      </c>
      <c r="F44" s="164">
        <v>0</v>
      </c>
      <c r="G44" s="164">
        <v>0</v>
      </c>
      <c r="H44" s="164">
        <v>0</v>
      </c>
      <c r="I44" s="164"/>
    </row>
    <row r="45" spans="1:9" x14ac:dyDescent="0.2">
      <c r="A45" s="44">
        <v>37</v>
      </c>
      <c r="B45" s="6" t="s">
        <v>73</v>
      </c>
      <c r="C45" s="7" t="s">
        <v>74</v>
      </c>
      <c r="D45" s="164">
        <f t="shared" si="3"/>
        <v>203481503</v>
      </c>
      <c r="E45" s="164">
        <v>158764047</v>
      </c>
      <c r="F45" s="164">
        <v>67819</v>
      </c>
      <c r="G45" s="164">
        <v>0</v>
      </c>
      <c r="H45" s="164">
        <v>44649637</v>
      </c>
      <c r="I45" s="164"/>
    </row>
    <row r="46" spans="1:9" x14ac:dyDescent="0.2">
      <c r="A46" s="44">
        <v>38</v>
      </c>
      <c r="B46" s="14" t="s">
        <v>75</v>
      </c>
      <c r="C46" s="15" t="s">
        <v>76</v>
      </c>
      <c r="D46" s="164">
        <f t="shared" si="3"/>
        <v>49077016</v>
      </c>
      <c r="E46" s="164">
        <v>49077016</v>
      </c>
      <c r="F46" s="164">
        <v>0</v>
      </c>
      <c r="G46" s="164">
        <v>0</v>
      </c>
      <c r="H46" s="164">
        <v>0</v>
      </c>
      <c r="I46" s="164"/>
    </row>
    <row r="47" spans="1:9" x14ac:dyDescent="0.2">
      <c r="A47" s="44">
        <v>39</v>
      </c>
      <c r="B47" s="6" t="s">
        <v>77</v>
      </c>
      <c r="C47" s="7" t="s">
        <v>78</v>
      </c>
      <c r="D47" s="164">
        <f t="shared" si="3"/>
        <v>34166704</v>
      </c>
      <c r="E47" s="164">
        <v>34166704</v>
      </c>
      <c r="F47" s="164">
        <v>0</v>
      </c>
      <c r="G47" s="164">
        <v>0</v>
      </c>
      <c r="H47" s="164">
        <v>0</v>
      </c>
      <c r="I47" s="164"/>
    </row>
    <row r="48" spans="1:9" x14ac:dyDescent="0.2">
      <c r="A48" s="44">
        <v>40</v>
      </c>
      <c r="B48" s="12" t="s">
        <v>79</v>
      </c>
      <c r="C48" s="13" t="s">
        <v>80</v>
      </c>
      <c r="D48" s="164">
        <f t="shared" si="3"/>
        <v>43170614</v>
      </c>
      <c r="E48" s="164">
        <v>43170614</v>
      </c>
      <c r="F48" s="164">
        <v>0</v>
      </c>
      <c r="G48" s="164">
        <v>0</v>
      </c>
      <c r="H48" s="164">
        <v>0</v>
      </c>
      <c r="I48" s="164"/>
    </row>
    <row r="49" spans="1:9" x14ac:dyDescent="0.2">
      <c r="A49" s="44">
        <v>41</v>
      </c>
      <c r="B49" s="10" t="s">
        <v>81</v>
      </c>
      <c r="C49" s="11" t="s">
        <v>82</v>
      </c>
      <c r="D49" s="164">
        <f t="shared" si="3"/>
        <v>23627828</v>
      </c>
      <c r="E49" s="164">
        <v>23627828</v>
      </c>
      <c r="F49" s="164">
        <v>0</v>
      </c>
      <c r="G49" s="164">
        <v>0</v>
      </c>
      <c r="H49" s="164">
        <v>0</v>
      </c>
      <c r="I49" s="164"/>
    </row>
    <row r="50" spans="1:9" x14ac:dyDescent="0.2">
      <c r="A50" s="44">
        <v>42</v>
      </c>
      <c r="B50" s="9" t="s">
        <v>83</v>
      </c>
      <c r="C50" s="7" t="s">
        <v>84</v>
      </c>
      <c r="D50" s="164">
        <f t="shared" si="3"/>
        <v>31613993</v>
      </c>
      <c r="E50" s="164">
        <v>31329182</v>
      </c>
      <c r="F50" s="164">
        <v>284811</v>
      </c>
      <c r="G50" s="164">
        <v>0</v>
      </c>
      <c r="H50" s="164">
        <v>0</v>
      </c>
      <c r="I50" s="164">
        <v>0</v>
      </c>
    </row>
    <row r="51" spans="1:9" x14ac:dyDescent="0.2">
      <c r="A51" s="44">
        <v>43</v>
      </c>
      <c r="B51" s="10" t="s">
        <v>85</v>
      </c>
      <c r="C51" s="11" t="s">
        <v>86</v>
      </c>
      <c r="D51" s="164">
        <f t="shared" si="3"/>
        <v>460181277</v>
      </c>
      <c r="E51" s="164">
        <v>320721361</v>
      </c>
      <c r="F51" s="164">
        <v>18175061</v>
      </c>
      <c r="G51" s="164">
        <v>16815553</v>
      </c>
      <c r="H51" s="164">
        <v>98440082</v>
      </c>
      <c r="I51" s="164">
        <v>6029220</v>
      </c>
    </row>
    <row r="52" spans="1:9" x14ac:dyDescent="0.2">
      <c r="A52" s="44">
        <v>44</v>
      </c>
      <c r="B52" s="6" t="s">
        <v>87</v>
      </c>
      <c r="C52" s="7" t="s">
        <v>88</v>
      </c>
      <c r="D52" s="164">
        <f t="shared" si="3"/>
        <v>52826111</v>
      </c>
      <c r="E52" s="164">
        <v>52826111</v>
      </c>
      <c r="F52" s="164">
        <v>0</v>
      </c>
      <c r="G52" s="164">
        <v>0</v>
      </c>
      <c r="H52" s="164">
        <v>0</v>
      </c>
      <c r="I52" s="164"/>
    </row>
    <row r="53" spans="1:9" x14ac:dyDescent="0.2">
      <c r="A53" s="44">
        <v>45</v>
      </c>
      <c r="B53" s="6" t="s">
        <v>89</v>
      </c>
      <c r="C53" s="7" t="s">
        <v>90</v>
      </c>
      <c r="D53" s="164">
        <f t="shared" si="3"/>
        <v>307560799</v>
      </c>
      <c r="E53" s="164">
        <v>164989589</v>
      </c>
      <c r="F53" s="164">
        <v>133104</v>
      </c>
      <c r="G53" s="164">
        <v>0</v>
      </c>
      <c r="H53" s="164">
        <v>142438106</v>
      </c>
      <c r="I53" s="164"/>
    </row>
    <row r="54" spans="1:9" x14ac:dyDescent="0.2">
      <c r="A54" s="44">
        <v>46</v>
      </c>
      <c r="B54" s="10" t="s">
        <v>91</v>
      </c>
      <c r="C54" s="11" t="s">
        <v>92</v>
      </c>
      <c r="D54" s="164">
        <f t="shared" si="3"/>
        <v>38012043</v>
      </c>
      <c r="E54" s="164">
        <v>38012043</v>
      </c>
      <c r="F54" s="165">
        <v>0</v>
      </c>
      <c r="G54" s="164">
        <v>0</v>
      </c>
      <c r="H54" s="164">
        <v>0</v>
      </c>
      <c r="I54" s="164"/>
    </row>
    <row r="55" spans="1:9" ht="12.75" customHeight="1" x14ac:dyDescent="0.2">
      <c r="A55" s="44">
        <v>47</v>
      </c>
      <c r="B55" s="10" t="s">
        <v>93</v>
      </c>
      <c r="C55" s="11" t="s">
        <v>94</v>
      </c>
      <c r="D55" s="164">
        <f t="shared" si="3"/>
        <v>55552145</v>
      </c>
      <c r="E55" s="164">
        <v>55535656</v>
      </c>
      <c r="F55" s="164">
        <v>16489</v>
      </c>
      <c r="G55" s="164">
        <v>0</v>
      </c>
      <c r="H55" s="164">
        <v>0</v>
      </c>
      <c r="I55" s="164"/>
    </row>
    <row r="56" spans="1:9" x14ac:dyDescent="0.2">
      <c r="A56" s="44">
        <v>48</v>
      </c>
      <c r="B56" s="9" t="s">
        <v>95</v>
      </c>
      <c r="C56" s="7" t="s">
        <v>96</v>
      </c>
      <c r="D56" s="164">
        <f t="shared" si="3"/>
        <v>69305038</v>
      </c>
      <c r="E56" s="164">
        <v>69305038</v>
      </c>
      <c r="F56" s="164">
        <v>0</v>
      </c>
      <c r="G56" s="164">
        <v>0</v>
      </c>
      <c r="H56" s="164">
        <v>0</v>
      </c>
      <c r="I56" s="164"/>
    </row>
    <row r="57" spans="1:9" x14ac:dyDescent="0.2">
      <c r="A57" s="44">
        <v>49</v>
      </c>
      <c r="B57" s="10" t="s">
        <v>97</v>
      </c>
      <c r="C57" s="11" t="s">
        <v>98</v>
      </c>
      <c r="D57" s="164">
        <f t="shared" si="3"/>
        <v>28200770</v>
      </c>
      <c r="E57" s="164">
        <v>28200770</v>
      </c>
      <c r="F57" s="164">
        <v>0</v>
      </c>
      <c r="G57" s="164">
        <v>0</v>
      </c>
      <c r="H57" s="164">
        <v>0</v>
      </c>
      <c r="I57" s="164"/>
    </row>
    <row r="58" spans="1:9" x14ac:dyDescent="0.2">
      <c r="A58" s="44">
        <v>50</v>
      </c>
      <c r="B58" s="9" t="s">
        <v>99</v>
      </c>
      <c r="C58" s="7" t="s">
        <v>100</v>
      </c>
      <c r="D58" s="164">
        <f t="shared" si="3"/>
        <v>44556377</v>
      </c>
      <c r="E58" s="164">
        <v>44511567</v>
      </c>
      <c r="F58" s="164">
        <v>44810</v>
      </c>
      <c r="G58" s="164">
        <v>0</v>
      </c>
      <c r="H58" s="164">
        <v>0</v>
      </c>
      <c r="I58" s="164"/>
    </row>
    <row r="59" spans="1:9" ht="12.75" customHeight="1" x14ac:dyDescent="0.2">
      <c r="A59" s="44">
        <v>51</v>
      </c>
      <c r="B59" s="10" t="s">
        <v>101</v>
      </c>
      <c r="C59" s="11" t="s">
        <v>102</v>
      </c>
      <c r="D59" s="164">
        <f t="shared" si="3"/>
        <v>65109368</v>
      </c>
      <c r="E59" s="164">
        <v>65109368</v>
      </c>
      <c r="F59" s="164">
        <v>0</v>
      </c>
      <c r="G59" s="164">
        <v>0</v>
      </c>
      <c r="H59" s="164">
        <v>0</v>
      </c>
      <c r="I59" s="164"/>
    </row>
    <row r="60" spans="1:9" x14ac:dyDescent="0.2">
      <c r="A60" s="44">
        <v>52</v>
      </c>
      <c r="B60" s="10" t="s">
        <v>103</v>
      </c>
      <c r="C60" s="11" t="s">
        <v>104</v>
      </c>
      <c r="D60" s="164">
        <f t="shared" si="3"/>
        <v>328930448</v>
      </c>
      <c r="E60" s="164">
        <v>239270307</v>
      </c>
      <c r="F60" s="164">
        <v>835466</v>
      </c>
      <c r="G60" s="164">
        <v>0</v>
      </c>
      <c r="H60" s="164">
        <v>88824675</v>
      </c>
      <c r="I60" s="164"/>
    </row>
    <row r="61" spans="1:9" x14ac:dyDescent="0.2">
      <c r="A61" s="44">
        <v>53</v>
      </c>
      <c r="B61" s="10" t="s">
        <v>105</v>
      </c>
      <c r="C61" s="11" t="s">
        <v>106</v>
      </c>
      <c r="D61" s="164">
        <f t="shared" si="3"/>
        <v>45262884</v>
      </c>
      <c r="E61" s="164">
        <v>45226688</v>
      </c>
      <c r="F61" s="164">
        <v>36196</v>
      </c>
      <c r="G61" s="164">
        <v>0</v>
      </c>
      <c r="H61" s="164">
        <v>0</v>
      </c>
      <c r="I61" s="164"/>
    </row>
    <row r="62" spans="1:9" x14ac:dyDescent="0.2">
      <c r="A62" s="44">
        <v>54</v>
      </c>
      <c r="B62" s="10" t="s">
        <v>107</v>
      </c>
      <c r="C62" s="11" t="s">
        <v>108</v>
      </c>
      <c r="D62" s="164">
        <f t="shared" si="3"/>
        <v>0</v>
      </c>
      <c r="E62" s="164"/>
      <c r="F62" s="164"/>
      <c r="G62" s="164"/>
      <c r="H62" s="164"/>
      <c r="I62" s="164"/>
    </row>
    <row r="63" spans="1:9" x14ac:dyDescent="0.2">
      <c r="A63" s="44">
        <v>55</v>
      </c>
      <c r="B63" s="10" t="s">
        <v>109</v>
      </c>
      <c r="C63" s="11" t="s">
        <v>110</v>
      </c>
      <c r="D63" s="164">
        <f t="shared" si="3"/>
        <v>141905470</v>
      </c>
      <c r="E63" s="164">
        <v>52360850</v>
      </c>
      <c r="F63" s="164">
        <v>0</v>
      </c>
      <c r="G63" s="164">
        <v>0</v>
      </c>
      <c r="H63" s="164">
        <v>0</v>
      </c>
      <c r="I63" s="164">
        <v>89544620</v>
      </c>
    </row>
    <row r="64" spans="1:9" x14ac:dyDescent="0.2">
      <c r="A64" s="44">
        <v>56</v>
      </c>
      <c r="B64" s="10" t="s">
        <v>111</v>
      </c>
      <c r="C64" s="11" t="s">
        <v>112</v>
      </c>
      <c r="D64" s="164">
        <f t="shared" si="3"/>
        <v>0</v>
      </c>
      <c r="E64" s="164">
        <v>0</v>
      </c>
      <c r="F64" s="164"/>
      <c r="G64" s="164"/>
      <c r="H64" s="164"/>
      <c r="I64" s="164"/>
    </row>
    <row r="65" spans="1:9" x14ac:dyDescent="0.2">
      <c r="A65" s="44">
        <v>57</v>
      </c>
      <c r="B65" s="9" t="s">
        <v>113</v>
      </c>
      <c r="C65" s="11" t="s">
        <v>114</v>
      </c>
      <c r="D65" s="164">
        <f t="shared" si="3"/>
        <v>0</v>
      </c>
      <c r="E65" s="164">
        <v>0</v>
      </c>
      <c r="F65" s="164"/>
      <c r="G65" s="164"/>
      <c r="H65" s="164"/>
      <c r="I65" s="164"/>
    </row>
    <row r="66" spans="1:9" ht="17.25" customHeight="1" x14ac:dyDescent="0.2">
      <c r="A66" s="44">
        <v>58</v>
      </c>
      <c r="B66" s="12" t="s">
        <v>115</v>
      </c>
      <c r="C66" s="13" t="s">
        <v>116</v>
      </c>
      <c r="D66" s="164">
        <f t="shared" si="3"/>
        <v>0</v>
      </c>
      <c r="E66" s="164">
        <v>0</v>
      </c>
      <c r="F66" s="164"/>
      <c r="G66" s="164"/>
      <c r="H66" s="164"/>
      <c r="I66" s="164"/>
    </row>
    <row r="67" spans="1:9" ht="15" customHeight="1" x14ac:dyDescent="0.2">
      <c r="A67" s="44">
        <v>59</v>
      </c>
      <c r="B67" s="9" t="s">
        <v>117</v>
      </c>
      <c r="C67" s="11" t="s">
        <v>118</v>
      </c>
      <c r="D67" s="164">
        <f t="shared" si="3"/>
        <v>0</v>
      </c>
      <c r="E67" s="164">
        <v>0</v>
      </c>
      <c r="F67" s="164"/>
      <c r="G67" s="164"/>
      <c r="H67" s="164"/>
      <c r="I67" s="164"/>
    </row>
    <row r="68" spans="1:9" ht="16.5" customHeight="1" x14ac:dyDescent="0.2">
      <c r="A68" s="44">
        <v>60</v>
      </c>
      <c r="B68" s="10" t="s">
        <v>119</v>
      </c>
      <c r="C68" s="11" t="s">
        <v>319</v>
      </c>
      <c r="D68" s="164">
        <f t="shared" si="3"/>
        <v>0</v>
      </c>
      <c r="E68" s="164">
        <v>0</v>
      </c>
      <c r="F68" s="164"/>
      <c r="G68" s="164"/>
      <c r="H68" s="164"/>
      <c r="I68" s="164"/>
    </row>
    <row r="69" spans="1:9" ht="17.25" customHeight="1" x14ac:dyDescent="0.2">
      <c r="A69" s="44">
        <v>61</v>
      </c>
      <c r="B69" s="6" t="s">
        <v>120</v>
      </c>
      <c r="C69" s="11" t="s">
        <v>121</v>
      </c>
      <c r="D69" s="164">
        <f t="shared" si="3"/>
        <v>0</v>
      </c>
      <c r="E69" s="164">
        <v>0</v>
      </c>
      <c r="F69" s="164"/>
      <c r="G69" s="164"/>
      <c r="H69" s="164"/>
      <c r="I69" s="164"/>
    </row>
    <row r="70" spans="1:9" ht="12.75" customHeight="1" x14ac:dyDescent="0.2">
      <c r="A70" s="44">
        <v>62</v>
      </c>
      <c r="B70" s="6" t="s">
        <v>122</v>
      </c>
      <c r="C70" s="11" t="s">
        <v>123</v>
      </c>
      <c r="D70" s="164">
        <f t="shared" si="3"/>
        <v>0</v>
      </c>
      <c r="E70" s="164">
        <v>0</v>
      </c>
      <c r="F70" s="164"/>
      <c r="G70" s="164"/>
      <c r="H70" s="164"/>
      <c r="I70" s="164"/>
    </row>
    <row r="71" spans="1:9" ht="27.75" customHeight="1" x14ac:dyDescent="0.2">
      <c r="A71" s="44">
        <v>63</v>
      </c>
      <c r="B71" s="9" t="s">
        <v>124</v>
      </c>
      <c r="C71" s="11" t="s">
        <v>125</v>
      </c>
      <c r="D71" s="164">
        <f t="shared" si="3"/>
        <v>0</v>
      </c>
      <c r="E71" s="164">
        <v>0</v>
      </c>
      <c r="F71" s="164"/>
      <c r="G71" s="164"/>
      <c r="H71" s="164"/>
      <c r="I71" s="164"/>
    </row>
    <row r="72" spans="1:9" x14ac:dyDescent="0.2">
      <c r="A72" s="44">
        <v>64</v>
      </c>
      <c r="B72" s="9" t="s">
        <v>126</v>
      </c>
      <c r="C72" s="7" t="s">
        <v>127</v>
      </c>
      <c r="D72" s="164">
        <f t="shared" si="3"/>
        <v>0</v>
      </c>
      <c r="E72" s="164">
        <v>0</v>
      </c>
      <c r="F72" s="164"/>
      <c r="G72" s="164"/>
      <c r="H72" s="164"/>
      <c r="I72" s="164"/>
    </row>
    <row r="73" spans="1:9" x14ac:dyDescent="0.2">
      <c r="A73" s="44">
        <v>65</v>
      </c>
      <c r="B73" s="9" t="s">
        <v>128</v>
      </c>
      <c r="C73" s="11" t="s">
        <v>129</v>
      </c>
      <c r="D73" s="164">
        <f t="shared" si="3"/>
        <v>0</v>
      </c>
      <c r="E73" s="164">
        <v>0</v>
      </c>
      <c r="F73" s="164"/>
      <c r="G73" s="164"/>
      <c r="H73" s="164"/>
      <c r="I73" s="164"/>
    </row>
    <row r="74" spans="1:9" ht="24" x14ac:dyDescent="0.2">
      <c r="A74" s="44">
        <v>66</v>
      </c>
      <c r="B74" s="9" t="s">
        <v>130</v>
      </c>
      <c r="C74" s="11" t="s">
        <v>131</v>
      </c>
      <c r="D74" s="164">
        <f t="shared" ref="D74:D137" si="4">SUM(E74:I74)</f>
        <v>0</v>
      </c>
      <c r="E74" s="164">
        <v>0</v>
      </c>
      <c r="F74" s="164"/>
      <c r="G74" s="164"/>
      <c r="H74" s="164"/>
      <c r="I74" s="164"/>
    </row>
    <row r="75" spans="1:9" ht="24" x14ac:dyDescent="0.2">
      <c r="A75" s="44">
        <v>67</v>
      </c>
      <c r="B75" s="6" t="s">
        <v>132</v>
      </c>
      <c r="C75" s="11" t="s">
        <v>133</v>
      </c>
      <c r="D75" s="164">
        <f t="shared" si="4"/>
        <v>0</v>
      </c>
      <c r="E75" s="164">
        <v>0</v>
      </c>
      <c r="F75" s="164"/>
      <c r="G75" s="164"/>
      <c r="H75" s="164"/>
      <c r="I75" s="164"/>
    </row>
    <row r="76" spans="1:9" ht="24" x14ac:dyDescent="0.2">
      <c r="A76" s="44">
        <v>68</v>
      </c>
      <c r="B76" s="9" t="s">
        <v>134</v>
      </c>
      <c r="C76" s="11" t="s">
        <v>135</v>
      </c>
      <c r="D76" s="164">
        <f t="shared" si="4"/>
        <v>0</v>
      </c>
      <c r="E76" s="164">
        <v>0</v>
      </c>
      <c r="F76" s="164"/>
      <c r="G76" s="164"/>
      <c r="H76" s="164"/>
      <c r="I76" s="164"/>
    </row>
    <row r="77" spans="1:9" ht="24" x14ac:dyDescent="0.2">
      <c r="A77" s="44">
        <v>69</v>
      </c>
      <c r="B77" s="9" t="s">
        <v>136</v>
      </c>
      <c r="C77" s="11" t="s">
        <v>137</v>
      </c>
      <c r="D77" s="164">
        <f t="shared" si="4"/>
        <v>0</v>
      </c>
      <c r="E77" s="164">
        <v>0</v>
      </c>
      <c r="F77" s="164"/>
      <c r="G77" s="164"/>
      <c r="H77" s="164"/>
      <c r="I77" s="164"/>
    </row>
    <row r="78" spans="1:9" ht="24" x14ac:dyDescent="0.2">
      <c r="A78" s="44">
        <v>70</v>
      </c>
      <c r="B78" s="6" t="s">
        <v>138</v>
      </c>
      <c r="C78" s="11" t="s">
        <v>139</v>
      </c>
      <c r="D78" s="164">
        <f t="shared" si="4"/>
        <v>0</v>
      </c>
      <c r="E78" s="164">
        <v>0</v>
      </c>
      <c r="F78" s="164"/>
      <c r="G78" s="164"/>
      <c r="H78" s="164"/>
      <c r="I78" s="164"/>
    </row>
    <row r="79" spans="1:9" ht="24" x14ac:dyDescent="0.2">
      <c r="A79" s="44">
        <v>71</v>
      </c>
      <c r="B79" s="6" t="s">
        <v>140</v>
      </c>
      <c r="C79" s="11" t="s">
        <v>141</v>
      </c>
      <c r="D79" s="164">
        <f t="shared" si="4"/>
        <v>0</v>
      </c>
      <c r="E79" s="164">
        <v>0</v>
      </c>
      <c r="F79" s="164"/>
      <c r="G79" s="164"/>
      <c r="H79" s="164"/>
      <c r="I79" s="164"/>
    </row>
    <row r="80" spans="1:9" ht="24" x14ac:dyDescent="0.2">
      <c r="A80" s="44">
        <v>72</v>
      </c>
      <c r="B80" s="6" t="s">
        <v>142</v>
      </c>
      <c r="C80" s="11" t="s">
        <v>143</v>
      </c>
      <c r="D80" s="164">
        <f t="shared" si="4"/>
        <v>0</v>
      </c>
      <c r="E80" s="164">
        <v>0</v>
      </c>
      <c r="F80" s="164"/>
      <c r="G80" s="164"/>
      <c r="H80" s="164"/>
      <c r="I80" s="164"/>
    </row>
    <row r="81" spans="1:9" x14ac:dyDescent="0.2">
      <c r="A81" s="44">
        <v>73</v>
      </c>
      <c r="B81" s="10" t="s">
        <v>144</v>
      </c>
      <c r="C81" s="11" t="s">
        <v>145</v>
      </c>
      <c r="D81" s="164">
        <f t="shared" si="4"/>
        <v>338937826</v>
      </c>
      <c r="E81" s="164">
        <v>152575170</v>
      </c>
      <c r="F81" s="164">
        <v>133409</v>
      </c>
      <c r="G81" s="164">
        <v>0</v>
      </c>
      <c r="H81" s="164">
        <v>186229247</v>
      </c>
      <c r="I81" s="164"/>
    </row>
    <row r="82" spans="1:9" x14ac:dyDescent="0.2">
      <c r="A82" s="44">
        <v>74</v>
      </c>
      <c r="B82" s="6" t="s">
        <v>146</v>
      </c>
      <c r="C82" s="11" t="s">
        <v>147</v>
      </c>
      <c r="D82" s="164">
        <f t="shared" si="4"/>
        <v>127447539</v>
      </c>
      <c r="E82" s="164">
        <v>31872638</v>
      </c>
      <c r="F82" s="164">
        <v>0</v>
      </c>
      <c r="G82" s="164">
        <v>16160058</v>
      </c>
      <c r="H82" s="164">
        <v>79414843</v>
      </c>
      <c r="I82" s="164"/>
    </row>
    <row r="83" spans="1:9" x14ac:dyDescent="0.2">
      <c r="A83" s="44">
        <v>75</v>
      </c>
      <c r="B83" s="10" t="s">
        <v>148</v>
      </c>
      <c r="C83" s="11" t="s">
        <v>149</v>
      </c>
      <c r="D83" s="164">
        <f t="shared" si="4"/>
        <v>624236046</v>
      </c>
      <c r="E83" s="164">
        <v>312388868</v>
      </c>
      <c r="F83" s="164">
        <v>0</v>
      </c>
      <c r="G83" s="164">
        <v>27842342</v>
      </c>
      <c r="H83" s="164">
        <v>269476580</v>
      </c>
      <c r="I83" s="164">
        <v>14528256</v>
      </c>
    </row>
    <row r="84" spans="1:9" x14ac:dyDescent="0.2">
      <c r="A84" s="44">
        <v>76</v>
      </c>
      <c r="B84" s="12" t="s">
        <v>150</v>
      </c>
      <c r="C84" s="13" t="s">
        <v>151</v>
      </c>
      <c r="D84" s="164">
        <f t="shared" si="4"/>
        <v>19113807</v>
      </c>
      <c r="E84" s="164">
        <v>19113807</v>
      </c>
      <c r="F84" s="164">
        <v>0</v>
      </c>
      <c r="G84" s="164">
        <v>0</v>
      </c>
      <c r="H84" s="164">
        <v>0</v>
      </c>
      <c r="I84" s="164"/>
    </row>
    <row r="85" spans="1:9" x14ac:dyDescent="0.2">
      <c r="A85" s="44">
        <v>77</v>
      </c>
      <c r="B85" s="6" t="s">
        <v>152</v>
      </c>
      <c r="C85" s="11" t="s">
        <v>153</v>
      </c>
      <c r="D85" s="164">
        <f t="shared" si="4"/>
        <v>584554756</v>
      </c>
      <c r="E85" s="164">
        <v>320353105</v>
      </c>
      <c r="F85" s="164">
        <v>73381681</v>
      </c>
      <c r="G85" s="164">
        <v>21194526</v>
      </c>
      <c r="H85" s="164">
        <v>116035496</v>
      </c>
      <c r="I85" s="164">
        <v>53589948</v>
      </c>
    </row>
    <row r="86" spans="1:9" x14ac:dyDescent="0.2">
      <c r="A86" s="44">
        <v>78</v>
      </c>
      <c r="B86" s="12" t="s">
        <v>154</v>
      </c>
      <c r="C86" s="13" t="s">
        <v>155</v>
      </c>
      <c r="D86" s="164">
        <f t="shared" si="4"/>
        <v>524671390</v>
      </c>
      <c r="E86" s="164">
        <v>288267624</v>
      </c>
      <c r="F86" s="164">
        <v>0</v>
      </c>
      <c r="G86" s="164">
        <v>142460165</v>
      </c>
      <c r="H86" s="164">
        <v>12976009</v>
      </c>
      <c r="I86" s="164">
        <v>80967592</v>
      </c>
    </row>
    <row r="87" spans="1:9" x14ac:dyDescent="0.2">
      <c r="A87" s="44">
        <v>79</v>
      </c>
      <c r="B87" s="6" t="s">
        <v>156</v>
      </c>
      <c r="C87" s="11" t="s">
        <v>157</v>
      </c>
      <c r="D87" s="164">
        <f t="shared" si="4"/>
        <v>1002652533</v>
      </c>
      <c r="E87" s="164">
        <v>311708970</v>
      </c>
      <c r="F87" s="164">
        <v>0</v>
      </c>
      <c r="G87" s="164">
        <v>66299060</v>
      </c>
      <c r="H87" s="164">
        <v>362253862</v>
      </c>
      <c r="I87" s="164">
        <v>262390641</v>
      </c>
    </row>
    <row r="88" spans="1:9" x14ac:dyDescent="0.2">
      <c r="A88" s="44">
        <v>80</v>
      </c>
      <c r="B88" s="12" t="s">
        <v>158</v>
      </c>
      <c r="C88" s="13" t="s">
        <v>159</v>
      </c>
      <c r="D88" s="164">
        <f t="shared" si="4"/>
        <v>281200438</v>
      </c>
      <c r="E88" s="164">
        <v>250060508</v>
      </c>
      <c r="F88" s="164">
        <v>0</v>
      </c>
      <c r="G88" s="164">
        <v>0</v>
      </c>
      <c r="H88" s="164">
        <v>0</v>
      </c>
      <c r="I88" s="164">
        <v>31139930</v>
      </c>
    </row>
    <row r="89" spans="1:9" x14ac:dyDescent="0.2">
      <c r="A89" s="44">
        <v>81</v>
      </c>
      <c r="B89" s="9" t="s">
        <v>160</v>
      </c>
      <c r="C89" s="11" t="s">
        <v>161</v>
      </c>
      <c r="D89" s="164">
        <f t="shared" si="4"/>
        <v>0</v>
      </c>
      <c r="E89" s="164"/>
      <c r="F89" s="164"/>
      <c r="G89" s="164"/>
      <c r="H89" s="164"/>
      <c r="I89" s="164"/>
    </row>
    <row r="90" spans="1:9" x14ac:dyDescent="0.2">
      <c r="A90" s="44">
        <v>82</v>
      </c>
      <c r="B90" s="10" t="s">
        <v>162</v>
      </c>
      <c r="C90" s="11" t="s">
        <v>163</v>
      </c>
      <c r="D90" s="164">
        <f t="shared" si="4"/>
        <v>0</v>
      </c>
      <c r="E90" s="164">
        <v>0</v>
      </c>
      <c r="F90" s="164">
        <v>0</v>
      </c>
      <c r="G90" s="164">
        <v>0</v>
      </c>
      <c r="H90" s="164">
        <v>0</v>
      </c>
      <c r="I90" s="164"/>
    </row>
    <row r="91" spans="1:9" ht="24" x14ac:dyDescent="0.2">
      <c r="A91" s="44">
        <v>83</v>
      </c>
      <c r="B91" s="9" t="s">
        <v>164</v>
      </c>
      <c r="C91" s="7" t="s">
        <v>165</v>
      </c>
      <c r="D91" s="164">
        <f t="shared" si="4"/>
        <v>0</v>
      </c>
      <c r="E91" s="164">
        <v>0</v>
      </c>
      <c r="F91" s="164"/>
      <c r="G91" s="164"/>
      <c r="H91" s="164"/>
      <c r="I91" s="164"/>
    </row>
    <row r="92" spans="1:9" x14ac:dyDescent="0.2">
      <c r="A92" s="44">
        <v>84</v>
      </c>
      <c r="B92" s="9" t="s">
        <v>166</v>
      </c>
      <c r="C92" s="13" t="s">
        <v>167</v>
      </c>
      <c r="D92" s="164">
        <f t="shared" si="4"/>
        <v>0</v>
      </c>
      <c r="E92" s="164">
        <v>0</v>
      </c>
      <c r="F92" s="164"/>
      <c r="G92" s="164"/>
      <c r="H92" s="164"/>
      <c r="I92" s="164"/>
    </row>
    <row r="93" spans="1:9" x14ac:dyDescent="0.2">
      <c r="A93" s="44">
        <v>85</v>
      </c>
      <c r="B93" s="10" t="s">
        <v>168</v>
      </c>
      <c r="C93" s="11" t="s">
        <v>169</v>
      </c>
      <c r="D93" s="164">
        <f t="shared" si="4"/>
        <v>183342585</v>
      </c>
      <c r="E93" s="164">
        <v>167217706</v>
      </c>
      <c r="F93" s="164">
        <v>26095</v>
      </c>
      <c r="G93" s="164">
        <v>16098784</v>
      </c>
      <c r="H93" s="164">
        <v>0</v>
      </c>
      <c r="I93" s="164"/>
    </row>
    <row r="94" spans="1:9" x14ac:dyDescent="0.2">
      <c r="A94" s="44">
        <v>86</v>
      </c>
      <c r="B94" s="9" t="s">
        <v>170</v>
      </c>
      <c r="C94" s="7" t="s">
        <v>171</v>
      </c>
      <c r="D94" s="164">
        <f t="shared" si="4"/>
        <v>29973784</v>
      </c>
      <c r="E94" s="164">
        <v>29973784</v>
      </c>
      <c r="F94" s="164">
        <v>0</v>
      </c>
      <c r="G94" s="164">
        <v>0</v>
      </c>
      <c r="H94" s="164">
        <v>0</v>
      </c>
      <c r="I94" s="164"/>
    </row>
    <row r="95" spans="1:9" x14ac:dyDescent="0.2">
      <c r="A95" s="44">
        <v>87</v>
      </c>
      <c r="B95" s="10" t="s">
        <v>172</v>
      </c>
      <c r="C95" s="11" t="s">
        <v>173</v>
      </c>
      <c r="D95" s="164">
        <f t="shared" si="4"/>
        <v>29693592</v>
      </c>
      <c r="E95" s="164">
        <v>29693592</v>
      </c>
      <c r="F95" s="164">
        <v>0</v>
      </c>
      <c r="G95" s="164">
        <v>0</v>
      </c>
      <c r="H95" s="164">
        <v>0</v>
      </c>
      <c r="I95" s="164"/>
    </row>
    <row r="96" spans="1:9" x14ac:dyDescent="0.2">
      <c r="A96" s="44">
        <v>88</v>
      </c>
      <c r="B96" s="10" t="s">
        <v>174</v>
      </c>
      <c r="C96" s="11" t="s">
        <v>175</v>
      </c>
      <c r="D96" s="164">
        <f t="shared" si="4"/>
        <v>100807406</v>
      </c>
      <c r="E96" s="164">
        <v>74480238</v>
      </c>
      <c r="F96" s="164">
        <v>0</v>
      </c>
      <c r="G96" s="164">
        <v>0</v>
      </c>
      <c r="H96" s="164">
        <v>26327168</v>
      </c>
      <c r="I96" s="164"/>
    </row>
    <row r="97" spans="1:9" ht="13.5" customHeight="1" x14ac:dyDescent="0.2">
      <c r="A97" s="44">
        <v>89</v>
      </c>
      <c r="B97" s="9" t="s">
        <v>176</v>
      </c>
      <c r="C97" s="13" t="s">
        <v>177</v>
      </c>
      <c r="D97" s="164">
        <f t="shared" si="4"/>
        <v>41423328</v>
      </c>
      <c r="E97" s="164">
        <v>41423328</v>
      </c>
      <c r="F97" s="164">
        <v>0</v>
      </c>
      <c r="G97" s="164">
        <v>0</v>
      </c>
      <c r="H97" s="164">
        <v>0</v>
      </c>
      <c r="I97" s="164"/>
    </row>
    <row r="98" spans="1:9" ht="14.25" customHeight="1" x14ac:dyDescent="0.2">
      <c r="A98" s="44">
        <v>90</v>
      </c>
      <c r="B98" s="9" t="s">
        <v>178</v>
      </c>
      <c r="C98" s="7" t="s">
        <v>179</v>
      </c>
      <c r="D98" s="164">
        <f t="shared" si="4"/>
        <v>64236676</v>
      </c>
      <c r="E98" s="164">
        <v>64217816</v>
      </c>
      <c r="F98" s="164">
        <v>18860</v>
      </c>
      <c r="G98" s="164">
        <v>0</v>
      </c>
      <c r="H98" s="164">
        <v>0</v>
      </c>
      <c r="I98" s="164"/>
    </row>
    <row r="99" spans="1:9" x14ac:dyDescent="0.2">
      <c r="A99" s="44">
        <v>91</v>
      </c>
      <c r="B99" s="6" t="s">
        <v>180</v>
      </c>
      <c r="C99" s="7" t="s">
        <v>181</v>
      </c>
      <c r="D99" s="164">
        <f t="shared" si="4"/>
        <v>82990536</v>
      </c>
      <c r="E99" s="164">
        <v>41716402</v>
      </c>
      <c r="F99" s="164">
        <v>0</v>
      </c>
      <c r="G99" s="164">
        <v>0</v>
      </c>
      <c r="H99" s="164">
        <v>41274134</v>
      </c>
      <c r="I99" s="164"/>
    </row>
    <row r="100" spans="1:9" x14ac:dyDescent="0.2">
      <c r="A100" s="44">
        <v>92</v>
      </c>
      <c r="B100" s="6" t="s">
        <v>182</v>
      </c>
      <c r="C100" s="7" t="s">
        <v>183</v>
      </c>
      <c r="D100" s="164">
        <f t="shared" si="4"/>
        <v>81782761</v>
      </c>
      <c r="E100" s="164">
        <v>81746462</v>
      </c>
      <c r="F100" s="164">
        <v>36299</v>
      </c>
      <c r="G100" s="164">
        <v>0</v>
      </c>
      <c r="H100" s="164">
        <v>0</v>
      </c>
      <c r="I100" s="164"/>
    </row>
    <row r="101" spans="1:9" x14ac:dyDescent="0.2">
      <c r="A101" s="44">
        <v>93</v>
      </c>
      <c r="B101" s="10" t="s">
        <v>184</v>
      </c>
      <c r="C101" s="11" t="s">
        <v>185</v>
      </c>
      <c r="D101" s="164">
        <f t="shared" si="4"/>
        <v>32335505</v>
      </c>
      <c r="E101" s="164">
        <v>21216782</v>
      </c>
      <c r="F101" s="164">
        <v>0</v>
      </c>
      <c r="G101" s="164">
        <v>0</v>
      </c>
      <c r="H101" s="164">
        <v>11118723</v>
      </c>
      <c r="I101" s="164"/>
    </row>
    <row r="102" spans="1:9" x14ac:dyDescent="0.2">
      <c r="A102" s="44">
        <v>94</v>
      </c>
      <c r="B102" s="12" t="s">
        <v>186</v>
      </c>
      <c r="C102" s="13" t="s">
        <v>187</v>
      </c>
      <c r="D102" s="164">
        <f t="shared" si="4"/>
        <v>38310382</v>
      </c>
      <c r="E102" s="164">
        <v>38310382</v>
      </c>
      <c r="F102" s="164">
        <v>0</v>
      </c>
      <c r="G102" s="164">
        <v>0</v>
      </c>
      <c r="H102" s="164">
        <v>0</v>
      </c>
      <c r="I102" s="164"/>
    </row>
    <row r="103" spans="1:9" x14ac:dyDescent="0.2">
      <c r="A103" s="44">
        <v>95</v>
      </c>
      <c r="B103" s="6" t="s">
        <v>188</v>
      </c>
      <c r="C103" s="7" t="s">
        <v>189</v>
      </c>
      <c r="D103" s="164">
        <f t="shared" si="4"/>
        <v>70701583</v>
      </c>
      <c r="E103" s="164">
        <v>70637888</v>
      </c>
      <c r="F103" s="164">
        <v>63695</v>
      </c>
      <c r="G103" s="164">
        <v>0</v>
      </c>
      <c r="H103" s="164">
        <v>0</v>
      </c>
      <c r="I103" s="164"/>
    </row>
    <row r="104" spans="1:9" x14ac:dyDescent="0.2">
      <c r="A104" s="44">
        <v>96</v>
      </c>
      <c r="B104" s="9" t="s">
        <v>190</v>
      </c>
      <c r="C104" s="7" t="s">
        <v>191</v>
      </c>
      <c r="D104" s="164">
        <f t="shared" si="4"/>
        <v>194535234</v>
      </c>
      <c r="E104" s="164">
        <v>106899046</v>
      </c>
      <c r="F104" s="164">
        <v>3134707</v>
      </c>
      <c r="G104" s="164">
        <v>10378626</v>
      </c>
      <c r="H104" s="164">
        <v>26334074</v>
      </c>
      <c r="I104" s="164">
        <v>47788781</v>
      </c>
    </row>
    <row r="105" spans="1:9" x14ac:dyDescent="0.2">
      <c r="A105" s="44">
        <v>97</v>
      </c>
      <c r="B105" s="10" t="s">
        <v>192</v>
      </c>
      <c r="C105" s="11" t="s">
        <v>193</v>
      </c>
      <c r="D105" s="164">
        <f t="shared" si="4"/>
        <v>30880433</v>
      </c>
      <c r="E105" s="164">
        <v>30880433</v>
      </c>
      <c r="F105" s="164">
        <v>0</v>
      </c>
      <c r="G105" s="164">
        <v>0</v>
      </c>
      <c r="H105" s="164">
        <v>0</v>
      </c>
      <c r="I105" s="164"/>
    </row>
    <row r="106" spans="1:9" x14ac:dyDescent="0.2">
      <c r="A106" s="44">
        <v>98</v>
      </c>
      <c r="B106" s="10" t="s">
        <v>194</v>
      </c>
      <c r="C106" s="11" t="s">
        <v>195</v>
      </c>
      <c r="D106" s="164">
        <f t="shared" si="4"/>
        <v>46120058</v>
      </c>
      <c r="E106" s="164">
        <v>46120058</v>
      </c>
      <c r="F106" s="164">
        <v>0</v>
      </c>
      <c r="G106" s="164">
        <v>0</v>
      </c>
      <c r="H106" s="164">
        <v>0</v>
      </c>
      <c r="I106" s="164"/>
    </row>
    <row r="107" spans="1:9" x14ac:dyDescent="0.2">
      <c r="A107" s="44">
        <v>99</v>
      </c>
      <c r="B107" s="6" t="s">
        <v>196</v>
      </c>
      <c r="C107" s="7" t="s">
        <v>197</v>
      </c>
      <c r="D107" s="164">
        <f t="shared" si="4"/>
        <v>103830123</v>
      </c>
      <c r="E107" s="164">
        <v>74952666</v>
      </c>
      <c r="F107" s="164">
        <v>0</v>
      </c>
      <c r="G107" s="164">
        <v>0</v>
      </c>
      <c r="H107" s="164">
        <v>28877457</v>
      </c>
      <c r="I107" s="164"/>
    </row>
    <row r="108" spans="1:9" x14ac:dyDescent="0.2">
      <c r="A108" s="44">
        <v>100</v>
      </c>
      <c r="B108" s="9" t="s">
        <v>198</v>
      </c>
      <c r="C108" s="7" t="s">
        <v>199</v>
      </c>
      <c r="D108" s="164">
        <f t="shared" si="4"/>
        <v>33905091</v>
      </c>
      <c r="E108" s="164">
        <v>33905091</v>
      </c>
      <c r="F108" s="164">
        <v>0</v>
      </c>
      <c r="G108" s="164">
        <v>0</v>
      </c>
      <c r="H108" s="164">
        <v>0</v>
      </c>
      <c r="I108" s="164"/>
    </row>
    <row r="109" spans="1:9" x14ac:dyDescent="0.2">
      <c r="A109" s="44">
        <v>101</v>
      </c>
      <c r="B109" s="6" t="s">
        <v>200</v>
      </c>
      <c r="C109" s="11" t="s">
        <v>201</v>
      </c>
      <c r="D109" s="164">
        <f t="shared" si="4"/>
        <v>0</v>
      </c>
      <c r="E109" s="164">
        <v>0</v>
      </c>
      <c r="F109" s="164"/>
      <c r="G109" s="164"/>
      <c r="H109" s="164"/>
      <c r="I109" s="164"/>
    </row>
    <row r="110" spans="1:9" x14ac:dyDescent="0.2">
      <c r="A110" s="44">
        <v>102</v>
      </c>
      <c r="B110" s="6" t="s">
        <v>202</v>
      </c>
      <c r="C110" s="7" t="s">
        <v>203</v>
      </c>
      <c r="D110" s="164">
        <f t="shared" si="4"/>
        <v>0</v>
      </c>
      <c r="E110" s="164">
        <v>0</v>
      </c>
      <c r="F110" s="164"/>
      <c r="G110" s="164"/>
      <c r="H110" s="164"/>
      <c r="I110" s="164"/>
    </row>
    <row r="111" spans="1:9" x14ac:dyDescent="0.2">
      <c r="A111" s="44">
        <v>103</v>
      </c>
      <c r="B111" s="10" t="s">
        <v>204</v>
      </c>
      <c r="C111" s="11" t="s">
        <v>205</v>
      </c>
      <c r="D111" s="164">
        <f t="shared" si="4"/>
        <v>0</v>
      </c>
      <c r="E111" s="164">
        <v>0</v>
      </c>
      <c r="F111" s="164"/>
      <c r="G111" s="164"/>
      <c r="H111" s="164"/>
      <c r="I111" s="164"/>
    </row>
    <row r="112" spans="1:9" x14ac:dyDescent="0.2">
      <c r="A112" s="44">
        <v>104</v>
      </c>
      <c r="B112" s="10" t="s">
        <v>206</v>
      </c>
      <c r="C112" s="11" t="s">
        <v>207</v>
      </c>
      <c r="D112" s="164">
        <f t="shared" si="4"/>
        <v>0</v>
      </c>
      <c r="E112" s="164">
        <v>0</v>
      </c>
      <c r="F112" s="164"/>
      <c r="G112" s="164"/>
      <c r="H112" s="164"/>
      <c r="I112" s="164"/>
    </row>
    <row r="113" spans="1:9" x14ac:dyDescent="0.2">
      <c r="A113" s="44">
        <v>105</v>
      </c>
      <c r="B113" s="10" t="s">
        <v>208</v>
      </c>
      <c r="C113" s="11" t="s">
        <v>209</v>
      </c>
      <c r="D113" s="164">
        <f t="shared" si="4"/>
        <v>0</v>
      </c>
      <c r="E113" s="164">
        <v>0</v>
      </c>
      <c r="F113" s="164"/>
      <c r="G113" s="164"/>
      <c r="H113" s="164"/>
      <c r="I113" s="164"/>
    </row>
    <row r="114" spans="1:9" x14ac:dyDescent="0.2">
      <c r="A114" s="44">
        <v>106</v>
      </c>
      <c r="B114" s="10" t="s">
        <v>210</v>
      </c>
      <c r="C114" s="11" t="s">
        <v>211</v>
      </c>
      <c r="D114" s="164">
        <f t="shared" si="4"/>
        <v>0</v>
      </c>
      <c r="E114" s="164">
        <v>0</v>
      </c>
      <c r="F114" s="164"/>
      <c r="G114" s="164"/>
      <c r="H114" s="164"/>
      <c r="I114" s="164"/>
    </row>
    <row r="115" spans="1:9" x14ac:dyDescent="0.2">
      <c r="A115" s="44">
        <v>107</v>
      </c>
      <c r="B115" s="10" t="s">
        <v>212</v>
      </c>
      <c r="C115" s="11" t="s">
        <v>213</v>
      </c>
      <c r="D115" s="164">
        <f t="shared" si="4"/>
        <v>0</v>
      </c>
      <c r="E115" s="164">
        <v>0</v>
      </c>
      <c r="F115" s="164"/>
      <c r="G115" s="164"/>
      <c r="H115" s="164"/>
      <c r="I115" s="164"/>
    </row>
    <row r="116" spans="1:9" x14ac:dyDescent="0.2">
      <c r="A116" s="44">
        <v>108</v>
      </c>
      <c r="B116" s="10" t="s">
        <v>214</v>
      </c>
      <c r="C116" s="11" t="s">
        <v>215</v>
      </c>
      <c r="D116" s="164">
        <f t="shared" si="4"/>
        <v>0</v>
      </c>
      <c r="E116" s="164">
        <v>0</v>
      </c>
      <c r="F116" s="164"/>
      <c r="G116" s="164"/>
      <c r="H116" s="164"/>
      <c r="I116" s="164"/>
    </row>
    <row r="117" spans="1:9" ht="12" customHeight="1" x14ac:dyDescent="0.2">
      <c r="A117" s="44">
        <v>109</v>
      </c>
      <c r="B117" s="16" t="s">
        <v>216</v>
      </c>
      <c r="C117" s="17" t="s">
        <v>217</v>
      </c>
      <c r="D117" s="164">
        <f t="shared" si="4"/>
        <v>0</v>
      </c>
      <c r="E117" s="164">
        <v>0</v>
      </c>
      <c r="F117" s="164"/>
      <c r="G117" s="164"/>
      <c r="H117" s="164"/>
      <c r="I117" s="164"/>
    </row>
    <row r="118" spans="1:9" x14ac:dyDescent="0.2">
      <c r="A118" s="44">
        <v>110</v>
      </c>
      <c r="B118" s="16" t="s">
        <v>356</v>
      </c>
      <c r="C118" s="17" t="s">
        <v>320</v>
      </c>
      <c r="D118" s="164">
        <f t="shared" si="4"/>
        <v>0</v>
      </c>
      <c r="E118" s="164"/>
      <c r="F118" s="164"/>
      <c r="G118" s="164"/>
      <c r="H118" s="164"/>
      <c r="I118" s="164"/>
    </row>
    <row r="119" spans="1:9" x14ac:dyDescent="0.2">
      <c r="A119" s="44">
        <v>111</v>
      </c>
      <c r="B119" s="9" t="s">
        <v>218</v>
      </c>
      <c r="C119" s="7" t="s">
        <v>219</v>
      </c>
      <c r="D119" s="164">
        <f t="shared" si="4"/>
        <v>226394870</v>
      </c>
      <c r="E119" s="164">
        <v>5866526</v>
      </c>
      <c r="F119" s="164">
        <v>179381199</v>
      </c>
      <c r="G119" s="164">
        <v>0</v>
      </c>
      <c r="H119" s="164">
        <v>0</v>
      </c>
      <c r="I119" s="164">
        <v>41147145</v>
      </c>
    </row>
    <row r="120" spans="1:9" x14ac:dyDescent="0.2">
      <c r="A120" s="44">
        <v>112</v>
      </c>
      <c r="B120" s="10" t="s">
        <v>220</v>
      </c>
      <c r="C120" s="11" t="s">
        <v>221</v>
      </c>
      <c r="D120" s="164">
        <f t="shared" si="4"/>
        <v>0</v>
      </c>
      <c r="E120" s="164">
        <v>0</v>
      </c>
      <c r="F120" s="164">
        <v>0</v>
      </c>
      <c r="G120" s="164">
        <v>0</v>
      </c>
      <c r="H120" s="164">
        <v>0</v>
      </c>
      <c r="I120" s="164"/>
    </row>
    <row r="121" spans="1:9" x14ac:dyDescent="0.2">
      <c r="A121" s="44">
        <v>113</v>
      </c>
      <c r="B121" s="6" t="s">
        <v>222</v>
      </c>
      <c r="C121" s="18" t="s">
        <v>223</v>
      </c>
      <c r="D121" s="164">
        <f t="shared" si="4"/>
        <v>0</v>
      </c>
      <c r="E121" s="164">
        <v>0</v>
      </c>
      <c r="F121" s="164"/>
      <c r="G121" s="164"/>
      <c r="H121" s="164"/>
      <c r="I121" s="164"/>
    </row>
    <row r="122" spans="1:9" ht="24" x14ac:dyDescent="0.2">
      <c r="A122" s="44">
        <v>114</v>
      </c>
      <c r="B122" s="10" t="s">
        <v>224</v>
      </c>
      <c r="C122" s="11" t="s">
        <v>225</v>
      </c>
      <c r="D122" s="164">
        <f t="shared" si="4"/>
        <v>0</v>
      </c>
      <c r="E122" s="164">
        <v>0</v>
      </c>
      <c r="F122" s="164"/>
      <c r="G122" s="164"/>
      <c r="H122" s="164"/>
      <c r="I122" s="164"/>
    </row>
    <row r="123" spans="1:9" ht="13.5" customHeight="1" x14ac:dyDescent="0.2">
      <c r="A123" s="44">
        <v>115</v>
      </c>
      <c r="B123" s="10" t="s">
        <v>226</v>
      </c>
      <c r="C123" s="11" t="s">
        <v>227</v>
      </c>
      <c r="D123" s="164">
        <f t="shared" si="4"/>
        <v>0</v>
      </c>
      <c r="E123" s="164">
        <v>0</v>
      </c>
      <c r="F123" s="164"/>
      <c r="G123" s="164"/>
      <c r="H123" s="164"/>
      <c r="I123" s="164"/>
    </row>
    <row r="124" spans="1:9" x14ac:dyDescent="0.2">
      <c r="A124" s="44">
        <v>116</v>
      </c>
      <c r="B124" s="9" t="s">
        <v>228</v>
      </c>
      <c r="C124" s="11" t="s">
        <v>229</v>
      </c>
      <c r="D124" s="164">
        <f t="shared" si="4"/>
        <v>0</v>
      </c>
      <c r="E124" s="164">
        <v>0</v>
      </c>
      <c r="F124" s="164"/>
      <c r="G124" s="164"/>
      <c r="H124" s="164"/>
      <c r="I124" s="164"/>
    </row>
    <row r="125" spans="1:9" ht="14.25" customHeight="1" x14ac:dyDescent="0.2">
      <c r="A125" s="44">
        <v>117</v>
      </c>
      <c r="B125" s="9" t="s">
        <v>230</v>
      </c>
      <c r="C125" s="11" t="s">
        <v>231</v>
      </c>
      <c r="D125" s="164">
        <f t="shared" si="4"/>
        <v>0</v>
      </c>
      <c r="E125" s="164">
        <v>0</v>
      </c>
      <c r="F125" s="164"/>
      <c r="G125" s="164"/>
      <c r="H125" s="164"/>
      <c r="I125" s="164"/>
    </row>
    <row r="126" spans="1:9" x14ac:dyDescent="0.2">
      <c r="A126" s="44">
        <v>118</v>
      </c>
      <c r="B126" s="9" t="s">
        <v>232</v>
      </c>
      <c r="C126" s="11" t="s">
        <v>233</v>
      </c>
      <c r="D126" s="164">
        <f t="shared" si="4"/>
        <v>0</v>
      </c>
      <c r="E126" s="164">
        <v>0</v>
      </c>
      <c r="F126" s="164"/>
      <c r="G126" s="164"/>
      <c r="H126" s="164"/>
      <c r="I126" s="164"/>
    </row>
    <row r="127" spans="1:9" ht="12.75" customHeight="1" x14ac:dyDescent="0.2">
      <c r="A127" s="44">
        <v>119</v>
      </c>
      <c r="B127" s="6" t="s">
        <v>234</v>
      </c>
      <c r="C127" s="7" t="s">
        <v>235</v>
      </c>
      <c r="D127" s="164">
        <f t="shared" si="4"/>
        <v>0</v>
      </c>
      <c r="E127" s="164">
        <v>0</v>
      </c>
      <c r="F127" s="164"/>
      <c r="G127" s="164"/>
      <c r="H127" s="164"/>
      <c r="I127" s="164"/>
    </row>
    <row r="128" spans="1:9" x14ac:dyDescent="0.2">
      <c r="A128" s="44">
        <v>120</v>
      </c>
      <c r="B128" s="9" t="s">
        <v>236</v>
      </c>
      <c r="C128" s="7" t="s">
        <v>237</v>
      </c>
      <c r="D128" s="164">
        <f t="shared" si="4"/>
        <v>0</v>
      </c>
      <c r="E128" s="164">
        <v>0</v>
      </c>
      <c r="F128" s="164"/>
      <c r="G128" s="164"/>
      <c r="H128" s="164"/>
      <c r="I128" s="164"/>
    </row>
    <row r="129" spans="1:9" x14ac:dyDescent="0.2">
      <c r="A129" s="44">
        <v>121</v>
      </c>
      <c r="B129" s="10" t="s">
        <v>238</v>
      </c>
      <c r="C129" s="11" t="s">
        <v>239</v>
      </c>
      <c r="D129" s="164">
        <f t="shared" si="4"/>
        <v>0</v>
      </c>
      <c r="E129" s="164">
        <v>0</v>
      </c>
      <c r="F129" s="164"/>
      <c r="G129" s="164"/>
      <c r="H129" s="164"/>
      <c r="I129" s="164"/>
    </row>
    <row r="130" spans="1:9" x14ac:dyDescent="0.2">
      <c r="A130" s="44">
        <v>122</v>
      </c>
      <c r="B130" s="10" t="s">
        <v>240</v>
      </c>
      <c r="C130" s="11" t="s">
        <v>241</v>
      </c>
      <c r="D130" s="164">
        <f t="shared" si="4"/>
        <v>0</v>
      </c>
      <c r="E130" s="164">
        <v>0</v>
      </c>
      <c r="F130" s="164"/>
      <c r="G130" s="164"/>
      <c r="H130" s="164"/>
      <c r="I130" s="164"/>
    </row>
    <row r="131" spans="1:9" x14ac:dyDescent="0.2">
      <c r="A131" s="44">
        <v>123</v>
      </c>
      <c r="B131" s="10" t="s">
        <v>242</v>
      </c>
      <c r="C131" s="11" t="s">
        <v>321</v>
      </c>
      <c r="D131" s="164">
        <f t="shared" si="4"/>
        <v>1805271391</v>
      </c>
      <c r="E131" s="164">
        <v>944326175</v>
      </c>
      <c r="F131" s="164">
        <v>177626397</v>
      </c>
      <c r="G131" s="164">
        <v>42690152</v>
      </c>
      <c r="H131" s="164">
        <v>123464444</v>
      </c>
      <c r="I131" s="164">
        <v>517164223</v>
      </c>
    </row>
    <row r="132" spans="1:9" x14ac:dyDescent="0.2">
      <c r="A132" s="44">
        <v>124</v>
      </c>
      <c r="B132" s="10" t="s">
        <v>243</v>
      </c>
      <c r="C132" s="11" t="s">
        <v>244</v>
      </c>
      <c r="D132" s="164">
        <f t="shared" si="4"/>
        <v>3360959005</v>
      </c>
      <c r="E132" s="164">
        <v>50635248</v>
      </c>
      <c r="F132" s="164">
        <v>3072639530</v>
      </c>
      <c r="G132" s="164">
        <v>0</v>
      </c>
      <c r="H132" s="164">
        <v>0</v>
      </c>
      <c r="I132" s="164">
        <v>237684227</v>
      </c>
    </row>
    <row r="133" spans="1:9" ht="26.25" customHeight="1" x14ac:dyDescent="0.2">
      <c r="A133" s="44">
        <v>125</v>
      </c>
      <c r="B133" s="10" t="s">
        <v>245</v>
      </c>
      <c r="C133" s="11" t="s">
        <v>246</v>
      </c>
      <c r="D133" s="164">
        <f t="shared" si="4"/>
        <v>1151707024</v>
      </c>
      <c r="E133" s="164">
        <v>374800466</v>
      </c>
      <c r="F133" s="164">
        <v>0</v>
      </c>
      <c r="G133" s="164">
        <v>22576478</v>
      </c>
      <c r="H133" s="164">
        <v>0</v>
      </c>
      <c r="I133" s="164">
        <v>754330080</v>
      </c>
    </row>
    <row r="134" spans="1:9" x14ac:dyDescent="0.2">
      <c r="A134" s="44">
        <v>126</v>
      </c>
      <c r="B134" s="6" t="s">
        <v>247</v>
      </c>
      <c r="C134" s="7" t="s">
        <v>248</v>
      </c>
      <c r="D134" s="164">
        <f t="shared" si="4"/>
        <v>878150023</v>
      </c>
      <c r="E134" s="164">
        <v>513780423</v>
      </c>
      <c r="F134" s="164">
        <v>141077950</v>
      </c>
      <c r="G134" s="164">
        <v>14342987</v>
      </c>
      <c r="H134" s="164">
        <v>0</v>
      </c>
      <c r="I134" s="164">
        <v>208948663</v>
      </c>
    </row>
    <row r="135" spans="1:9" x14ac:dyDescent="0.2">
      <c r="A135" s="44">
        <v>127</v>
      </c>
      <c r="B135" s="10" t="s">
        <v>249</v>
      </c>
      <c r="C135" s="11" t="s">
        <v>250</v>
      </c>
      <c r="D135" s="164">
        <f t="shared" si="4"/>
        <v>509309972</v>
      </c>
      <c r="E135" s="164">
        <v>370848732</v>
      </c>
      <c r="F135" s="164">
        <v>0</v>
      </c>
      <c r="G135" s="164">
        <v>0</v>
      </c>
      <c r="H135" s="164">
        <v>0</v>
      </c>
      <c r="I135" s="164">
        <v>138461240</v>
      </c>
    </row>
    <row r="136" spans="1:9" x14ac:dyDescent="0.2">
      <c r="A136" s="44">
        <v>128</v>
      </c>
      <c r="B136" s="6" t="s">
        <v>251</v>
      </c>
      <c r="C136" s="11" t="s">
        <v>322</v>
      </c>
      <c r="D136" s="164">
        <f t="shared" si="4"/>
        <v>197888029</v>
      </c>
      <c r="E136" s="164">
        <v>192369085</v>
      </c>
      <c r="F136" s="164">
        <v>0</v>
      </c>
      <c r="G136" s="164">
        <v>0</v>
      </c>
      <c r="H136" s="164">
        <v>0</v>
      </c>
      <c r="I136" s="164">
        <v>5518944</v>
      </c>
    </row>
    <row r="137" spans="1:9" ht="9.75" customHeight="1" x14ac:dyDescent="0.2">
      <c r="A137" s="44">
        <v>129</v>
      </c>
      <c r="B137" s="12" t="s">
        <v>252</v>
      </c>
      <c r="C137" s="13" t="s">
        <v>253</v>
      </c>
      <c r="D137" s="164">
        <f t="shared" si="4"/>
        <v>963458796</v>
      </c>
      <c r="E137" s="164">
        <v>716119026</v>
      </c>
      <c r="F137" s="164">
        <v>0</v>
      </c>
      <c r="G137" s="164">
        <v>0</v>
      </c>
      <c r="H137" s="164">
        <v>0</v>
      </c>
      <c r="I137" s="164">
        <v>247339770</v>
      </c>
    </row>
    <row r="138" spans="1:9" x14ac:dyDescent="0.2">
      <c r="A138" s="44">
        <v>130</v>
      </c>
      <c r="B138" s="10" t="s">
        <v>254</v>
      </c>
      <c r="C138" s="11" t="s">
        <v>255</v>
      </c>
      <c r="D138" s="164">
        <f t="shared" ref="D138:D145" si="5">SUM(E138:I138)</f>
        <v>0</v>
      </c>
      <c r="E138" s="164">
        <v>0</v>
      </c>
      <c r="F138" s="164"/>
      <c r="G138" s="164"/>
      <c r="H138" s="164"/>
      <c r="I138" s="164"/>
    </row>
    <row r="139" spans="1:9" x14ac:dyDescent="0.2">
      <c r="A139" s="44">
        <v>131</v>
      </c>
      <c r="B139" s="10" t="s">
        <v>256</v>
      </c>
      <c r="C139" s="11" t="s">
        <v>257</v>
      </c>
      <c r="D139" s="164">
        <f t="shared" si="5"/>
        <v>0</v>
      </c>
      <c r="E139" s="164">
        <v>0</v>
      </c>
      <c r="F139" s="164"/>
      <c r="G139" s="164"/>
      <c r="H139" s="164"/>
      <c r="I139" s="164"/>
    </row>
    <row r="140" spans="1:9" x14ac:dyDescent="0.2">
      <c r="A140" s="44">
        <v>132</v>
      </c>
      <c r="B140" s="10" t="s">
        <v>258</v>
      </c>
      <c r="C140" s="11" t="s">
        <v>259</v>
      </c>
      <c r="D140" s="164">
        <f t="shared" si="5"/>
        <v>389044461</v>
      </c>
      <c r="E140" s="164">
        <v>132973214</v>
      </c>
      <c r="F140" s="164">
        <v>0</v>
      </c>
      <c r="G140" s="164">
        <v>63115133</v>
      </c>
      <c r="H140" s="164">
        <v>159748904</v>
      </c>
      <c r="I140" s="164">
        <v>33207210</v>
      </c>
    </row>
    <row r="141" spans="1:9" ht="13.5" customHeight="1" x14ac:dyDescent="0.2">
      <c r="A141" s="44">
        <v>133</v>
      </c>
      <c r="B141" s="12" t="s">
        <v>260</v>
      </c>
      <c r="C141" s="13" t="s">
        <v>323</v>
      </c>
      <c r="D141" s="164">
        <f t="shared" si="5"/>
        <v>1118468467</v>
      </c>
      <c r="E141" s="164">
        <v>650449606</v>
      </c>
      <c r="F141" s="164">
        <v>3321934</v>
      </c>
      <c r="G141" s="164">
        <v>49701912</v>
      </c>
      <c r="H141" s="164">
        <v>179966586</v>
      </c>
      <c r="I141" s="164">
        <v>235028429</v>
      </c>
    </row>
    <row r="142" spans="1:9" x14ac:dyDescent="0.2">
      <c r="A142" s="44">
        <v>134</v>
      </c>
      <c r="B142" s="9" t="s">
        <v>261</v>
      </c>
      <c r="C142" s="13" t="s">
        <v>262</v>
      </c>
      <c r="D142" s="164">
        <f t="shared" si="5"/>
        <v>935223105</v>
      </c>
      <c r="E142" s="164">
        <v>685387500</v>
      </c>
      <c r="F142" s="164">
        <v>7083160</v>
      </c>
      <c r="G142" s="164">
        <v>38376623</v>
      </c>
      <c r="H142" s="164">
        <v>0</v>
      </c>
      <c r="I142" s="164">
        <v>204375822</v>
      </c>
    </row>
    <row r="143" spans="1:9" x14ac:dyDescent="0.2">
      <c r="A143" s="44">
        <v>135</v>
      </c>
      <c r="B143" s="10" t="s">
        <v>263</v>
      </c>
      <c r="C143" s="11" t="s">
        <v>264</v>
      </c>
      <c r="D143" s="164">
        <f t="shared" si="5"/>
        <v>907725255</v>
      </c>
      <c r="E143" s="164">
        <v>200831196</v>
      </c>
      <c r="F143" s="164">
        <v>0</v>
      </c>
      <c r="G143" s="164">
        <v>0</v>
      </c>
      <c r="H143" s="164">
        <v>706894059</v>
      </c>
      <c r="I143" s="164"/>
    </row>
    <row r="144" spans="1:9" x14ac:dyDescent="0.2">
      <c r="A144" s="44">
        <v>136</v>
      </c>
      <c r="B144" s="6" t="s">
        <v>265</v>
      </c>
      <c r="C144" s="7" t="s">
        <v>266</v>
      </c>
      <c r="D144" s="164">
        <f t="shared" si="5"/>
        <v>0</v>
      </c>
      <c r="E144" s="164"/>
      <c r="F144" s="164"/>
      <c r="G144" s="164"/>
      <c r="H144" s="164"/>
      <c r="I144" s="164"/>
    </row>
    <row r="145" spans="1:9" ht="15" customHeight="1" x14ac:dyDescent="0.2">
      <c r="A145" s="44">
        <v>137</v>
      </c>
      <c r="B145" s="59" t="s">
        <v>267</v>
      </c>
      <c r="C145" s="52" t="s">
        <v>268</v>
      </c>
      <c r="D145" s="164">
        <f t="shared" si="5"/>
        <v>0</v>
      </c>
      <c r="E145" s="164"/>
      <c r="F145" s="164"/>
      <c r="G145" s="164"/>
      <c r="H145" s="164"/>
      <c r="I145" s="164">
        <v>0</v>
      </c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H147"/>
  <sheetViews>
    <sheetView zoomScale="98" zoomScaleNormal="98" workbookViewId="0">
      <pane xSplit="3" ySplit="10" topLeftCell="D126" activePane="bottomRight" state="frozen"/>
      <selection pane="topRight" activeCell="D1" sqref="D1"/>
      <selection pane="bottomLeft" activeCell="A10" sqref="A10"/>
      <selection pane="bottomRight" activeCell="J75" sqref="J75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41.28515625" style="62" customWidth="1"/>
    <col min="4" max="4" width="15.7109375" style="30" customWidth="1"/>
    <col min="5" max="6" width="15.140625" style="30" customWidth="1"/>
    <col min="7" max="7" width="24.7109375" style="30" customWidth="1"/>
    <col min="8" max="8" width="19" style="30" customWidth="1"/>
    <col min="9" max="16384" width="9.140625" style="3"/>
  </cols>
  <sheetData>
    <row r="1" spans="1:8" ht="26.25" customHeight="1" x14ac:dyDescent="0.2">
      <c r="A1" s="201" t="s">
        <v>326</v>
      </c>
      <c r="B1" s="201"/>
      <c r="C1" s="201"/>
      <c r="D1" s="201"/>
      <c r="E1" s="201"/>
      <c r="F1" s="201"/>
      <c r="G1" s="201"/>
      <c r="H1" s="201"/>
    </row>
    <row r="2" spans="1:8" ht="12.75" customHeight="1" x14ac:dyDescent="0.2">
      <c r="C2" s="4"/>
      <c r="H2" s="30" t="s">
        <v>293</v>
      </c>
    </row>
    <row r="3" spans="1:8" s="5" customFormat="1" ht="24.75" customHeight="1" x14ac:dyDescent="0.2">
      <c r="A3" s="203" t="s">
        <v>0</v>
      </c>
      <c r="B3" s="203" t="s">
        <v>1</v>
      </c>
      <c r="C3" s="203" t="s">
        <v>2</v>
      </c>
      <c r="D3" s="260" t="s">
        <v>291</v>
      </c>
      <c r="E3" s="260"/>
      <c r="F3" s="260"/>
      <c r="G3" s="260"/>
      <c r="H3" s="260"/>
    </row>
    <row r="4" spans="1:8" s="5" customFormat="1" ht="24.75" customHeight="1" x14ac:dyDescent="0.2">
      <c r="A4" s="203"/>
      <c r="B4" s="203"/>
      <c r="C4" s="203"/>
      <c r="D4" s="261" t="s">
        <v>270</v>
      </c>
      <c r="E4" s="260" t="s">
        <v>306</v>
      </c>
      <c r="F4" s="260"/>
      <c r="G4" s="260"/>
      <c r="H4" s="260"/>
    </row>
    <row r="5" spans="1:8" ht="55.5" customHeight="1" x14ac:dyDescent="0.2">
      <c r="A5" s="203"/>
      <c r="B5" s="203"/>
      <c r="C5" s="203"/>
      <c r="D5" s="261"/>
      <c r="E5" s="262" t="s">
        <v>288</v>
      </c>
      <c r="F5" s="261" t="s">
        <v>289</v>
      </c>
      <c r="G5" s="112" t="s">
        <v>316</v>
      </c>
      <c r="H5" s="258" t="s">
        <v>385</v>
      </c>
    </row>
    <row r="6" spans="1:8" ht="60.75" customHeight="1" x14ac:dyDescent="0.2">
      <c r="A6" s="203"/>
      <c r="B6" s="203"/>
      <c r="C6" s="203"/>
      <c r="D6" s="262"/>
      <c r="E6" s="260"/>
      <c r="F6" s="262"/>
      <c r="G6" s="63" t="s">
        <v>317</v>
      </c>
      <c r="H6" s="259"/>
    </row>
    <row r="7" spans="1:8" ht="11.25" customHeight="1" x14ac:dyDescent="0.2">
      <c r="A7" s="248" t="s">
        <v>270</v>
      </c>
      <c r="B7" s="248"/>
      <c r="C7" s="248"/>
      <c r="D7" s="64">
        <f>D8+D10+D9</f>
        <v>8129889818</v>
      </c>
      <c r="E7" s="64">
        <f t="shared" ref="E7:H7" si="0">E8+E10+E9</f>
        <v>6115335459</v>
      </c>
      <c r="F7" s="64">
        <f t="shared" si="0"/>
        <v>1446453286</v>
      </c>
      <c r="G7" s="64">
        <f t="shared" si="0"/>
        <v>165134342</v>
      </c>
      <c r="H7" s="64">
        <f t="shared" si="0"/>
        <v>402966731</v>
      </c>
    </row>
    <row r="8" spans="1:8" ht="11.25" customHeight="1" x14ac:dyDescent="0.2">
      <c r="A8" s="246" t="s">
        <v>269</v>
      </c>
      <c r="B8" s="215"/>
      <c r="C8" s="247"/>
      <c r="D8" s="65">
        <f>SUM(E8:H8)</f>
        <v>78946270</v>
      </c>
      <c r="E8" s="65"/>
      <c r="F8" s="113">
        <v>78946270</v>
      </c>
      <c r="G8" s="66"/>
      <c r="H8" s="65"/>
    </row>
    <row r="9" spans="1:8" ht="11.25" customHeight="1" x14ac:dyDescent="0.2">
      <c r="A9" s="246" t="s">
        <v>386</v>
      </c>
      <c r="B9" s="215"/>
      <c r="C9" s="215"/>
      <c r="D9" s="65">
        <f>E9</f>
        <v>68867121</v>
      </c>
      <c r="E9" s="65">
        <v>68867121</v>
      </c>
      <c r="F9" s="113"/>
      <c r="G9" s="66"/>
      <c r="H9" s="65"/>
    </row>
    <row r="10" spans="1:8" ht="11.25" customHeight="1" x14ac:dyDescent="0.2">
      <c r="A10" s="246" t="s">
        <v>313</v>
      </c>
      <c r="B10" s="215"/>
      <c r="C10" s="247"/>
      <c r="D10" s="64">
        <f>SUM(D11:D147)</f>
        <v>7982076427</v>
      </c>
      <c r="E10" s="64">
        <f>SUM(E11:E147)</f>
        <v>6046468338</v>
      </c>
      <c r="F10" s="64">
        <f>SUM(F11:F147)</f>
        <v>1367507016</v>
      </c>
      <c r="G10" s="64">
        <f>SUM(G11:G147)</f>
        <v>165134342</v>
      </c>
      <c r="H10" s="64">
        <f>SUM(H11:H147)</f>
        <v>402966731</v>
      </c>
    </row>
    <row r="11" spans="1:8" ht="12" customHeight="1" x14ac:dyDescent="0.2">
      <c r="A11" s="44">
        <v>1</v>
      </c>
      <c r="B11" s="6" t="s">
        <v>3</v>
      </c>
      <c r="C11" s="7" t="s">
        <v>4</v>
      </c>
      <c r="D11" s="67">
        <f t="shared" ref="D11:D74" si="1">SUM(E11:H11)</f>
        <v>38426622</v>
      </c>
      <c r="E11" s="67">
        <v>31458373</v>
      </c>
      <c r="F11" s="65">
        <v>3338463</v>
      </c>
      <c r="G11" s="65">
        <v>1637682</v>
      </c>
      <c r="H11" s="65">
        <v>1992104</v>
      </c>
    </row>
    <row r="12" spans="1:8" ht="12" customHeight="1" x14ac:dyDescent="0.2">
      <c r="A12" s="44">
        <v>2</v>
      </c>
      <c r="B12" s="9" t="s">
        <v>5</v>
      </c>
      <c r="C12" s="7" t="s">
        <v>6</v>
      </c>
      <c r="D12" s="67">
        <f t="shared" si="1"/>
        <v>38144971</v>
      </c>
      <c r="E12" s="67">
        <v>31277751</v>
      </c>
      <c r="F12" s="8">
        <v>4976768</v>
      </c>
      <c r="G12" s="8">
        <v>0</v>
      </c>
      <c r="H12" s="8">
        <v>1890452</v>
      </c>
    </row>
    <row r="13" spans="1:8" ht="12" customHeight="1" x14ac:dyDescent="0.2">
      <c r="A13" s="44">
        <v>3</v>
      </c>
      <c r="B13" s="10" t="s">
        <v>7</v>
      </c>
      <c r="C13" s="11" t="s">
        <v>8</v>
      </c>
      <c r="D13" s="67">
        <f t="shared" si="1"/>
        <v>115334621</v>
      </c>
      <c r="E13" s="67">
        <v>92495963</v>
      </c>
      <c r="F13" s="8">
        <v>17485587</v>
      </c>
      <c r="G13" s="8">
        <v>0</v>
      </c>
      <c r="H13" s="8">
        <v>5353071</v>
      </c>
    </row>
    <row r="14" spans="1:8" ht="12" customHeight="1" x14ac:dyDescent="0.2">
      <c r="A14" s="44">
        <v>4</v>
      </c>
      <c r="B14" s="6" t="s">
        <v>9</v>
      </c>
      <c r="C14" s="7" t="s">
        <v>10</v>
      </c>
      <c r="D14" s="67">
        <f t="shared" si="1"/>
        <v>36641419</v>
      </c>
      <c r="E14" s="67">
        <v>31496159</v>
      </c>
      <c r="F14" s="8">
        <v>3254117</v>
      </c>
      <c r="G14" s="8">
        <v>0</v>
      </c>
      <c r="H14" s="8">
        <v>1891143</v>
      </c>
    </row>
    <row r="15" spans="1:8" ht="12" customHeight="1" x14ac:dyDescent="0.2">
      <c r="A15" s="44">
        <v>5</v>
      </c>
      <c r="B15" s="6" t="s">
        <v>11</v>
      </c>
      <c r="C15" s="7" t="s">
        <v>12</v>
      </c>
      <c r="D15" s="67">
        <f t="shared" si="1"/>
        <v>41896086</v>
      </c>
      <c r="E15" s="67">
        <v>35209779</v>
      </c>
      <c r="F15" s="8">
        <v>5118707</v>
      </c>
      <c r="G15" s="8">
        <v>0</v>
      </c>
      <c r="H15" s="8">
        <v>1567600</v>
      </c>
    </row>
    <row r="16" spans="1:8" ht="12" customHeight="1" x14ac:dyDescent="0.2">
      <c r="A16" s="44">
        <v>6</v>
      </c>
      <c r="B16" s="10" t="s">
        <v>13</v>
      </c>
      <c r="C16" s="11" t="s">
        <v>14</v>
      </c>
      <c r="D16" s="67">
        <f t="shared" si="1"/>
        <v>287691392</v>
      </c>
      <c r="E16" s="67">
        <v>231072989</v>
      </c>
      <c r="F16" s="8">
        <v>45017273</v>
      </c>
      <c r="G16" s="8">
        <v>0</v>
      </c>
      <c r="H16" s="8">
        <v>11601130</v>
      </c>
    </row>
    <row r="17" spans="1:8" ht="12" customHeight="1" x14ac:dyDescent="0.2">
      <c r="A17" s="44">
        <v>7</v>
      </c>
      <c r="B17" s="12" t="s">
        <v>15</v>
      </c>
      <c r="C17" s="13" t="s">
        <v>16</v>
      </c>
      <c r="D17" s="67">
        <f t="shared" si="1"/>
        <v>114007928</v>
      </c>
      <c r="E17" s="67">
        <v>88207410</v>
      </c>
      <c r="F17" s="8">
        <v>18570004</v>
      </c>
      <c r="G17" s="8">
        <v>0</v>
      </c>
      <c r="H17" s="8">
        <v>7230514</v>
      </c>
    </row>
    <row r="18" spans="1:8" ht="12" customHeight="1" x14ac:dyDescent="0.2">
      <c r="A18" s="44">
        <v>8</v>
      </c>
      <c r="B18" s="10" t="s">
        <v>17</v>
      </c>
      <c r="C18" s="11" t="s">
        <v>18</v>
      </c>
      <c r="D18" s="67">
        <f t="shared" si="1"/>
        <v>44579529</v>
      </c>
      <c r="E18" s="67">
        <v>37618447</v>
      </c>
      <c r="F18" s="8">
        <v>5114987</v>
      </c>
      <c r="G18" s="8">
        <v>0</v>
      </c>
      <c r="H18" s="8">
        <v>1846095</v>
      </c>
    </row>
    <row r="19" spans="1:8" ht="12" customHeight="1" x14ac:dyDescent="0.2">
      <c r="A19" s="44">
        <v>9</v>
      </c>
      <c r="B19" s="10" t="s">
        <v>19</v>
      </c>
      <c r="C19" s="11" t="s">
        <v>20</v>
      </c>
      <c r="D19" s="67">
        <f t="shared" si="1"/>
        <v>41304659</v>
      </c>
      <c r="E19" s="67">
        <v>34887740</v>
      </c>
      <c r="F19" s="8">
        <v>4052049</v>
      </c>
      <c r="G19" s="8">
        <v>0</v>
      </c>
      <c r="H19" s="8">
        <v>2364870</v>
      </c>
    </row>
    <row r="20" spans="1:8" ht="12" customHeight="1" x14ac:dyDescent="0.2">
      <c r="A20" s="44">
        <v>10</v>
      </c>
      <c r="B20" s="10" t="s">
        <v>21</v>
      </c>
      <c r="C20" s="11" t="s">
        <v>22</v>
      </c>
      <c r="D20" s="67">
        <f t="shared" si="1"/>
        <v>47801353</v>
      </c>
      <c r="E20" s="67">
        <v>39797298</v>
      </c>
      <c r="F20" s="8">
        <v>5575778</v>
      </c>
      <c r="G20" s="8">
        <v>0</v>
      </c>
      <c r="H20" s="8">
        <v>2428277</v>
      </c>
    </row>
    <row r="21" spans="1:8" ht="12" customHeight="1" x14ac:dyDescent="0.2">
      <c r="A21" s="44">
        <v>11</v>
      </c>
      <c r="B21" s="10" t="s">
        <v>23</v>
      </c>
      <c r="C21" s="11" t="s">
        <v>24</v>
      </c>
      <c r="D21" s="67">
        <f t="shared" si="1"/>
        <v>41758521</v>
      </c>
      <c r="E21" s="67">
        <v>36875923</v>
      </c>
      <c r="F21" s="8">
        <v>3291732</v>
      </c>
      <c r="G21" s="8">
        <v>0</v>
      </c>
      <c r="H21" s="8">
        <v>1590866</v>
      </c>
    </row>
    <row r="22" spans="1:8" ht="12" customHeight="1" x14ac:dyDescent="0.2">
      <c r="A22" s="44">
        <v>12</v>
      </c>
      <c r="B22" s="10" t="s">
        <v>25</v>
      </c>
      <c r="C22" s="11" t="s">
        <v>26</v>
      </c>
      <c r="D22" s="67">
        <f t="shared" si="1"/>
        <v>77367554</v>
      </c>
      <c r="E22" s="67">
        <v>67311280</v>
      </c>
      <c r="F22" s="8">
        <v>5614893</v>
      </c>
      <c r="G22" s="8">
        <v>0</v>
      </c>
      <c r="H22" s="8">
        <v>4441381</v>
      </c>
    </row>
    <row r="23" spans="1:8" ht="12" customHeight="1" x14ac:dyDescent="0.2">
      <c r="A23" s="44">
        <v>13</v>
      </c>
      <c r="B23" s="70" t="s">
        <v>358</v>
      </c>
      <c r="C23" s="7" t="s">
        <v>357</v>
      </c>
      <c r="D23" s="67">
        <f t="shared" si="1"/>
        <v>0</v>
      </c>
      <c r="E23" s="67">
        <v>0</v>
      </c>
      <c r="F23" s="8"/>
      <c r="G23" s="8"/>
      <c r="H23" s="8">
        <v>0</v>
      </c>
    </row>
    <row r="24" spans="1:8" ht="12" customHeight="1" x14ac:dyDescent="0.2">
      <c r="A24" s="44">
        <v>14</v>
      </c>
      <c r="B24" s="6" t="s">
        <v>27</v>
      </c>
      <c r="C24" s="11" t="s">
        <v>28</v>
      </c>
      <c r="D24" s="67">
        <f t="shared" si="1"/>
        <v>0</v>
      </c>
      <c r="E24" s="67">
        <v>0</v>
      </c>
      <c r="F24" s="8">
        <v>0</v>
      </c>
      <c r="G24" s="8">
        <v>0</v>
      </c>
      <c r="H24" s="8">
        <v>0</v>
      </c>
    </row>
    <row r="25" spans="1:8" ht="12" customHeight="1" x14ac:dyDescent="0.2">
      <c r="A25" s="44">
        <v>15</v>
      </c>
      <c r="B25" s="10" t="s">
        <v>29</v>
      </c>
      <c r="C25" s="11" t="s">
        <v>30</v>
      </c>
      <c r="D25" s="67">
        <f t="shared" si="1"/>
        <v>50453184</v>
      </c>
      <c r="E25" s="67">
        <v>47578652</v>
      </c>
      <c r="F25" s="8">
        <v>1505480</v>
      </c>
      <c r="G25" s="8">
        <v>0</v>
      </c>
      <c r="H25" s="8">
        <v>1369052</v>
      </c>
    </row>
    <row r="26" spans="1:8" ht="12" customHeight="1" x14ac:dyDescent="0.2">
      <c r="A26" s="44">
        <v>16</v>
      </c>
      <c r="B26" s="10" t="s">
        <v>31</v>
      </c>
      <c r="C26" s="11" t="s">
        <v>32</v>
      </c>
      <c r="D26" s="67">
        <f t="shared" si="1"/>
        <v>75052812</v>
      </c>
      <c r="E26" s="67">
        <v>66634831</v>
      </c>
      <c r="F26" s="8">
        <v>5580546</v>
      </c>
      <c r="G26" s="8">
        <v>0</v>
      </c>
      <c r="H26" s="8">
        <v>2837435</v>
      </c>
    </row>
    <row r="27" spans="1:8" ht="12" customHeight="1" x14ac:dyDescent="0.2">
      <c r="A27" s="44">
        <v>17</v>
      </c>
      <c r="B27" s="10" t="s">
        <v>33</v>
      </c>
      <c r="C27" s="11" t="s">
        <v>34</v>
      </c>
      <c r="D27" s="67">
        <f t="shared" si="1"/>
        <v>108137927</v>
      </c>
      <c r="E27" s="67">
        <v>92073184</v>
      </c>
      <c r="F27" s="8">
        <v>11783643</v>
      </c>
      <c r="G27" s="8">
        <v>0</v>
      </c>
      <c r="H27" s="8">
        <v>4281100</v>
      </c>
    </row>
    <row r="28" spans="1:8" ht="12" customHeight="1" x14ac:dyDescent="0.2">
      <c r="A28" s="44">
        <v>18</v>
      </c>
      <c r="B28" s="10" t="s">
        <v>35</v>
      </c>
      <c r="C28" s="11" t="s">
        <v>36</v>
      </c>
      <c r="D28" s="67">
        <f t="shared" si="1"/>
        <v>208864503</v>
      </c>
      <c r="E28" s="67">
        <v>155609501</v>
      </c>
      <c r="F28" s="8">
        <v>31404487</v>
      </c>
      <c r="G28" s="8">
        <v>11814091</v>
      </c>
      <c r="H28" s="8">
        <v>10036424</v>
      </c>
    </row>
    <row r="29" spans="1:8" ht="12" customHeight="1" x14ac:dyDescent="0.2">
      <c r="A29" s="44">
        <v>19</v>
      </c>
      <c r="B29" s="6" t="s">
        <v>37</v>
      </c>
      <c r="C29" s="7" t="s">
        <v>38</v>
      </c>
      <c r="D29" s="67">
        <f t="shared" si="1"/>
        <v>31981341</v>
      </c>
      <c r="E29" s="67">
        <v>27461334</v>
      </c>
      <c r="F29" s="8">
        <v>2927285</v>
      </c>
      <c r="G29" s="8">
        <v>0</v>
      </c>
      <c r="H29" s="8">
        <v>1592722</v>
      </c>
    </row>
    <row r="30" spans="1:8" ht="12" customHeight="1" x14ac:dyDescent="0.2">
      <c r="A30" s="44">
        <v>20</v>
      </c>
      <c r="B30" s="6" t="s">
        <v>39</v>
      </c>
      <c r="C30" s="7" t="s">
        <v>40</v>
      </c>
      <c r="D30" s="67">
        <f t="shared" si="1"/>
        <v>26307472</v>
      </c>
      <c r="E30" s="67">
        <v>23861830</v>
      </c>
      <c r="F30" s="8">
        <v>1493243</v>
      </c>
      <c r="G30" s="8">
        <v>0</v>
      </c>
      <c r="H30" s="8">
        <v>952399</v>
      </c>
    </row>
    <row r="31" spans="1:8" ht="12" customHeight="1" x14ac:dyDescent="0.2">
      <c r="A31" s="44">
        <v>21</v>
      </c>
      <c r="B31" s="6" t="s">
        <v>41</v>
      </c>
      <c r="C31" s="7" t="s">
        <v>42</v>
      </c>
      <c r="D31" s="67">
        <f t="shared" si="1"/>
        <v>128276713</v>
      </c>
      <c r="E31" s="67">
        <v>109070534</v>
      </c>
      <c r="F31" s="8">
        <v>13994746</v>
      </c>
      <c r="G31" s="8">
        <v>0</v>
      </c>
      <c r="H31" s="8">
        <v>5211433</v>
      </c>
    </row>
    <row r="32" spans="1:8" ht="12" customHeight="1" x14ac:dyDescent="0.2">
      <c r="A32" s="44">
        <v>22</v>
      </c>
      <c r="B32" s="6" t="s">
        <v>43</v>
      </c>
      <c r="C32" s="7" t="s">
        <v>44</v>
      </c>
      <c r="D32" s="67">
        <f t="shared" si="1"/>
        <v>113380334</v>
      </c>
      <c r="E32" s="67">
        <v>89222340</v>
      </c>
      <c r="F32" s="8">
        <v>17176860</v>
      </c>
      <c r="G32" s="8">
        <v>0</v>
      </c>
      <c r="H32" s="8">
        <v>6981134</v>
      </c>
    </row>
    <row r="33" spans="1:8" ht="12" customHeight="1" x14ac:dyDescent="0.2">
      <c r="A33" s="44">
        <v>23</v>
      </c>
      <c r="B33" s="10" t="s">
        <v>45</v>
      </c>
      <c r="C33" s="11" t="s">
        <v>46</v>
      </c>
      <c r="D33" s="67">
        <f t="shared" si="1"/>
        <v>52633936</v>
      </c>
      <c r="E33" s="67">
        <v>40545302</v>
      </c>
      <c r="F33" s="8">
        <v>9852822</v>
      </c>
      <c r="G33" s="8">
        <v>0</v>
      </c>
      <c r="H33" s="8">
        <v>2235812</v>
      </c>
    </row>
    <row r="34" spans="1:8" ht="12" customHeight="1" x14ac:dyDescent="0.2">
      <c r="A34" s="44">
        <v>24</v>
      </c>
      <c r="B34" s="10" t="s">
        <v>47</v>
      </c>
      <c r="C34" s="11" t="s">
        <v>48</v>
      </c>
      <c r="D34" s="67">
        <f t="shared" si="1"/>
        <v>0</v>
      </c>
      <c r="E34" s="67">
        <v>0</v>
      </c>
      <c r="F34" s="8">
        <v>0</v>
      </c>
      <c r="G34" s="8">
        <v>0</v>
      </c>
      <c r="H34" s="8">
        <v>0</v>
      </c>
    </row>
    <row r="35" spans="1:8" ht="12" customHeight="1" x14ac:dyDescent="0.2">
      <c r="A35" s="44">
        <v>25</v>
      </c>
      <c r="B35" s="10" t="s">
        <v>49</v>
      </c>
      <c r="C35" s="11" t="s">
        <v>50</v>
      </c>
      <c r="D35" s="67">
        <f t="shared" si="1"/>
        <v>0</v>
      </c>
      <c r="E35" s="67">
        <v>0</v>
      </c>
      <c r="F35" s="8">
        <v>0</v>
      </c>
      <c r="G35" s="8">
        <v>0</v>
      </c>
      <c r="H35" s="8">
        <v>0</v>
      </c>
    </row>
    <row r="36" spans="1:8" ht="12" customHeight="1" x14ac:dyDescent="0.2">
      <c r="A36" s="44">
        <v>26</v>
      </c>
      <c r="B36" s="6" t="s">
        <v>51</v>
      </c>
      <c r="C36" s="13" t="s">
        <v>52</v>
      </c>
      <c r="D36" s="67">
        <f t="shared" si="1"/>
        <v>179259617</v>
      </c>
      <c r="E36" s="67">
        <v>127093976</v>
      </c>
      <c r="F36" s="8">
        <v>36946143</v>
      </c>
      <c r="G36" s="8">
        <v>3661572</v>
      </c>
      <c r="H36" s="8">
        <v>11557926</v>
      </c>
    </row>
    <row r="37" spans="1:8" ht="12" customHeight="1" x14ac:dyDescent="0.2">
      <c r="A37" s="44">
        <v>27</v>
      </c>
      <c r="B37" s="10" t="s">
        <v>53</v>
      </c>
      <c r="C37" s="11" t="s">
        <v>54</v>
      </c>
      <c r="D37" s="67">
        <f t="shared" si="1"/>
        <v>251791035</v>
      </c>
      <c r="E37" s="67">
        <v>191793377</v>
      </c>
      <c r="F37" s="8">
        <v>12156866</v>
      </c>
      <c r="G37" s="8">
        <v>33582229</v>
      </c>
      <c r="H37" s="8">
        <v>14258563</v>
      </c>
    </row>
    <row r="38" spans="1:8" ht="12" customHeight="1" x14ac:dyDescent="0.2">
      <c r="A38" s="44">
        <v>28</v>
      </c>
      <c r="B38" s="10" t="s">
        <v>55</v>
      </c>
      <c r="C38" s="11" t="s">
        <v>56</v>
      </c>
      <c r="D38" s="67">
        <f t="shared" si="1"/>
        <v>132170205</v>
      </c>
      <c r="E38" s="67">
        <v>122675199</v>
      </c>
      <c r="F38" s="8">
        <v>9495006</v>
      </c>
      <c r="G38" s="8">
        <v>0</v>
      </c>
      <c r="H38" s="8">
        <v>0</v>
      </c>
    </row>
    <row r="39" spans="1:8" ht="12" customHeight="1" x14ac:dyDescent="0.2">
      <c r="A39" s="44">
        <v>29</v>
      </c>
      <c r="B39" s="9" t="s">
        <v>57</v>
      </c>
      <c r="C39" s="13" t="s">
        <v>58</v>
      </c>
      <c r="D39" s="67">
        <f t="shared" si="1"/>
        <v>9267257</v>
      </c>
      <c r="E39" s="67">
        <v>0</v>
      </c>
      <c r="F39" s="8">
        <v>9267257</v>
      </c>
      <c r="G39" s="8">
        <v>0</v>
      </c>
      <c r="H39" s="8">
        <v>0</v>
      </c>
    </row>
    <row r="40" spans="1:8" ht="12" customHeight="1" x14ac:dyDescent="0.2">
      <c r="A40" s="44">
        <v>30</v>
      </c>
      <c r="B40" s="6" t="s">
        <v>59</v>
      </c>
      <c r="C40" s="7" t="s">
        <v>60</v>
      </c>
      <c r="D40" s="67">
        <f t="shared" si="1"/>
        <v>0</v>
      </c>
      <c r="E40" s="67">
        <v>0</v>
      </c>
      <c r="F40" s="8">
        <v>0</v>
      </c>
      <c r="G40" s="8">
        <v>0</v>
      </c>
      <c r="H40" s="8">
        <v>0</v>
      </c>
    </row>
    <row r="41" spans="1:8" ht="12" customHeight="1" x14ac:dyDescent="0.2">
      <c r="A41" s="44">
        <v>31</v>
      </c>
      <c r="B41" s="10" t="s">
        <v>61</v>
      </c>
      <c r="C41" s="11" t="s">
        <v>62</v>
      </c>
      <c r="D41" s="67">
        <f t="shared" si="1"/>
        <v>10197631</v>
      </c>
      <c r="E41" s="67">
        <v>8743236</v>
      </c>
      <c r="F41" s="8">
        <v>287786</v>
      </c>
      <c r="G41" s="8">
        <v>0</v>
      </c>
      <c r="H41" s="8">
        <v>1166609</v>
      </c>
    </row>
    <row r="42" spans="1:8" ht="12" customHeight="1" x14ac:dyDescent="0.2">
      <c r="A42" s="44">
        <v>32</v>
      </c>
      <c r="B42" s="9" t="s">
        <v>63</v>
      </c>
      <c r="C42" s="7" t="s">
        <v>64</v>
      </c>
      <c r="D42" s="67">
        <f t="shared" si="1"/>
        <v>152765251</v>
      </c>
      <c r="E42" s="67">
        <v>125301351</v>
      </c>
      <c r="F42" s="8">
        <v>20561580</v>
      </c>
      <c r="G42" s="8">
        <v>0</v>
      </c>
      <c r="H42" s="8">
        <v>6902320</v>
      </c>
    </row>
    <row r="43" spans="1:8" ht="12" customHeight="1" x14ac:dyDescent="0.2">
      <c r="A43" s="44">
        <v>33</v>
      </c>
      <c r="B43" s="12" t="s">
        <v>65</v>
      </c>
      <c r="C43" s="13" t="s">
        <v>66</v>
      </c>
      <c r="D43" s="67">
        <f t="shared" si="1"/>
        <v>225798428</v>
      </c>
      <c r="E43" s="67">
        <v>180313229</v>
      </c>
      <c r="F43" s="8">
        <v>31819678</v>
      </c>
      <c r="G43" s="8">
        <v>0</v>
      </c>
      <c r="H43" s="8">
        <v>13665521</v>
      </c>
    </row>
    <row r="44" spans="1:8" ht="12" customHeight="1" x14ac:dyDescent="0.2">
      <c r="A44" s="44">
        <v>34</v>
      </c>
      <c r="B44" s="9" t="s">
        <v>67</v>
      </c>
      <c r="C44" s="7" t="s">
        <v>68</v>
      </c>
      <c r="D44" s="67">
        <f t="shared" si="1"/>
        <v>47236178</v>
      </c>
      <c r="E44" s="67">
        <v>38255762</v>
      </c>
      <c r="F44" s="8">
        <v>6483227</v>
      </c>
      <c r="G44" s="8">
        <v>0</v>
      </c>
      <c r="H44" s="8">
        <v>2497189</v>
      </c>
    </row>
    <row r="45" spans="1:8" ht="12" customHeight="1" x14ac:dyDescent="0.2">
      <c r="A45" s="44">
        <v>35</v>
      </c>
      <c r="B45" s="10" t="s">
        <v>69</v>
      </c>
      <c r="C45" s="11" t="s">
        <v>70</v>
      </c>
      <c r="D45" s="67">
        <f t="shared" si="1"/>
        <v>151502857</v>
      </c>
      <c r="E45" s="67">
        <v>126055227</v>
      </c>
      <c r="F45" s="8">
        <v>19505569</v>
      </c>
      <c r="G45" s="8">
        <v>0</v>
      </c>
      <c r="H45" s="8">
        <v>5942061</v>
      </c>
    </row>
    <row r="46" spans="1:8" ht="12" customHeight="1" x14ac:dyDescent="0.2">
      <c r="A46" s="44">
        <v>36</v>
      </c>
      <c r="B46" s="9" t="s">
        <v>71</v>
      </c>
      <c r="C46" s="7" t="s">
        <v>72</v>
      </c>
      <c r="D46" s="67">
        <f t="shared" si="1"/>
        <v>55228181</v>
      </c>
      <c r="E46" s="67">
        <v>49285719</v>
      </c>
      <c r="F46" s="8">
        <v>3424949</v>
      </c>
      <c r="G46" s="8">
        <v>0</v>
      </c>
      <c r="H46" s="8">
        <v>2517513</v>
      </c>
    </row>
    <row r="47" spans="1:8" ht="12" customHeight="1" x14ac:dyDescent="0.2">
      <c r="A47" s="44">
        <v>37</v>
      </c>
      <c r="B47" s="6" t="s">
        <v>73</v>
      </c>
      <c r="C47" s="7" t="s">
        <v>74</v>
      </c>
      <c r="D47" s="67">
        <f t="shared" si="1"/>
        <v>138403343</v>
      </c>
      <c r="E47" s="67">
        <v>120208209</v>
      </c>
      <c r="F47" s="8">
        <v>11170267</v>
      </c>
      <c r="G47" s="8">
        <v>0</v>
      </c>
      <c r="H47" s="8">
        <v>7024867</v>
      </c>
    </row>
    <row r="48" spans="1:8" ht="12" customHeight="1" x14ac:dyDescent="0.2">
      <c r="A48" s="44">
        <v>38</v>
      </c>
      <c r="B48" s="14" t="s">
        <v>75</v>
      </c>
      <c r="C48" s="15" t="s">
        <v>76</v>
      </c>
      <c r="D48" s="67">
        <f t="shared" si="1"/>
        <v>48645741</v>
      </c>
      <c r="E48" s="67">
        <v>43038684</v>
      </c>
      <c r="F48" s="8">
        <v>3298552</v>
      </c>
      <c r="G48" s="8">
        <v>0</v>
      </c>
      <c r="H48" s="8">
        <v>2308505</v>
      </c>
    </row>
    <row r="49" spans="1:8" ht="12" customHeight="1" x14ac:dyDescent="0.2">
      <c r="A49" s="44">
        <v>39</v>
      </c>
      <c r="B49" s="6" t="s">
        <v>77</v>
      </c>
      <c r="C49" s="7" t="s">
        <v>78</v>
      </c>
      <c r="D49" s="67">
        <f t="shared" si="1"/>
        <v>32399684</v>
      </c>
      <c r="E49" s="67">
        <v>27732985</v>
      </c>
      <c r="F49" s="8">
        <v>3423983</v>
      </c>
      <c r="G49" s="8">
        <v>0</v>
      </c>
      <c r="H49" s="8">
        <v>1242716</v>
      </c>
    </row>
    <row r="50" spans="1:8" ht="12" customHeight="1" x14ac:dyDescent="0.2">
      <c r="A50" s="44">
        <v>40</v>
      </c>
      <c r="B50" s="12" t="s">
        <v>79</v>
      </c>
      <c r="C50" s="13" t="s">
        <v>80</v>
      </c>
      <c r="D50" s="67">
        <f t="shared" si="1"/>
        <v>52337175</v>
      </c>
      <c r="E50" s="67">
        <v>47164866</v>
      </c>
      <c r="F50" s="8">
        <v>2917475</v>
      </c>
      <c r="G50" s="8">
        <v>0</v>
      </c>
      <c r="H50" s="8">
        <v>2254834</v>
      </c>
    </row>
    <row r="51" spans="1:8" ht="12" customHeight="1" x14ac:dyDescent="0.2">
      <c r="A51" s="44">
        <v>41</v>
      </c>
      <c r="B51" s="10" t="s">
        <v>81</v>
      </c>
      <c r="C51" s="11" t="s">
        <v>82</v>
      </c>
      <c r="D51" s="67">
        <f t="shared" si="1"/>
        <v>27145730</v>
      </c>
      <c r="E51" s="67">
        <v>23366496</v>
      </c>
      <c r="F51" s="8">
        <v>2127473</v>
      </c>
      <c r="G51" s="8">
        <v>0</v>
      </c>
      <c r="H51" s="8">
        <v>1651761</v>
      </c>
    </row>
    <row r="52" spans="1:8" ht="12" customHeight="1" x14ac:dyDescent="0.2">
      <c r="A52" s="44">
        <v>42</v>
      </c>
      <c r="B52" s="9" t="s">
        <v>83</v>
      </c>
      <c r="C52" s="7" t="s">
        <v>84</v>
      </c>
      <c r="D52" s="67">
        <f t="shared" si="1"/>
        <v>25414343</v>
      </c>
      <c r="E52" s="67">
        <v>19401640</v>
      </c>
      <c r="F52" s="8">
        <v>1517787</v>
      </c>
      <c r="G52" s="8">
        <v>0</v>
      </c>
      <c r="H52" s="8">
        <v>4494916</v>
      </c>
    </row>
    <row r="53" spans="1:8" ht="12" customHeight="1" x14ac:dyDescent="0.2">
      <c r="A53" s="44">
        <v>43</v>
      </c>
      <c r="B53" s="10" t="s">
        <v>85</v>
      </c>
      <c r="C53" s="11" t="s">
        <v>86</v>
      </c>
      <c r="D53" s="67">
        <f t="shared" si="1"/>
        <v>222181946</v>
      </c>
      <c r="E53" s="67">
        <v>159592594</v>
      </c>
      <c r="F53" s="8">
        <v>36827390</v>
      </c>
      <c r="G53" s="8">
        <v>16730257</v>
      </c>
      <c r="H53" s="8">
        <v>9031705</v>
      </c>
    </row>
    <row r="54" spans="1:8" ht="12" customHeight="1" x14ac:dyDescent="0.2">
      <c r="A54" s="44">
        <v>44</v>
      </c>
      <c r="B54" s="6" t="s">
        <v>87</v>
      </c>
      <c r="C54" s="7" t="s">
        <v>88</v>
      </c>
      <c r="D54" s="67">
        <f t="shared" si="1"/>
        <v>45251138</v>
      </c>
      <c r="E54" s="67">
        <v>40253346</v>
      </c>
      <c r="F54" s="8">
        <v>2788387</v>
      </c>
      <c r="G54" s="8">
        <v>0</v>
      </c>
      <c r="H54" s="8">
        <v>2209405</v>
      </c>
    </row>
    <row r="55" spans="1:8" ht="12" customHeight="1" x14ac:dyDescent="0.2">
      <c r="A55" s="44">
        <v>45</v>
      </c>
      <c r="B55" s="6" t="s">
        <v>89</v>
      </c>
      <c r="C55" s="7" t="s">
        <v>90</v>
      </c>
      <c r="D55" s="67">
        <f t="shared" si="1"/>
        <v>152736633</v>
      </c>
      <c r="E55" s="67">
        <v>131769507</v>
      </c>
      <c r="F55" s="8">
        <v>9527571</v>
      </c>
      <c r="G55" s="8">
        <v>0</v>
      </c>
      <c r="H55" s="8">
        <v>11439555</v>
      </c>
    </row>
    <row r="56" spans="1:8" ht="12" customHeight="1" x14ac:dyDescent="0.2">
      <c r="A56" s="44">
        <v>46</v>
      </c>
      <c r="B56" s="10" t="s">
        <v>91</v>
      </c>
      <c r="C56" s="11" t="s">
        <v>92</v>
      </c>
      <c r="D56" s="67">
        <f t="shared" si="1"/>
        <v>37679625</v>
      </c>
      <c r="E56" s="67">
        <v>33191019</v>
      </c>
      <c r="F56" s="8">
        <v>2678516</v>
      </c>
      <c r="G56" s="8">
        <v>0</v>
      </c>
      <c r="H56" s="8">
        <v>1810090</v>
      </c>
    </row>
    <row r="57" spans="1:8" ht="12" customHeight="1" x14ac:dyDescent="0.2">
      <c r="A57" s="44">
        <v>47</v>
      </c>
      <c r="B57" s="10" t="s">
        <v>93</v>
      </c>
      <c r="C57" s="11" t="s">
        <v>94</v>
      </c>
      <c r="D57" s="67">
        <f t="shared" si="1"/>
        <v>53134226</v>
      </c>
      <c r="E57" s="67">
        <v>45282858</v>
      </c>
      <c r="F57" s="8">
        <v>4859343</v>
      </c>
      <c r="G57" s="8">
        <v>0</v>
      </c>
      <c r="H57" s="8">
        <v>2992025</v>
      </c>
    </row>
    <row r="58" spans="1:8" ht="12" customHeight="1" x14ac:dyDescent="0.2">
      <c r="A58" s="44">
        <v>48</v>
      </c>
      <c r="B58" s="9" t="s">
        <v>95</v>
      </c>
      <c r="C58" s="7" t="s">
        <v>96</v>
      </c>
      <c r="D58" s="67">
        <f t="shared" si="1"/>
        <v>67962691</v>
      </c>
      <c r="E58" s="67">
        <v>60028689</v>
      </c>
      <c r="F58" s="8">
        <v>5003497</v>
      </c>
      <c r="G58" s="8">
        <v>0</v>
      </c>
      <c r="H58" s="8">
        <v>2930505</v>
      </c>
    </row>
    <row r="59" spans="1:8" ht="12" customHeight="1" x14ac:dyDescent="0.2">
      <c r="A59" s="44">
        <v>49</v>
      </c>
      <c r="B59" s="10" t="s">
        <v>97</v>
      </c>
      <c r="C59" s="11" t="s">
        <v>98</v>
      </c>
      <c r="D59" s="67">
        <f t="shared" si="1"/>
        <v>23169484</v>
      </c>
      <c r="E59" s="67">
        <v>20509036</v>
      </c>
      <c r="F59" s="8">
        <v>1344019</v>
      </c>
      <c r="G59" s="8">
        <v>0</v>
      </c>
      <c r="H59" s="8">
        <v>1316429</v>
      </c>
    </row>
    <row r="60" spans="1:8" ht="12" customHeight="1" x14ac:dyDescent="0.2">
      <c r="A60" s="44">
        <v>50</v>
      </c>
      <c r="B60" s="9" t="s">
        <v>99</v>
      </c>
      <c r="C60" s="7" t="s">
        <v>100</v>
      </c>
      <c r="D60" s="67">
        <f t="shared" si="1"/>
        <v>45332991</v>
      </c>
      <c r="E60" s="67">
        <v>40778479</v>
      </c>
      <c r="F60" s="8">
        <v>3012519</v>
      </c>
      <c r="G60" s="8">
        <v>0</v>
      </c>
      <c r="H60" s="8">
        <v>1541993</v>
      </c>
    </row>
    <row r="61" spans="1:8" ht="12" customHeight="1" x14ac:dyDescent="0.2">
      <c r="A61" s="44">
        <v>51</v>
      </c>
      <c r="B61" s="10" t="s">
        <v>101</v>
      </c>
      <c r="C61" s="11" t="s">
        <v>102</v>
      </c>
      <c r="D61" s="67">
        <f t="shared" si="1"/>
        <v>67436990</v>
      </c>
      <c r="E61" s="67">
        <v>60698660</v>
      </c>
      <c r="F61" s="8">
        <v>3834275</v>
      </c>
      <c r="G61" s="8">
        <v>0</v>
      </c>
      <c r="H61" s="8">
        <v>2904055</v>
      </c>
    </row>
    <row r="62" spans="1:8" ht="12" customHeight="1" x14ac:dyDescent="0.2">
      <c r="A62" s="44">
        <v>52</v>
      </c>
      <c r="B62" s="10" t="s">
        <v>103</v>
      </c>
      <c r="C62" s="11" t="s">
        <v>104</v>
      </c>
      <c r="D62" s="67">
        <f t="shared" si="1"/>
        <v>228789738</v>
      </c>
      <c r="E62" s="67">
        <v>193760685</v>
      </c>
      <c r="F62" s="8">
        <v>20962400</v>
      </c>
      <c r="G62" s="8">
        <v>0</v>
      </c>
      <c r="H62" s="8">
        <v>14066653</v>
      </c>
    </row>
    <row r="63" spans="1:8" ht="12" customHeight="1" x14ac:dyDescent="0.2">
      <c r="A63" s="44">
        <v>53</v>
      </c>
      <c r="B63" s="10" t="s">
        <v>105</v>
      </c>
      <c r="C63" s="11" t="s">
        <v>106</v>
      </c>
      <c r="D63" s="67">
        <f t="shared" si="1"/>
        <v>40531655</v>
      </c>
      <c r="E63" s="67">
        <v>33079908</v>
      </c>
      <c r="F63" s="8">
        <v>5610760</v>
      </c>
      <c r="G63" s="8">
        <v>0</v>
      </c>
      <c r="H63" s="8">
        <v>1840987</v>
      </c>
    </row>
    <row r="64" spans="1:8" ht="12" customHeight="1" x14ac:dyDescent="0.2">
      <c r="A64" s="44">
        <v>54</v>
      </c>
      <c r="B64" s="10" t="s">
        <v>107</v>
      </c>
      <c r="C64" s="11" t="s">
        <v>108</v>
      </c>
      <c r="D64" s="67">
        <f t="shared" si="1"/>
        <v>0</v>
      </c>
      <c r="E64" s="67">
        <v>0</v>
      </c>
      <c r="F64" s="8">
        <v>0</v>
      </c>
      <c r="G64" s="8">
        <v>0</v>
      </c>
      <c r="H64" s="8">
        <v>0</v>
      </c>
    </row>
    <row r="65" spans="1:8" ht="12" customHeight="1" x14ac:dyDescent="0.2">
      <c r="A65" s="44">
        <v>55</v>
      </c>
      <c r="B65" s="10" t="s">
        <v>109</v>
      </c>
      <c r="C65" s="11" t="s">
        <v>110</v>
      </c>
      <c r="D65" s="67">
        <f t="shared" si="1"/>
        <v>0</v>
      </c>
      <c r="E65" s="67">
        <v>0</v>
      </c>
      <c r="F65" s="8">
        <v>0</v>
      </c>
      <c r="G65" s="8">
        <v>0</v>
      </c>
      <c r="H65" s="8">
        <v>0</v>
      </c>
    </row>
    <row r="66" spans="1:8" ht="12" customHeight="1" x14ac:dyDescent="0.2">
      <c r="A66" s="44">
        <v>56</v>
      </c>
      <c r="B66" s="10" t="s">
        <v>111</v>
      </c>
      <c r="C66" s="11" t="s">
        <v>112</v>
      </c>
      <c r="D66" s="67">
        <f t="shared" si="1"/>
        <v>108818354</v>
      </c>
      <c r="E66" s="67">
        <v>106213508</v>
      </c>
      <c r="F66" s="8">
        <v>2604846</v>
      </c>
      <c r="G66" s="8">
        <v>0</v>
      </c>
      <c r="H66" s="8">
        <v>0</v>
      </c>
    </row>
    <row r="67" spans="1:8" ht="12" customHeight="1" x14ac:dyDescent="0.2">
      <c r="A67" s="44">
        <v>57</v>
      </c>
      <c r="B67" s="9" t="s">
        <v>113</v>
      </c>
      <c r="C67" s="11" t="s">
        <v>114</v>
      </c>
      <c r="D67" s="67">
        <f t="shared" si="1"/>
        <v>88890977</v>
      </c>
      <c r="E67" s="67">
        <v>87853981</v>
      </c>
      <c r="F67" s="8">
        <v>1036996</v>
      </c>
      <c r="G67" s="8">
        <v>0</v>
      </c>
      <c r="H67" s="8">
        <v>0</v>
      </c>
    </row>
    <row r="68" spans="1:8" ht="12" customHeight="1" x14ac:dyDescent="0.2">
      <c r="A68" s="44">
        <v>58</v>
      </c>
      <c r="B68" s="12" t="s">
        <v>115</v>
      </c>
      <c r="C68" s="13" t="s">
        <v>116</v>
      </c>
      <c r="D68" s="67">
        <f t="shared" si="1"/>
        <v>127313687</v>
      </c>
      <c r="E68" s="67">
        <v>121423249</v>
      </c>
      <c r="F68" s="8">
        <v>5890438</v>
      </c>
      <c r="G68" s="8">
        <v>0</v>
      </c>
      <c r="H68" s="8">
        <v>0</v>
      </c>
    </row>
    <row r="69" spans="1:8" ht="12" customHeight="1" x14ac:dyDescent="0.2">
      <c r="A69" s="44">
        <v>59</v>
      </c>
      <c r="B69" s="9" t="s">
        <v>117</v>
      </c>
      <c r="C69" s="11" t="s">
        <v>118</v>
      </c>
      <c r="D69" s="67">
        <f t="shared" si="1"/>
        <v>168291854</v>
      </c>
      <c r="E69" s="67">
        <v>151894518</v>
      </c>
      <c r="F69" s="8">
        <v>16397336</v>
      </c>
      <c r="G69" s="8">
        <v>0</v>
      </c>
      <c r="H69" s="8">
        <v>0</v>
      </c>
    </row>
    <row r="70" spans="1:8" ht="12" customHeight="1" x14ac:dyDescent="0.2">
      <c r="A70" s="44">
        <v>60</v>
      </c>
      <c r="B70" s="10" t="s">
        <v>119</v>
      </c>
      <c r="C70" s="11" t="s">
        <v>319</v>
      </c>
      <c r="D70" s="67">
        <f t="shared" si="1"/>
        <v>62678833</v>
      </c>
      <c r="E70" s="67">
        <v>59401181</v>
      </c>
      <c r="F70" s="8">
        <v>3277652</v>
      </c>
      <c r="G70" s="8">
        <v>0</v>
      </c>
      <c r="H70" s="8">
        <v>0</v>
      </c>
    </row>
    <row r="71" spans="1:8" ht="12" customHeight="1" x14ac:dyDescent="0.2">
      <c r="A71" s="44">
        <v>61</v>
      </c>
      <c r="B71" s="6" t="s">
        <v>120</v>
      </c>
      <c r="C71" s="11" t="s">
        <v>121</v>
      </c>
      <c r="D71" s="67">
        <f t="shared" si="1"/>
        <v>22916980</v>
      </c>
      <c r="E71" s="67">
        <v>0</v>
      </c>
      <c r="F71" s="8">
        <v>22916980</v>
      </c>
      <c r="G71" s="8">
        <v>0</v>
      </c>
      <c r="H71" s="8">
        <v>0</v>
      </c>
    </row>
    <row r="72" spans="1:8" ht="12" customHeight="1" x14ac:dyDescent="0.2">
      <c r="A72" s="44">
        <v>62</v>
      </c>
      <c r="B72" s="6" t="s">
        <v>122</v>
      </c>
      <c r="C72" s="11" t="s">
        <v>123</v>
      </c>
      <c r="D72" s="67">
        <f t="shared" si="1"/>
        <v>23854837</v>
      </c>
      <c r="E72" s="67">
        <v>0</v>
      </c>
      <c r="F72" s="8">
        <v>23854837</v>
      </c>
      <c r="G72" s="8">
        <v>0</v>
      </c>
      <c r="H72" s="8">
        <v>0</v>
      </c>
    </row>
    <row r="73" spans="1:8" ht="12" customHeight="1" x14ac:dyDescent="0.2">
      <c r="A73" s="44">
        <v>63</v>
      </c>
      <c r="B73" s="9" t="s">
        <v>124</v>
      </c>
      <c r="C73" s="11" t="s">
        <v>125</v>
      </c>
      <c r="D73" s="67">
        <f t="shared" si="1"/>
        <v>110421670</v>
      </c>
      <c r="E73" s="67">
        <v>90577259</v>
      </c>
      <c r="F73" s="8">
        <v>7916864</v>
      </c>
      <c r="G73" s="8">
        <v>0</v>
      </c>
      <c r="H73" s="8">
        <v>11927547</v>
      </c>
    </row>
    <row r="74" spans="1:8" ht="12" customHeight="1" x14ac:dyDescent="0.2">
      <c r="A74" s="44">
        <v>64</v>
      </c>
      <c r="B74" s="9" t="s">
        <v>126</v>
      </c>
      <c r="C74" s="7" t="s">
        <v>127</v>
      </c>
      <c r="D74" s="67">
        <f t="shared" si="1"/>
        <v>82508669</v>
      </c>
      <c r="E74" s="67">
        <v>54166692</v>
      </c>
      <c r="F74" s="8">
        <v>17014125</v>
      </c>
      <c r="G74" s="8">
        <v>0</v>
      </c>
      <c r="H74" s="8">
        <v>11327852</v>
      </c>
    </row>
    <row r="75" spans="1:8" ht="12" customHeight="1" x14ac:dyDescent="0.2">
      <c r="A75" s="44">
        <v>65</v>
      </c>
      <c r="B75" s="9" t="s">
        <v>128</v>
      </c>
      <c r="C75" s="11" t="s">
        <v>129</v>
      </c>
      <c r="D75" s="67">
        <f t="shared" ref="D75:D138" si="2">SUM(E75:H75)</f>
        <v>146278906</v>
      </c>
      <c r="E75" s="67">
        <v>123419961</v>
      </c>
      <c r="F75" s="8">
        <v>9131824</v>
      </c>
      <c r="G75" s="8">
        <v>0</v>
      </c>
      <c r="H75" s="8">
        <v>13727121</v>
      </c>
    </row>
    <row r="76" spans="1:8" ht="12" customHeight="1" x14ac:dyDescent="0.2">
      <c r="A76" s="44">
        <v>66</v>
      </c>
      <c r="B76" s="9" t="s">
        <v>130</v>
      </c>
      <c r="C76" s="11" t="s">
        <v>131</v>
      </c>
      <c r="D76" s="67">
        <f t="shared" si="2"/>
        <v>1736567</v>
      </c>
      <c r="E76" s="67">
        <v>0</v>
      </c>
      <c r="F76" s="8">
        <v>1736567</v>
      </c>
      <c r="G76" s="8">
        <v>0</v>
      </c>
      <c r="H76" s="8">
        <v>0</v>
      </c>
    </row>
    <row r="77" spans="1:8" ht="12" customHeight="1" x14ac:dyDescent="0.2">
      <c r="A77" s="44">
        <v>67</v>
      </c>
      <c r="B77" s="6" t="s">
        <v>132</v>
      </c>
      <c r="C77" s="11" t="s">
        <v>133</v>
      </c>
      <c r="D77" s="67">
        <f t="shared" si="2"/>
        <v>2144271</v>
      </c>
      <c r="E77" s="67">
        <v>0</v>
      </c>
      <c r="F77" s="8">
        <v>2144271</v>
      </c>
      <c r="G77" s="8">
        <v>0</v>
      </c>
      <c r="H77" s="8">
        <v>0</v>
      </c>
    </row>
    <row r="78" spans="1:8" ht="12" customHeight="1" x14ac:dyDescent="0.2">
      <c r="A78" s="44">
        <v>68</v>
      </c>
      <c r="B78" s="9" t="s">
        <v>134</v>
      </c>
      <c r="C78" s="11" t="s">
        <v>135</v>
      </c>
      <c r="D78" s="67">
        <f t="shared" si="2"/>
        <v>2515796</v>
      </c>
      <c r="E78" s="67">
        <v>0</v>
      </c>
      <c r="F78" s="8">
        <v>2515796</v>
      </c>
      <c r="G78" s="8">
        <v>0</v>
      </c>
      <c r="H78" s="8">
        <v>0</v>
      </c>
    </row>
    <row r="79" spans="1:8" ht="12" customHeight="1" x14ac:dyDescent="0.2">
      <c r="A79" s="44">
        <v>69</v>
      </c>
      <c r="B79" s="9" t="s">
        <v>136</v>
      </c>
      <c r="C79" s="11" t="s">
        <v>137</v>
      </c>
      <c r="D79" s="67">
        <f t="shared" si="2"/>
        <v>2407261</v>
      </c>
      <c r="E79" s="67">
        <v>0</v>
      </c>
      <c r="F79" s="8">
        <v>2407261</v>
      </c>
      <c r="G79" s="8">
        <v>0</v>
      </c>
      <c r="H79" s="8">
        <v>0</v>
      </c>
    </row>
    <row r="80" spans="1:8" ht="12" customHeight="1" x14ac:dyDescent="0.2">
      <c r="A80" s="44">
        <v>70</v>
      </c>
      <c r="B80" s="6" t="s">
        <v>138</v>
      </c>
      <c r="C80" s="11" t="s">
        <v>139</v>
      </c>
      <c r="D80" s="67">
        <f t="shared" si="2"/>
        <v>9734098</v>
      </c>
      <c r="E80" s="67">
        <v>0</v>
      </c>
      <c r="F80" s="8">
        <v>9734098</v>
      </c>
      <c r="G80" s="8">
        <v>0</v>
      </c>
      <c r="H80" s="8">
        <v>0</v>
      </c>
    </row>
    <row r="81" spans="1:8" ht="12" customHeight="1" x14ac:dyDescent="0.2">
      <c r="A81" s="44">
        <v>71</v>
      </c>
      <c r="B81" s="6" t="s">
        <v>140</v>
      </c>
      <c r="C81" s="11" t="s">
        <v>141</v>
      </c>
      <c r="D81" s="67">
        <f t="shared" si="2"/>
        <v>1895196</v>
      </c>
      <c r="E81" s="67">
        <v>0</v>
      </c>
      <c r="F81" s="8">
        <v>1895196</v>
      </c>
      <c r="G81" s="8">
        <v>0</v>
      </c>
      <c r="H81" s="8">
        <v>0</v>
      </c>
    </row>
    <row r="82" spans="1:8" ht="12" customHeight="1" x14ac:dyDescent="0.2">
      <c r="A82" s="44">
        <v>72</v>
      </c>
      <c r="B82" s="6" t="s">
        <v>142</v>
      </c>
      <c r="C82" s="11" t="s">
        <v>143</v>
      </c>
      <c r="D82" s="67">
        <f t="shared" si="2"/>
        <v>1712912</v>
      </c>
      <c r="E82" s="67">
        <v>0</v>
      </c>
      <c r="F82" s="8">
        <v>1712912</v>
      </c>
      <c r="G82" s="8">
        <v>0</v>
      </c>
      <c r="H82" s="8">
        <v>0</v>
      </c>
    </row>
    <row r="83" spans="1:8" ht="12" customHeight="1" x14ac:dyDescent="0.2">
      <c r="A83" s="44">
        <v>73</v>
      </c>
      <c r="B83" s="10" t="s">
        <v>144</v>
      </c>
      <c r="C83" s="11" t="s">
        <v>145</v>
      </c>
      <c r="D83" s="67">
        <f t="shared" si="2"/>
        <v>146048151</v>
      </c>
      <c r="E83" s="67">
        <v>121572397</v>
      </c>
      <c r="F83" s="8">
        <v>17495492</v>
      </c>
      <c r="G83" s="8">
        <v>0</v>
      </c>
      <c r="H83" s="8">
        <v>6980262</v>
      </c>
    </row>
    <row r="84" spans="1:8" ht="12" customHeight="1" x14ac:dyDescent="0.2">
      <c r="A84" s="44">
        <v>74</v>
      </c>
      <c r="B84" s="6" t="s">
        <v>146</v>
      </c>
      <c r="C84" s="11" t="s">
        <v>147</v>
      </c>
      <c r="D84" s="67">
        <f t="shared" si="2"/>
        <v>216816437</v>
      </c>
      <c r="E84" s="67">
        <v>181454887</v>
      </c>
      <c r="F84" s="8">
        <v>12809279</v>
      </c>
      <c r="G84" s="8">
        <v>0</v>
      </c>
      <c r="H84" s="8">
        <v>22552271</v>
      </c>
    </row>
    <row r="85" spans="1:8" ht="12" customHeight="1" x14ac:dyDescent="0.2">
      <c r="A85" s="44">
        <v>75</v>
      </c>
      <c r="B85" s="10" t="s">
        <v>148</v>
      </c>
      <c r="C85" s="11" t="s">
        <v>149</v>
      </c>
      <c r="D85" s="67">
        <f t="shared" si="2"/>
        <v>131970760</v>
      </c>
      <c r="E85" s="67">
        <v>98350464</v>
      </c>
      <c r="F85" s="8">
        <v>22868492</v>
      </c>
      <c r="G85" s="8">
        <v>0</v>
      </c>
      <c r="H85" s="8">
        <v>10751804</v>
      </c>
    </row>
    <row r="86" spans="1:8" ht="12" customHeight="1" x14ac:dyDescent="0.2">
      <c r="A86" s="44">
        <v>76</v>
      </c>
      <c r="B86" s="12" t="s">
        <v>150</v>
      </c>
      <c r="C86" s="13" t="s">
        <v>151</v>
      </c>
      <c r="D86" s="67">
        <f t="shared" si="2"/>
        <v>35397569</v>
      </c>
      <c r="E86" s="67">
        <v>26898026</v>
      </c>
      <c r="F86" s="8">
        <v>4751303</v>
      </c>
      <c r="G86" s="8">
        <v>0</v>
      </c>
      <c r="H86" s="8">
        <v>3748240</v>
      </c>
    </row>
    <row r="87" spans="1:8" ht="12" customHeight="1" x14ac:dyDescent="0.2">
      <c r="A87" s="44">
        <v>77</v>
      </c>
      <c r="B87" s="6" t="s">
        <v>152</v>
      </c>
      <c r="C87" s="11" t="s">
        <v>153</v>
      </c>
      <c r="D87" s="67">
        <f t="shared" si="2"/>
        <v>205029982</v>
      </c>
      <c r="E87" s="67">
        <v>155611994</v>
      </c>
      <c r="F87" s="8">
        <v>26161450</v>
      </c>
      <c r="G87" s="8">
        <v>0</v>
      </c>
      <c r="H87" s="8">
        <v>23256538</v>
      </c>
    </row>
    <row r="88" spans="1:8" ht="12" customHeight="1" x14ac:dyDescent="0.2">
      <c r="A88" s="44">
        <v>78</v>
      </c>
      <c r="B88" s="12" t="s">
        <v>154</v>
      </c>
      <c r="C88" s="13" t="s">
        <v>155</v>
      </c>
      <c r="D88" s="67">
        <f t="shared" si="2"/>
        <v>99851933</v>
      </c>
      <c r="E88" s="67">
        <v>91724290</v>
      </c>
      <c r="F88" s="8">
        <v>8127643</v>
      </c>
      <c r="G88" s="8">
        <v>0</v>
      </c>
      <c r="H88" s="8">
        <v>0</v>
      </c>
    </row>
    <row r="89" spans="1:8" ht="12" customHeight="1" x14ac:dyDescent="0.2">
      <c r="A89" s="44">
        <v>79</v>
      </c>
      <c r="B89" s="6" t="s">
        <v>156</v>
      </c>
      <c r="C89" s="11" t="s">
        <v>157</v>
      </c>
      <c r="D89" s="67">
        <f t="shared" si="2"/>
        <v>250309880</v>
      </c>
      <c r="E89" s="67">
        <v>125331879</v>
      </c>
      <c r="F89" s="8">
        <v>53905822</v>
      </c>
      <c r="G89" s="8">
        <v>51187113</v>
      </c>
      <c r="H89" s="8">
        <v>19885066</v>
      </c>
    </row>
    <row r="90" spans="1:8" ht="12" customHeight="1" x14ac:dyDescent="0.2">
      <c r="A90" s="44">
        <v>80</v>
      </c>
      <c r="B90" s="12" t="s">
        <v>158</v>
      </c>
      <c r="C90" s="13" t="s">
        <v>159</v>
      </c>
      <c r="D90" s="67">
        <f t="shared" si="2"/>
        <v>12381748</v>
      </c>
      <c r="E90" s="67">
        <v>0</v>
      </c>
      <c r="F90" s="8">
        <v>12381748</v>
      </c>
      <c r="G90" s="8">
        <v>0</v>
      </c>
      <c r="H90" s="8">
        <v>0</v>
      </c>
    </row>
    <row r="91" spans="1:8" ht="12" customHeight="1" x14ac:dyDescent="0.2">
      <c r="A91" s="44">
        <v>81</v>
      </c>
      <c r="B91" s="9" t="s">
        <v>160</v>
      </c>
      <c r="C91" s="11" t="s">
        <v>161</v>
      </c>
      <c r="D91" s="67">
        <f t="shared" si="2"/>
        <v>0</v>
      </c>
      <c r="E91" s="67">
        <v>0</v>
      </c>
      <c r="F91" s="8">
        <v>0</v>
      </c>
      <c r="G91" s="8">
        <v>0</v>
      </c>
      <c r="H91" s="8">
        <v>0</v>
      </c>
    </row>
    <row r="92" spans="1:8" ht="12" customHeight="1" x14ac:dyDescent="0.2">
      <c r="A92" s="44">
        <v>82</v>
      </c>
      <c r="B92" s="10" t="s">
        <v>162</v>
      </c>
      <c r="C92" s="11" t="s">
        <v>163</v>
      </c>
      <c r="D92" s="67">
        <f t="shared" si="2"/>
        <v>12168320</v>
      </c>
      <c r="E92" s="67">
        <v>6494287</v>
      </c>
      <c r="F92" s="8">
        <v>4836124</v>
      </c>
      <c r="G92" s="8">
        <v>0</v>
      </c>
      <c r="H92" s="8">
        <v>837909</v>
      </c>
    </row>
    <row r="93" spans="1:8" ht="12" customHeight="1" x14ac:dyDescent="0.2">
      <c r="A93" s="44">
        <v>83</v>
      </c>
      <c r="B93" s="9" t="s">
        <v>164</v>
      </c>
      <c r="C93" s="7" t="s">
        <v>165</v>
      </c>
      <c r="D93" s="67">
        <f t="shared" si="2"/>
        <v>1882141</v>
      </c>
      <c r="E93" s="67">
        <v>0</v>
      </c>
      <c r="F93" s="8">
        <v>1882141</v>
      </c>
      <c r="G93" s="8">
        <v>0</v>
      </c>
      <c r="H93" s="8">
        <v>0</v>
      </c>
    </row>
    <row r="94" spans="1:8" ht="12" customHeight="1" x14ac:dyDescent="0.2">
      <c r="A94" s="44">
        <v>84</v>
      </c>
      <c r="B94" s="9" t="s">
        <v>166</v>
      </c>
      <c r="C94" s="13" t="s">
        <v>167</v>
      </c>
      <c r="D94" s="67">
        <f t="shared" si="2"/>
        <v>7992825</v>
      </c>
      <c r="E94" s="67">
        <v>6594263</v>
      </c>
      <c r="F94" s="8">
        <v>498868</v>
      </c>
      <c r="G94" s="8">
        <v>0</v>
      </c>
      <c r="H94" s="8">
        <v>899694</v>
      </c>
    </row>
    <row r="95" spans="1:8" ht="12" customHeight="1" x14ac:dyDescent="0.2">
      <c r="A95" s="44">
        <v>85</v>
      </c>
      <c r="B95" s="10" t="s">
        <v>168</v>
      </c>
      <c r="C95" s="11" t="s">
        <v>169</v>
      </c>
      <c r="D95" s="67">
        <f t="shared" si="2"/>
        <v>30306671</v>
      </c>
      <c r="E95" s="67">
        <v>23649670</v>
      </c>
      <c r="F95" s="8">
        <v>2305008</v>
      </c>
      <c r="G95" s="8">
        <v>0</v>
      </c>
      <c r="H95" s="8">
        <v>4351993</v>
      </c>
    </row>
    <row r="96" spans="1:8" ht="12" customHeight="1" x14ac:dyDescent="0.2">
      <c r="A96" s="44">
        <v>86</v>
      </c>
      <c r="B96" s="9" t="s">
        <v>170</v>
      </c>
      <c r="C96" s="7" t="s">
        <v>171</v>
      </c>
      <c r="D96" s="67">
        <f t="shared" si="2"/>
        <v>33129116</v>
      </c>
      <c r="E96" s="67">
        <v>28299953</v>
      </c>
      <c r="F96" s="8">
        <v>3229740</v>
      </c>
      <c r="G96" s="8">
        <v>0</v>
      </c>
      <c r="H96" s="8">
        <v>1599423</v>
      </c>
    </row>
    <row r="97" spans="1:8" ht="12" customHeight="1" x14ac:dyDescent="0.2">
      <c r="A97" s="44">
        <v>87</v>
      </c>
      <c r="B97" s="10" t="s">
        <v>172</v>
      </c>
      <c r="C97" s="11" t="s">
        <v>173</v>
      </c>
      <c r="D97" s="67">
        <f t="shared" si="2"/>
        <v>30824497</v>
      </c>
      <c r="E97" s="67">
        <v>29002416</v>
      </c>
      <c r="F97" s="8">
        <v>973443</v>
      </c>
      <c r="G97" s="8">
        <v>0</v>
      </c>
      <c r="H97" s="8">
        <v>848638</v>
      </c>
    </row>
    <row r="98" spans="1:8" ht="12" customHeight="1" x14ac:dyDescent="0.2">
      <c r="A98" s="44">
        <v>88</v>
      </c>
      <c r="B98" s="10" t="s">
        <v>174</v>
      </c>
      <c r="C98" s="11" t="s">
        <v>175</v>
      </c>
      <c r="D98" s="67">
        <f t="shared" si="2"/>
        <v>88659249</v>
      </c>
      <c r="E98" s="67">
        <v>78375664</v>
      </c>
      <c r="F98" s="8">
        <v>5478256</v>
      </c>
      <c r="G98" s="8">
        <v>0</v>
      </c>
      <c r="H98" s="8">
        <v>4805329</v>
      </c>
    </row>
    <row r="99" spans="1:8" ht="12" customHeight="1" x14ac:dyDescent="0.2">
      <c r="A99" s="44">
        <v>89</v>
      </c>
      <c r="B99" s="9" t="s">
        <v>176</v>
      </c>
      <c r="C99" s="13" t="s">
        <v>177</v>
      </c>
      <c r="D99" s="67">
        <f t="shared" si="2"/>
        <v>38642381</v>
      </c>
      <c r="E99" s="67">
        <v>34019129</v>
      </c>
      <c r="F99" s="8">
        <v>2989175</v>
      </c>
      <c r="G99" s="8">
        <v>0</v>
      </c>
      <c r="H99" s="8">
        <v>1634077</v>
      </c>
    </row>
    <row r="100" spans="1:8" ht="12" customHeight="1" x14ac:dyDescent="0.2">
      <c r="A100" s="44">
        <v>90</v>
      </c>
      <c r="B100" s="9" t="s">
        <v>178</v>
      </c>
      <c r="C100" s="7" t="s">
        <v>179</v>
      </c>
      <c r="D100" s="67">
        <f t="shared" si="2"/>
        <v>49173945</v>
      </c>
      <c r="E100" s="67">
        <v>40374969</v>
      </c>
      <c r="F100" s="8">
        <v>5265168</v>
      </c>
      <c r="G100" s="8">
        <v>0</v>
      </c>
      <c r="H100" s="8">
        <v>3533808</v>
      </c>
    </row>
    <row r="101" spans="1:8" ht="12" customHeight="1" x14ac:dyDescent="0.2">
      <c r="A101" s="44">
        <v>91</v>
      </c>
      <c r="B101" s="6" t="s">
        <v>180</v>
      </c>
      <c r="C101" s="7" t="s">
        <v>181</v>
      </c>
      <c r="D101" s="67">
        <f t="shared" si="2"/>
        <v>94629417</v>
      </c>
      <c r="E101" s="67">
        <v>86150499</v>
      </c>
      <c r="F101" s="8">
        <v>5047655</v>
      </c>
      <c r="G101" s="8">
        <v>0</v>
      </c>
      <c r="H101" s="8">
        <v>3431263</v>
      </c>
    </row>
    <row r="102" spans="1:8" ht="12" customHeight="1" x14ac:dyDescent="0.2">
      <c r="A102" s="44">
        <v>92</v>
      </c>
      <c r="B102" s="6" t="s">
        <v>182</v>
      </c>
      <c r="C102" s="7" t="s">
        <v>183</v>
      </c>
      <c r="D102" s="67">
        <f t="shared" si="2"/>
        <v>82384851</v>
      </c>
      <c r="E102" s="67">
        <v>68287874</v>
      </c>
      <c r="F102" s="8">
        <v>9433853</v>
      </c>
      <c r="G102" s="8">
        <v>0</v>
      </c>
      <c r="H102" s="8">
        <v>4663124</v>
      </c>
    </row>
    <row r="103" spans="1:8" ht="12" customHeight="1" x14ac:dyDescent="0.2">
      <c r="A103" s="44">
        <v>93</v>
      </c>
      <c r="B103" s="10" t="s">
        <v>184</v>
      </c>
      <c r="C103" s="11" t="s">
        <v>185</v>
      </c>
      <c r="D103" s="67">
        <f t="shared" si="2"/>
        <v>30351801</v>
      </c>
      <c r="E103" s="67">
        <v>25787737</v>
      </c>
      <c r="F103" s="8">
        <v>3694848</v>
      </c>
      <c r="G103" s="8">
        <v>0</v>
      </c>
      <c r="H103" s="8">
        <v>869216</v>
      </c>
    </row>
    <row r="104" spans="1:8" ht="12" customHeight="1" x14ac:dyDescent="0.2">
      <c r="A104" s="44">
        <v>94</v>
      </c>
      <c r="B104" s="12" t="s">
        <v>186</v>
      </c>
      <c r="C104" s="13" t="s">
        <v>187</v>
      </c>
      <c r="D104" s="67">
        <f t="shared" si="2"/>
        <v>45455028</v>
      </c>
      <c r="E104" s="67">
        <v>39766287</v>
      </c>
      <c r="F104" s="8">
        <v>2945351</v>
      </c>
      <c r="G104" s="8">
        <v>0</v>
      </c>
      <c r="H104" s="8">
        <v>2743390</v>
      </c>
    </row>
    <row r="105" spans="1:8" ht="12" customHeight="1" x14ac:dyDescent="0.2">
      <c r="A105" s="44">
        <v>95</v>
      </c>
      <c r="B105" s="6" t="s">
        <v>188</v>
      </c>
      <c r="C105" s="7" t="s">
        <v>189</v>
      </c>
      <c r="D105" s="67">
        <f t="shared" si="2"/>
        <v>43608540</v>
      </c>
      <c r="E105" s="67">
        <v>37931332</v>
      </c>
      <c r="F105" s="8">
        <v>4699211</v>
      </c>
      <c r="G105" s="8">
        <v>0</v>
      </c>
      <c r="H105" s="8">
        <v>977997</v>
      </c>
    </row>
    <row r="106" spans="1:8" ht="12" customHeight="1" x14ac:dyDescent="0.2">
      <c r="A106" s="44">
        <v>96</v>
      </c>
      <c r="B106" s="9" t="s">
        <v>190</v>
      </c>
      <c r="C106" s="7" t="s">
        <v>191</v>
      </c>
      <c r="D106" s="67">
        <f t="shared" si="2"/>
        <v>62206112</v>
      </c>
      <c r="E106" s="67">
        <v>46435077</v>
      </c>
      <c r="F106" s="8">
        <v>13861883</v>
      </c>
      <c r="G106" s="8">
        <v>0</v>
      </c>
      <c r="H106" s="8">
        <v>1909152</v>
      </c>
    </row>
    <row r="107" spans="1:8" ht="12" customHeight="1" x14ac:dyDescent="0.2">
      <c r="A107" s="44">
        <v>97</v>
      </c>
      <c r="B107" s="10" t="s">
        <v>192</v>
      </c>
      <c r="C107" s="11" t="s">
        <v>193</v>
      </c>
      <c r="D107" s="67">
        <f t="shared" si="2"/>
        <v>38260051</v>
      </c>
      <c r="E107" s="67">
        <v>30715465</v>
      </c>
      <c r="F107" s="8">
        <v>5717931</v>
      </c>
      <c r="G107" s="8">
        <v>0</v>
      </c>
      <c r="H107" s="8">
        <v>1826655</v>
      </c>
    </row>
    <row r="108" spans="1:8" ht="12" customHeight="1" x14ac:dyDescent="0.2">
      <c r="A108" s="44">
        <v>98</v>
      </c>
      <c r="B108" s="10" t="s">
        <v>194</v>
      </c>
      <c r="C108" s="11" t="s">
        <v>195</v>
      </c>
      <c r="D108" s="67">
        <f t="shared" si="2"/>
        <v>51189418</v>
      </c>
      <c r="E108" s="67">
        <v>44066592</v>
      </c>
      <c r="F108" s="8">
        <v>4905816</v>
      </c>
      <c r="G108" s="8">
        <v>0</v>
      </c>
      <c r="H108" s="8">
        <v>2217010</v>
      </c>
    </row>
    <row r="109" spans="1:8" ht="12" customHeight="1" x14ac:dyDescent="0.2">
      <c r="A109" s="44">
        <v>99</v>
      </c>
      <c r="B109" s="6" t="s">
        <v>196</v>
      </c>
      <c r="C109" s="7" t="s">
        <v>197</v>
      </c>
      <c r="D109" s="67">
        <f t="shared" si="2"/>
        <v>84531775</v>
      </c>
      <c r="E109" s="67">
        <v>74171464</v>
      </c>
      <c r="F109" s="8">
        <v>7098180</v>
      </c>
      <c r="G109" s="8">
        <v>0</v>
      </c>
      <c r="H109" s="8">
        <v>3262131</v>
      </c>
    </row>
    <row r="110" spans="1:8" ht="12" customHeight="1" x14ac:dyDescent="0.2">
      <c r="A110" s="44">
        <v>100</v>
      </c>
      <c r="B110" s="9" t="s">
        <v>198</v>
      </c>
      <c r="C110" s="7" t="s">
        <v>199</v>
      </c>
      <c r="D110" s="67">
        <f t="shared" si="2"/>
        <v>39498703</v>
      </c>
      <c r="E110" s="67">
        <v>33853749</v>
      </c>
      <c r="F110" s="8">
        <v>3453124</v>
      </c>
      <c r="G110" s="8">
        <v>0</v>
      </c>
      <c r="H110" s="8">
        <v>2191830</v>
      </c>
    </row>
    <row r="111" spans="1:8" ht="12" customHeight="1" x14ac:dyDescent="0.2">
      <c r="A111" s="44">
        <v>101</v>
      </c>
      <c r="B111" s="6" t="s">
        <v>200</v>
      </c>
      <c r="C111" s="11" t="s">
        <v>201</v>
      </c>
      <c r="D111" s="67">
        <f t="shared" si="2"/>
        <v>1169722</v>
      </c>
      <c r="E111" s="67">
        <v>0</v>
      </c>
      <c r="F111" s="8">
        <v>1169722</v>
      </c>
      <c r="G111" s="8">
        <v>0</v>
      </c>
      <c r="H111" s="8">
        <v>0</v>
      </c>
    </row>
    <row r="112" spans="1:8" ht="12" customHeight="1" x14ac:dyDescent="0.2">
      <c r="A112" s="44">
        <v>102</v>
      </c>
      <c r="B112" s="6" t="s">
        <v>202</v>
      </c>
      <c r="C112" s="7" t="s">
        <v>203</v>
      </c>
      <c r="D112" s="67">
        <f t="shared" si="2"/>
        <v>0</v>
      </c>
      <c r="E112" s="67">
        <v>0</v>
      </c>
      <c r="F112" s="8">
        <v>0</v>
      </c>
      <c r="G112" s="8">
        <v>0</v>
      </c>
      <c r="H112" s="8">
        <v>0</v>
      </c>
    </row>
    <row r="113" spans="1:8" ht="12" customHeight="1" x14ac:dyDescent="0.2">
      <c r="A113" s="44">
        <v>103</v>
      </c>
      <c r="B113" s="10" t="s">
        <v>204</v>
      </c>
      <c r="C113" s="11" t="s">
        <v>205</v>
      </c>
      <c r="D113" s="67">
        <f t="shared" si="2"/>
        <v>394971</v>
      </c>
      <c r="E113" s="67">
        <v>0</v>
      </c>
      <c r="F113" s="8">
        <v>394971</v>
      </c>
      <c r="G113" s="8">
        <v>0</v>
      </c>
      <c r="H113" s="8">
        <v>0</v>
      </c>
    </row>
    <row r="114" spans="1:8" ht="12" customHeight="1" x14ac:dyDescent="0.2">
      <c r="A114" s="44">
        <v>104</v>
      </c>
      <c r="B114" s="10" t="s">
        <v>206</v>
      </c>
      <c r="C114" s="11" t="s">
        <v>207</v>
      </c>
      <c r="D114" s="67">
        <f t="shared" si="2"/>
        <v>0</v>
      </c>
      <c r="E114" s="67">
        <v>0</v>
      </c>
      <c r="F114" s="8">
        <v>0</v>
      </c>
      <c r="G114" s="8">
        <v>0</v>
      </c>
      <c r="H114" s="8">
        <v>0</v>
      </c>
    </row>
    <row r="115" spans="1:8" ht="12" customHeight="1" x14ac:dyDescent="0.2">
      <c r="A115" s="44">
        <v>105</v>
      </c>
      <c r="B115" s="10" t="s">
        <v>208</v>
      </c>
      <c r="C115" s="11" t="s">
        <v>209</v>
      </c>
      <c r="D115" s="67">
        <f t="shared" si="2"/>
        <v>0</v>
      </c>
      <c r="E115" s="67">
        <v>0</v>
      </c>
      <c r="F115" s="8">
        <v>0</v>
      </c>
      <c r="G115" s="8">
        <v>0</v>
      </c>
      <c r="H115" s="8">
        <v>0</v>
      </c>
    </row>
    <row r="116" spans="1:8" ht="12" customHeight="1" x14ac:dyDescent="0.2">
      <c r="A116" s="44">
        <v>106</v>
      </c>
      <c r="B116" s="10" t="s">
        <v>210</v>
      </c>
      <c r="C116" s="11" t="s">
        <v>211</v>
      </c>
      <c r="D116" s="67">
        <f t="shared" si="2"/>
        <v>0</v>
      </c>
      <c r="E116" s="67">
        <v>0</v>
      </c>
      <c r="F116" s="8">
        <v>0</v>
      </c>
      <c r="G116" s="8">
        <v>0</v>
      </c>
      <c r="H116" s="8">
        <v>0</v>
      </c>
    </row>
    <row r="117" spans="1:8" ht="12" customHeight="1" x14ac:dyDescent="0.2">
      <c r="A117" s="44">
        <v>107</v>
      </c>
      <c r="B117" s="10" t="s">
        <v>212</v>
      </c>
      <c r="C117" s="11" t="s">
        <v>213</v>
      </c>
      <c r="D117" s="67">
        <f t="shared" si="2"/>
        <v>0</v>
      </c>
      <c r="E117" s="67">
        <v>0</v>
      </c>
      <c r="F117" s="8">
        <v>0</v>
      </c>
      <c r="G117" s="8">
        <v>0</v>
      </c>
      <c r="H117" s="8">
        <v>0</v>
      </c>
    </row>
    <row r="118" spans="1:8" ht="12" customHeight="1" x14ac:dyDescent="0.2">
      <c r="A118" s="44">
        <v>108</v>
      </c>
      <c r="B118" s="10" t="s">
        <v>214</v>
      </c>
      <c r="C118" s="11" t="s">
        <v>215</v>
      </c>
      <c r="D118" s="67">
        <f t="shared" si="2"/>
        <v>4921949</v>
      </c>
      <c r="E118" s="67">
        <v>0</v>
      </c>
      <c r="F118" s="8">
        <v>4921949</v>
      </c>
      <c r="G118" s="8">
        <v>0</v>
      </c>
      <c r="H118" s="8">
        <v>0</v>
      </c>
    </row>
    <row r="119" spans="1:8" ht="12" customHeight="1" x14ac:dyDescent="0.2">
      <c r="A119" s="44">
        <v>109</v>
      </c>
      <c r="B119" s="16" t="s">
        <v>216</v>
      </c>
      <c r="C119" s="17" t="s">
        <v>217</v>
      </c>
      <c r="D119" s="67">
        <f t="shared" si="2"/>
        <v>0</v>
      </c>
      <c r="E119" s="67">
        <v>0</v>
      </c>
      <c r="F119" s="8">
        <v>0</v>
      </c>
      <c r="G119" s="8">
        <v>0</v>
      </c>
      <c r="H119" s="8">
        <v>0</v>
      </c>
    </row>
    <row r="120" spans="1:8" ht="12" customHeight="1" x14ac:dyDescent="0.2">
      <c r="A120" s="44">
        <v>110</v>
      </c>
      <c r="B120" s="16" t="s">
        <v>356</v>
      </c>
      <c r="C120" s="17" t="s">
        <v>320</v>
      </c>
      <c r="D120" s="67">
        <f t="shared" si="2"/>
        <v>200001</v>
      </c>
      <c r="E120" s="67">
        <v>0</v>
      </c>
      <c r="F120" s="8">
        <v>200001</v>
      </c>
      <c r="G120" s="8">
        <v>0</v>
      </c>
      <c r="H120" s="8">
        <v>0</v>
      </c>
    </row>
    <row r="121" spans="1:8" ht="12" customHeight="1" x14ac:dyDescent="0.2">
      <c r="A121" s="44">
        <v>111</v>
      </c>
      <c r="B121" s="9" t="s">
        <v>218</v>
      </c>
      <c r="C121" s="7" t="s">
        <v>219</v>
      </c>
      <c r="D121" s="67">
        <f t="shared" si="2"/>
        <v>0</v>
      </c>
      <c r="E121" s="67">
        <v>0</v>
      </c>
      <c r="F121" s="8">
        <v>0</v>
      </c>
      <c r="G121" s="8">
        <v>0</v>
      </c>
      <c r="H121" s="8">
        <v>0</v>
      </c>
    </row>
    <row r="122" spans="1:8" ht="12" customHeight="1" x14ac:dyDescent="0.2">
      <c r="A122" s="44">
        <v>112</v>
      </c>
      <c r="B122" s="10" t="s">
        <v>220</v>
      </c>
      <c r="C122" s="11" t="s">
        <v>221</v>
      </c>
      <c r="D122" s="67">
        <f t="shared" si="2"/>
        <v>0</v>
      </c>
      <c r="E122" s="67">
        <v>0</v>
      </c>
      <c r="F122" s="8">
        <v>0</v>
      </c>
      <c r="G122" s="8">
        <v>0</v>
      </c>
      <c r="H122" s="8">
        <v>0</v>
      </c>
    </row>
    <row r="123" spans="1:8" ht="12" customHeight="1" x14ac:dyDescent="0.2">
      <c r="A123" s="44">
        <v>113</v>
      </c>
      <c r="B123" s="6" t="s">
        <v>222</v>
      </c>
      <c r="C123" s="18" t="s">
        <v>223</v>
      </c>
      <c r="D123" s="67">
        <f t="shared" si="2"/>
        <v>0</v>
      </c>
      <c r="E123" s="67">
        <v>0</v>
      </c>
      <c r="F123" s="8">
        <v>0</v>
      </c>
      <c r="G123" s="8">
        <v>0</v>
      </c>
      <c r="H123" s="8">
        <v>0</v>
      </c>
    </row>
    <row r="124" spans="1:8" ht="12" customHeight="1" x14ac:dyDescent="0.2">
      <c r="A124" s="44">
        <v>114</v>
      </c>
      <c r="B124" s="10" t="s">
        <v>224</v>
      </c>
      <c r="C124" s="11" t="s">
        <v>225</v>
      </c>
      <c r="D124" s="67">
        <f t="shared" si="2"/>
        <v>0</v>
      </c>
      <c r="E124" s="67">
        <v>0</v>
      </c>
      <c r="F124" s="8">
        <v>0</v>
      </c>
      <c r="G124" s="8">
        <v>0</v>
      </c>
      <c r="H124" s="8">
        <v>0</v>
      </c>
    </row>
    <row r="125" spans="1:8" ht="12" customHeight="1" x14ac:dyDescent="0.2">
      <c r="A125" s="44">
        <v>115</v>
      </c>
      <c r="B125" s="10" t="s">
        <v>226</v>
      </c>
      <c r="C125" s="11" t="s">
        <v>227</v>
      </c>
      <c r="D125" s="67">
        <f t="shared" si="2"/>
        <v>0</v>
      </c>
      <c r="E125" s="67">
        <v>0</v>
      </c>
      <c r="F125" s="8">
        <v>0</v>
      </c>
      <c r="G125" s="8">
        <v>0</v>
      </c>
      <c r="H125" s="8">
        <v>0</v>
      </c>
    </row>
    <row r="126" spans="1:8" ht="12" customHeight="1" x14ac:dyDescent="0.2">
      <c r="A126" s="44">
        <v>116</v>
      </c>
      <c r="B126" s="9" t="s">
        <v>228</v>
      </c>
      <c r="C126" s="11" t="s">
        <v>229</v>
      </c>
      <c r="D126" s="67">
        <f t="shared" si="2"/>
        <v>0</v>
      </c>
      <c r="E126" s="67">
        <v>0</v>
      </c>
      <c r="F126" s="8">
        <v>0</v>
      </c>
      <c r="G126" s="8">
        <v>0</v>
      </c>
      <c r="H126" s="8">
        <v>0</v>
      </c>
    </row>
    <row r="127" spans="1:8" ht="12" customHeight="1" x14ac:dyDescent="0.2">
      <c r="A127" s="44">
        <v>117</v>
      </c>
      <c r="B127" s="9" t="s">
        <v>230</v>
      </c>
      <c r="C127" s="11" t="s">
        <v>231</v>
      </c>
      <c r="D127" s="67">
        <f t="shared" si="2"/>
        <v>0</v>
      </c>
      <c r="E127" s="67">
        <v>0</v>
      </c>
      <c r="F127" s="8">
        <v>0</v>
      </c>
      <c r="G127" s="8">
        <v>0</v>
      </c>
      <c r="H127" s="8">
        <v>0</v>
      </c>
    </row>
    <row r="128" spans="1:8" ht="12" customHeight="1" x14ac:dyDescent="0.2">
      <c r="A128" s="44">
        <v>118</v>
      </c>
      <c r="B128" s="9" t="s">
        <v>232</v>
      </c>
      <c r="C128" s="11" t="s">
        <v>233</v>
      </c>
      <c r="D128" s="67">
        <f t="shared" si="2"/>
        <v>0</v>
      </c>
      <c r="E128" s="67">
        <v>0</v>
      </c>
      <c r="F128" s="8">
        <v>0</v>
      </c>
      <c r="G128" s="8">
        <v>0</v>
      </c>
      <c r="H128" s="8">
        <v>0</v>
      </c>
    </row>
    <row r="129" spans="1:8" ht="12" customHeight="1" x14ac:dyDescent="0.2">
      <c r="A129" s="44">
        <v>119</v>
      </c>
      <c r="B129" s="6" t="s">
        <v>234</v>
      </c>
      <c r="C129" s="7" t="s">
        <v>235</v>
      </c>
      <c r="D129" s="67">
        <f t="shared" si="2"/>
        <v>417758</v>
      </c>
      <c r="E129" s="67">
        <v>0</v>
      </c>
      <c r="F129" s="8">
        <v>417758</v>
      </c>
      <c r="G129" s="8">
        <v>0</v>
      </c>
      <c r="H129" s="8">
        <v>0</v>
      </c>
    </row>
    <row r="130" spans="1:8" ht="12" customHeight="1" x14ac:dyDescent="0.2">
      <c r="A130" s="44">
        <v>120</v>
      </c>
      <c r="B130" s="9" t="s">
        <v>236</v>
      </c>
      <c r="C130" s="7" t="s">
        <v>237</v>
      </c>
      <c r="D130" s="67">
        <f t="shared" si="2"/>
        <v>0</v>
      </c>
      <c r="E130" s="67">
        <v>0</v>
      </c>
      <c r="F130" s="8">
        <v>0</v>
      </c>
      <c r="G130" s="8">
        <v>0</v>
      </c>
      <c r="H130" s="8">
        <v>0</v>
      </c>
    </row>
    <row r="131" spans="1:8" ht="12" customHeight="1" x14ac:dyDescent="0.2">
      <c r="A131" s="44">
        <v>121</v>
      </c>
      <c r="B131" s="10" t="s">
        <v>238</v>
      </c>
      <c r="C131" s="11" t="s">
        <v>239</v>
      </c>
      <c r="D131" s="67">
        <f t="shared" si="2"/>
        <v>1845731</v>
      </c>
      <c r="E131" s="67">
        <v>0</v>
      </c>
      <c r="F131" s="8">
        <v>1845731</v>
      </c>
      <c r="G131" s="8">
        <v>0</v>
      </c>
      <c r="H131" s="8">
        <v>0</v>
      </c>
    </row>
    <row r="132" spans="1:8" ht="12" customHeight="1" x14ac:dyDescent="0.2">
      <c r="A132" s="44">
        <v>122</v>
      </c>
      <c r="B132" s="10" t="s">
        <v>240</v>
      </c>
      <c r="C132" s="11" t="s">
        <v>241</v>
      </c>
      <c r="D132" s="67">
        <f t="shared" si="2"/>
        <v>0</v>
      </c>
      <c r="E132" s="67">
        <v>0</v>
      </c>
      <c r="F132" s="8">
        <v>0</v>
      </c>
      <c r="G132" s="8">
        <v>0</v>
      </c>
      <c r="H132" s="8">
        <v>0</v>
      </c>
    </row>
    <row r="133" spans="1:8" ht="12" customHeight="1" x14ac:dyDescent="0.2">
      <c r="A133" s="44">
        <v>123</v>
      </c>
      <c r="B133" s="10" t="s">
        <v>242</v>
      </c>
      <c r="C133" s="11" t="s">
        <v>321</v>
      </c>
      <c r="D133" s="67">
        <f t="shared" si="2"/>
        <v>94514039</v>
      </c>
      <c r="E133" s="67">
        <v>0</v>
      </c>
      <c r="F133" s="8">
        <v>94514039</v>
      </c>
      <c r="G133" s="8">
        <v>0</v>
      </c>
      <c r="H133" s="8">
        <v>0</v>
      </c>
    </row>
    <row r="134" spans="1:8" ht="12" customHeight="1" x14ac:dyDescent="0.2">
      <c r="A134" s="44">
        <v>124</v>
      </c>
      <c r="B134" s="10" t="s">
        <v>243</v>
      </c>
      <c r="C134" s="11" t="s">
        <v>244</v>
      </c>
      <c r="D134" s="67">
        <f t="shared" si="2"/>
        <v>215429098</v>
      </c>
      <c r="E134" s="67">
        <v>0</v>
      </c>
      <c r="F134" s="8">
        <v>168907700</v>
      </c>
      <c r="G134" s="8">
        <v>46521398</v>
      </c>
      <c r="H134" s="8">
        <v>0</v>
      </c>
    </row>
    <row r="135" spans="1:8" ht="12" customHeight="1" x14ac:dyDescent="0.2">
      <c r="A135" s="44">
        <v>125</v>
      </c>
      <c r="B135" s="10" t="s">
        <v>245</v>
      </c>
      <c r="C135" s="11" t="s">
        <v>246</v>
      </c>
      <c r="D135" s="67">
        <f t="shared" si="2"/>
        <v>31213210</v>
      </c>
      <c r="E135" s="67">
        <v>0</v>
      </c>
      <c r="F135" s="8">
        <v>31213210</v>
      </c>
      <c r="G135" s="8">
        <v>0</v>
      </c>
      <c r="H135" s="8">
        <v>0</v>
      </c>
    </row>
    <row r="136" spans="1:8" ht="12" customHeight="1" x14ac:dyDescent="0.2">
      <c r="A136" s="44">
        <v>126</v>
      </c>
      <c r="B136" s="6" t="s">
        <v>247</v>
      </c>
      <c r="C136" s="7" t="s">
        <v>248</v>
      </c>
      <c r="D136" s="67">
        <f t="shared" si="2"/>
        <v>49349524</v>
      </c>
      <c r="E136" s="67">
        <v>0</v>
      </c>
      <c r="F136" s="8">
        <v>49349524</v>
      </c>
      <c r="G136" s="8">
        <v>0</v>
      </c>
      <c r="H136" s="8">
        <v>0</v>
      </c>
    </row>
    <row r="137" spans="1:8" ht="12" customHeight="1" x14ac:dyDescent="0.2">
      <c r="A137" s="44">
        <v>127</v>
      </c>
      <c r="B137" s="10" t="s">
        <v>249</v>
      </c>
      <c r="C137" s="11" t="s">
        <v>250</v>
      </c>
      <c r="D137" s="67">
        <f t="shared" si="2"/>
        <v>1844640</v>
      </c>
      <c r="E137" s="67">
        <v>0</v>
      </c>
      <c r="F137" s="8">
        <v>1844640</v>
      </c>
      <c r="G137" s="8">
        <v>0</v>
      </c>
      <c r="H137" s="8">
        <v>0</v>
      </c>
    </row>
    <row r="138" spans="1:8" ht="12" customHeight="1" x14ac:dyDescent="0.2">
      <c r="A138" s="44">
        <v>128</v>
      </c>
      <c r="B138" s="6" t="s">
        <v>251</v>
      </c>
      <c r="C138" s="11" t="s">
        <v>322</v>
      </c>
      <c r="D138" s="67">
        <f t="shared" si="2"/>
        <v>21804946</v>
      </c>
      <c r="E138" s="67">
        <v>0</v>
      </c>
      <c r="F138" s="8">
        <v>21804946</v>
      </c>
      <c r="G138" s="8">
        <v>0</v>
      </c>
      <c r="H138" s="8">
        <v>0</v>
      </c>
    </row>
    <row r="139" spans="1:8" ht="12" customHeight="1" x14ac:dyDescent="0.2">
      <c r="A139" s="44">
        <v>129</v>
      </c>
      <c r="B139" s="12" t="s">
        <v>252</v>
      </c>
      <c r="C139" s="13" t="s">
        <v>253</v>
      </c>
      <c r="D139" s="67">
        <f t="shared" ref="D139:D147" si="3">SUM(E139:H139)</f>
        <v>15337651</v>
      </c>
      <c r="E139" s="67">
        <v>0</v>
      </c>
      <c r="F139" s="8">
        <v>15337651</v>
      </c>
      <c r="G139" s="8">
        <v>0</v>
      </c>
      <c r="H139" s="8">
        <v>0</v>
      </c>
    </row>
    <row r="140" spans="1:8" ht="12" customHeight="1" x14ac:dyDescent="0.2">
      <c r="A140" s="44">
        <v>130</v>
      </c>
      <c r="B140" s="10" t="s">
        <v>254</v>
      </c>
      <c r="C140" s="11" t="s">
        <v>255</v>
      </c>
      <c r="D140" s="67">
        <f t="shared" si="3"/>
        <v>34594684</v>
      </c>
      <c r="E140" s="67">
        <v>0</v>
      </c>
      <c r="F140" s="8">
        <v>34594684</v>
      </c>
      <c r="G140" s="8">
        <v>0</v>
      </c>
      <c r="H140" s="8">
        <v>0</v>
      </c>
    </row>
    <row r="141" spans="1:8" ht="12" customHeight="1" x14ac:dyDescent="0.2">
      <c r="A141" s="44">
        <v>131</v>
      </c>
      <c r="B141" s="10" t="s">
        <v>256</v>
      </c>
      <c r="C141" s="11" t="s">
        <v>257</v>
      </c>
      <c r="D141" s="67">
        <f t="shared" si="3"/>
        <v>13871086</v>
      </c>
      <c r="E141" s="67">
        <v>0</v>
      </c>
      <c r="F141" s="8">
        <v>13871086</v>
      </c>
      <c r="G141" s="8">
        <v>0</v>
      </c>
      <c r="H141" s="8">
        <v>0</v>
      </c>
    </row>
    <row r="142" spans="1:8" ht="12" customHeight="1" x14ac:dyDescent="0.2">
      <c r="A142" s="44">
        <v>132</v>
      </c>
      <c r="B142" s="10" t="s">
        <v>258</v>
      </c>
      <c r="C142" s="11" t="s">
        <v>259</v>
      </c>
      <c r="D142" s="67">
        <f t="shared" si="3"/>
        <v>22153360</v>
      </c>
      <c r="E142" s="67">
        <v>0</v>
      </c>
      <c r="F142" s="8">
        <v>22153360</v>
      </c>
      <c r="G142" s="8">
        <v>0</v>
      </c>
      <c r="H142" s="8">
        <v>0</v>
      </c>
    </row>
    <row r="143" spans="1:8" ht="12" customHeight="1" x14ac:dyDescent="0.2">
      <c r="A143" s="44">
        <v>133</v>
      </c>
      <c r="B143" s="12" t="s">
        <v>260</v>
      </c>
      <c r="C143" s="13" t="s">
        <v>323</v>
      </c>
      <c r="D143" s="67">
        <f t="shared" si="3"/>
        <v>85762038</v>
      </c>
      <c r="E143" s="67">
        <v>70031296</v>
      </c>
      <c r="F143" s="8">
        <v>3904122</v>
      </c>
      <c r="G143" s="8">
        <v>0</v>
      </c>
      <c r="H143" s="8">
        <v>11826620</v>
      </c>
    </row>
    <row r="144" spans="1:8" ht="12" customHeight="1" x14ac:dyDescent="0.2">
      <c r="A144" s="44">
        <v>134</v>
      </c>
      <c r="B144" s="9" t="s">
        <v>261</v>
      </c>
      <c r="C144" s="13" t="s">
        <v>262</v>
      </c>
      <c r="D144" s="67">
        <f t="shared" si="3"/>
        <v>197294275</v>
      </c>
      <c r="E144" s="67">
        <v>167424972</v>
      </c>
      <c r="F144" s="8">
        <v>14752249</v>
      </c>
      <c r="G144" s="8">
        <v>0</v>
      </c>
      <c r="H144" s="8">
        <v>15117054</v>
      </c>
    </row>
    <row r="145" spans="1:8" ht="12" customHeight="1" x14ac:dyDescent="0.2">
      <c r="A145" s="44">
        <v>135</v>
      </c>
      <c r="B145" s="10" t="s">
        <v>263</v>
      </c>
      <c r="C145" s="11" t="s">
        <v>264</v>
      </c>
      <c r="D145" s="67">
        <f t="shared" si="3"/>
        <v>8706688</v>
      </c>
      <c r="E145" s="67">
        <v>0</v>
      </c>
      <c r="F145" s="8">
        <v>8706688</v>
      </c>
      <c r="G145" s="8">
        <v>0</v>
      </c>
      <c r="H145" s="8">
        <v>0</v>
      </c>
    </row>
    <row r="146" spans="1:8" ht="12" customHeight="1" x14ac:dyDescent="0.2">
      <c r="A146" s="44">
        <v>136</v>
      </c>
      <c r="B146" s="6" t="s">
        <v>265</v>
      </c>
      <c r="C146" s="7" t="s">
        <v>266</v>
      </c>
      <c r="D146" s="67">
        <f t="shared" si="3"/>
        <v>10616237</v>
      </c>
      <c r="E146" s="67">
        <v>0</v>
      </c>
      <c r="F146" s="8">
        <v>10616237</v>
      </c>
      <c r="G146" s="8">
        <v>0</v>
      </c>
      <c r="H146" s="8">
        <v>0</v>
      </c>
    </row>
    <row r="147" spans="1:8" ht="12" customHeight="1" x14ac:dyDescent="0.2">
      <c r="A147" s="44">
        <v>137</v>
      </c>
      <c r="B147" s="59" t="s">
        <v>267</v>
      </c>
      <c r="C147" s="52" t="s">
        <v>268</v>
      </c>
      <c r="D147" s="67">
        <f t="shared" si="3"/>
        <v>0</v>
      </c>
      <c r="E147" s="67">
        <v>0</v>
      </c>
      <c r="F147" s="8">
        <v>0</v>
      </c>
      <c r="G147" s="8">
        <v>0</v>
      </c>
      <c r="H147" s="8">
        <v>0</v>
      </c>
    </row>
  </sheetData>
  <mergeCells count="14">
    <mergeCell ref="A8:C8"/>
    <mergeCell ref="A10:C10"/>
    <mergeCell ref="E5:E6"/>
    <mergeCell ref="A3:A6"/>
    <mergeCell ref="B3:B6"/>
    <mergeCell ref="C3:C6"/>
    <mergeCell ref="D4:D6"/>
    <mergeCell ref="A9:C9"/>
    <mergeCell ref="A1:H1"/>
    <mergeCell ref="H5:H6"/>
    <mergeCell ref="D3:H3"/>
    <mergeCell ref="E4:H4"/>
    <mergeCell ref="A7:C7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4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" sqref="D7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33.42578125" style="62" customWidth="1"/>
    <col min="4" max="4" width="17.7109375" style="3" customWidth="1"/>
    <col min="5" max="16384" width="9.140625" style="3"/>
  </cols>
  <sheetData>
    <row r="2" spans="1:4" ht="47.25" customHeight="1" x14ac:dyDescent="0.2">
      <c r="A2" s="201" t="s">
        <v>327</v>
      </c>
      <c r="B2" s="201"/>
      <c r="C2" s="201"/>
      <c r="D2" s="201"/>
    </row>
    <row r="3" spans="1:4" x14ac:dyDescent="0.2">
      <c r="C3" s="4"/>
      <c r="D3" s="3" t="s">
        <v>293</v>
      </c>
    </row>
    <row r="4" spans="1:4" s="5" customFormat="1" ht="24.75" customHeight="1" x14ac:dyDescent="0.2">
      <c r="A4" s="263" t="s">
        <v>0</v>
      </c>
      <c r="B4" s="263" t="s">
        <v>1</v>
      </c>
      <c r="C4" s="265" t="s">
        <v>2</v>
      </c>
      <c r="D4" s="267" t="s">
        <v>292</v>
      </c>
    </row>
    <row r="5" spans="1:4" ht="51.75" customHeight="1" x14ac:dyDescent="0.2">
      <c r="A5" s="264"/>
      <c r="B5" s="264"/>
      <c r="C5" s="266"/>
      <c r="D5" s="268"/>
    </row>
    <row r="6" spans="1:4" ht="12" customHeight="1" x14ac:dyDescent="0.2">
      <c r="A6" s="248" t="s">
        <v>270</v>
      </c>
      <c r="B6" s="248"/>
      <c r="C6" s="248"/>
      <c r="D6" s="33">
        <f>D7+D8</f>
        <v>1556970356</v>
      </c>
    </row>
    <row r="7" spans="1:4" ht="12" customHeight="1" x14ac:dyDescent="0.2">
      <c r="A7" s="246" t="s">
        <v>269</v>
      </c>
      <c r="B7" s="215"/>
      <c r="C7" s="247"/>
      <c r="D7" s="20">
        <f>39965536-30438</f>
        <v>39935098</v>
      </c>
    </row>
    <row r="8" spans="1:4" ht="12" customHeight="1" x14ac:dyDescent="0.2">
      <c r="A8" s="246" t="s">
        <v>313</v>
      </c>
      <c r="B8" s="215"/>
      <c r="C8" s="247"/>
      <c r="D8" s="33">
        <f>SUM(D9:D145)</f>
        <v>1517035258</v>
      </c>
    </row>
    <row r="9" spans="1:4" ht="12" customHeight="1" x14ac:dyDescent="0.2">
      <c r="A9" s="44">
        <v>1</v>
      </c>
      <c r="B9" s="6" t="s">
        <v>3</v>
      </c>
      <c r="C9" s="7" t="s">
        <v>4</v>
      </c>
      <c r="D9" s="20">
        <v>8057952</v>
      </c>
    </row>
    <row r="10" spans="1:4" x14ac:dyDescent="0.2">
      <c r="A10" s="44">
        <v>2</v>
      </c>
      <c r="B10" s="9" t="s">
        <v>5</v>
      </c>
      <c r="C10" s="7" t="s">
        <v>6</v>
      </c>
      <c r="D10" s="8">
        <v>8087704</v>
      </c>
    </row>
    <row r="11" spans="1:4" x14ac:dyDescent="0.2">
      <c r="A11" s="44">
        <v>3</v>
      </c>
      <c r="B11" s="10" t="s">
        <v>7</v>
      </c>
      <c r="C11" s="11" t="s">
        <v>8</v>
      </c>
      <c r="D11" s="8">
        <v>21910547</v>
      </c>
    </row>
    <row r="12" spans="1:4" ht="14.25" customHeight="1" x14ac:dyDescent="0.2">
      <c r="A12" s="44">
        <v>4</v>
      </c>
      <c r="B12" s="6" t="s">
        <v>9</v>
      </c>
      <c r="C12" s="7" t="s">
        <v>10</v>
      </c>
      <c r="D12" s="8">
        <v>8509045</v>
      </c>
    </row>
    <row r="13" spans="1:4" x14ac:dyDescent="0.2">
      <c r="A13" s="44">
        <v>5</v>
      </c>
      <c r="B13" s="6" t="s">
        <v>11</v>
      </c>
      <c r="C13" s="7" t="s">
        <v>12</v>
      </c>
      <c r="D13" s="8">
        <v>9247797</v>
      </c>
    </row>
    <row r="14" spans="1:4" x14ac:dyDescent="0.2">
      <c r="A14" s="44">
        <v>6</v>
      </c>
      <c r="B14" s="10" t="s">
        <v>13</v>
      </c>
      <c r="C14" s="11" t="s">
        <v>14</v>
      </c>
      <c r="D14" s="8">
        <v>61534298</v>
      </c>
    </row>
    <row r="15" spans="1:4" x14ac:dyDescent="0.2">
      <c r="A15" s="44">
        <v>7</v>
      </c>
      <c r="B15" s="12" t="s">
        <v>15</v>
      </c>
      <c r="C15" s="13" t="s">
        <v>16</v>
      </c>
      <c r="D15" s="8">
        <v>23022387</v>
      </c>
    </row>
    <row r="16" spans="1:4" x14ac:dyDescent="0.2">
      <c r="A16" s="44">
        <v>8</v>
      </c>
      <c r="B16" s="10" t="s">
        <v>17</v>
      </c>
      <c r="C16" s="11" t="s">
        <v>18</v>
      </c>
      <c r="D16" s="8">
        <v>9819024</v>
      </c>
    </row>
    <row r="17" spans="1:4" x14ac:dyDescent="0.2">
      <c r="A17" s="44">
        <v>9</v>
      </c>
      <c r="B17" s="10" t="s">
        <v>19</v>
      </c>
      <c r="C17" s="11" t="s">
        <v>20</v>
      </c>
      <c r="D17" s="8">
        <v>8931251</v>
      </c>
    </row>
    <row r="18" spans="1:4" x14ac:dyDescent="0.2">
      <c r="A18" s="44">
        <v>10</v>
      </c>
      <c r="B18" s="10" t="s">
        <v>21</v>
      </c>
      <c r="C18" s="11" t="s">
        <v>22</v>
      </c>
      <c r="D18" s="8">
        <v>10678168</v>
      </c>
    </row>
    <row r="19" spans="1:4" x14ac:dyDescent="0.2">
      <c r="A19" s="44">
        <v>11</v>
      </c>
      <c r="B19" s="10" t="s">
        <v>23</v>
      </c>
      <c r="C19" s="11" t="s">
        <v>24</v>
      </c>
      <c r="D19" s="8">
        <v>9087347</v>
      </c>
    </row>
    <row r="20" spans="1:4" x14ac:dyDescent="0.2">
      <c r="A20" s="44">
        <v>12</v>
      </c>
      <c r="B20" s="10" t="s">
        <v>25</v>
      </c>
      <c r="C20" s="11" t="s">
        <v>26</v>
      </c>
      <c r="D20" s="8">
        <v>17382780</v>
      </c>
    </row>
    <row r="21" spans="1:4" x14ac:dyDescent="0.2">
      <c r="A21" s="44">
        <v>13</v>
      </c>
      <c r="B21" s="70" t="s">
        <v>358</v>
      </c>
      <c r="C21" s="7" t="s">
        <v>357</v>
      </c>
      <c r="D21" s="8">
        <v>0</v>
      </c>
    </row>
    <row r="22" spans="1:4" x14ac:dyDescent="0.2">
      <c r="A22" s="44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44">
        <v>15</v>
      </c>
      <c r="B23" s="10" t="s">
        <v>29</v>
      </c>
      <c r="C23" s="11" t="s">
        <v>30</v>
      </c>
      <c r="D23" s="8">
        <v>10988474</v>
      </c>
    </row>
    <row r="24" spans="1:4" x14ac:dyDescent="0.2">
      <c r="A24" s="44">
        <v>16</v>
      </c>
      <c r="B24" s="10" t="s">
        <v>31</v>
      </c>
      <c r="C24" s="11" t="s">
        <v>32</v>
      </c>
      <c r="D24" s="8">
        <v>16251488</v>
      </c>
    </row>
    <row r="25" spans="1:4" x14ac:dyDescent="0.2">
      <c r="A25" s="44">
        <v>17</v>
      </c>
      <c r="B25" s="10" t="s">
        <v>33</v>
      </c>
      <c r="C25" s="11" t="s">
        <v>34</v>
      </c>
      <c r="D25" s="8">
        <v>21959066</v>
      </c>
    </row>
    <row r="26" spans="1:4" x14ac:dyDescent="0.2">
      <c r="A26" s="44">
        <v>18</v>
      </c>
      <c r="B26" s="10" t="s">
        <v>35</v>
      </c>
      <c r="C26" s="11" t="s">
        <v>36</v>
      </c>
      <c r="D26" s="8">
        <v>31178161</v>
      </c>
    </row>
    <row r="27" spans="1:4" x14ac:dyDescent="0.2">
      <c r="A27" s="44">
        <v>19</v>
      </c>
      <c r="B27" s="6" t="s">
        <v>37</v>
      </c>
      <c r="C27" s="7" t="s">
        <v>38</v>
      </c>
      <c r="D27" s="8">
        <v>6543546</v>
      </c>
    </row>
    <row r="28" spans="1:4" x14ac:dyDescent="0.2">
      <c r="A28" s="44">
        <v>20</v>
      </c>
      <c r="B28" s="6" t="s">
        <v>39</v>
      </c>
      <c r="C28" s="7" t="s">
        <v>40</v>
      </c>
      <c r="D28" s="8">
        <v>6038405</v>
      </c>
    </row>
    <row r="29" spans="1:4" x14ac:dyDescent="0.2">
      <c r="A29" s="44">
        <v>21</v>
      </c>
      <c r="B29" s="6" t="s">
        <v>41</v>
      </c>
      <c r="C29" s="7" t="s">
        <v>42</v>
      </c>
      <c r="D29" s="8">
        <v>24780553</v>
      </c>
    </row>
    <row r="30" spans="1:4" x14ac:dyDescent="0.2">
      <c r="A30" s="44">
        <v>22</v>
      </c>
      <c r="B30" s="6" t="s">
        <v>43</v>
      </c>
      <c r="C30" s="7" t="s">
        <v>44</v>
      </c>
      <c r="D30" s="8">
        <v>22314314</v>
      </c>
    </row>
    <row r="31" spans="1:4" x14ac:dyDescent="0.2">
      <c r="A31" s="44">
        <v>23</v>
      </c>
      <c r="B31" s="10" t="s">
        <v>45</v>
      </c>
      <c r="C31" s="11" t="s">
        <v>46</v>
      </c>
      <c r="D31" s="8">
        <v>10470377</v>
      </c>
    </row>
    <row r="32" spans="1:4" ht="12" customHeight="1" x14ac:dyDescent="0.2">
      <c r="A32" s="44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44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44">
        <v>26</v>
      </c>
      <c r="B34" s="6" t="s">
        <v>51</v>
      </c>
      <c r="C34" s="13" t="s">
        <v>52</v>
      </c>
      <c r="D34" s="8">
        <v>41837209</v>
      </c>
    </row>
    <row r="35" spans="1:4" x14ac:dyDescent="0.2">
      <c r="A35" s="44">
        <v>27</v>
      </c>
      <c r="B35" s="10" t="s">
        <v>53</v>
      </c>
      <c r="C35" s="11" t="s">
        <v>54</v>
      </c>
      <c r="D35" s="8">
        <v>29436024</v>
      </c>
    </row>
    <row r="36" spans="1:4" ht="24" customHeight="1" x14ac:dyDescent="0.2">
      <c r="A36" s="44">
        <v>28</v>
      </c>
      <c r="B36" s="10" t="s">
        <v>55</v>
      </c>
      <c r="C36" s="11" t="s">
        <v>56</v>
      </c>
      <c r="D36" s="8">
        <v>19223801</v>
      </c>
    </row>
    <row r="37" spans="1:4" ht="12" customHeight="1" x14ac:dyDescent="0.2">
      <c r="A37" s="44">
        <v>29</v>
      </c>
      <c r="B37" s="9" t="s">
        <v>57</v>
      </c>
      <c r="C37" s="13" t="s">
        <v>58</v>
      </c>
      <c r="D37" s="8">
        <v>7609140</v>
      </c>
    </row>
    <row r="38" spans="1:4" ht="24" x14ac:dyDescent="0.2">
      <c r="A38" s="44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4">
        <v>31</v>
      </c>
      <c r="B39" s="10" t="s">
        <v>61</v>
      </c>
      <c r="C39" s="11" t="s">
        <v>62</v>
      </c>
      <c r="D39" s="8">
        <v>2199798</v>
      </c>
    </row>
    <row r="40" spans="1:4" x14ac:dyDescent="0.2">
      <c r="A40" s="44">
        <v>32</v>
      </c>
      <c r="B40" s="9" t="s">
        <v>63</v>
      </c>
      <c r="C40" s="7" t="s">
        <v>64</v>
      </c>
      <c r="D40" s="8">
        <v>32475038</v>
      </c>
    </row>
    <row r="41" spans="1:4" x14ac:dyDescent="0.2">
      <c r="A41" s="44">
        <v>33</v>
      </c>
      <c r="B41" s="12" t="s">
        <v>65</v>
      </c>
      <c r="C41" s="13" t="s">
        <v>66</v>
      </c>
      <c r="D41" s="8">
        <v>37528337</v>
      </c>
    </row>
    <row r="42" spans="1:4" x14ac:dyDescent="0.2">
      <c r="A42" s="44">
        <v>34</v>
      </c>
      <c r="B42" s="9" t="s">
        <v>67</v>
      </c>
      <c r="C42" s="7" t="s">
        <v>68</v>
      </c>
      <c r="D42" s="8">
        <v>10050196</v>
      </c>
    </row>
    <row r="43" spans="1:4" x14ac:dyDescent="0.2">
      <c r="A43" s="44">
        <v>35</v>
      </c>
      <c r="B43" s="10" t="s">
        <v>69</v>
      </c>
      <c r="C43" s="11" t="s">
        <v>70</v>
      </c>
      <c r="D43" s="8">
        <v>30493661</v>
      </c>
    </row>
    <row r="44" spans="1:4" x14ac:dyDescent="0.2">
      <c r="A44" s="44">
        <v>36</v>
      </c>
      <c r="B44" s="9" t="s">
        <v>71</v>
      </c>
      <c r="C44" s="7" t="s">
        <v>72</v>
      </c>
      <c r="D44" s="8">
        <v>10628761</v>
      </c>
    </row>
    <row r="45" spans="1:4" x14ac:dyDescent="0.2">
      <c r="A45" s="44">
        <v>37</v>
      </c>
      <c r="B45" s="6" t="s">
        <v>73</v>
      </c>
      <c r="C45" s="7" t="s">
        <v>74</v>
      </c>
      <c r="D45" s="8">
        <v>32153793</v>
      </c>
    </row>
    <row r="46" spans="1:4" x14ac:dyDescent="0.2">
      <c r="A46" s="44">
        <v>38</v>
      </c>
      <c r="B46" s="14" t="s">
        <v>75</v>
      </c>
      <c r="C46" s="15" t="s">
        <v>76</v>
      </c>
      <c r="D46" s="8">
        <v>10497929</v>
      </c>
    </row>
    <row r="47" spans="1:4" x14ac:dyDescent="0.2">
      <c r="A47" s="44">
        <v>39</v>
      </c>
      <c r="B47" s="6" t="s">
        <v>77</v>
      </c>
      <c r="C47" s="7" t="s">
        <v>78</v>
      </c>
      <c r="D47" s="8">
        <v>7430289</v>
      </c>
    </row>
    <row r="48" spans="1:4" x14ac:dyDescent="0.2">
      <c r="A48" s="44">
        <v>40</v>
      </c>
      <c r="B48" s="12" t="s">
        <v>79</v>
      </c>
      <c r="C48" s="13" t="s">
        <v>80</v>
      </c>
      <c r="D48" s="8">
        <v>12373504</v>
      </c>
    </row>
    <row r="49" spans="1:4" x14ac:dyDescent="0.2">
      <c r="A49" s="44">
        <v>41</v>
      </c>
      <c r="B49" s="10" t="s">
        <v>81</v>
      </c>
      <c r="C49" s="11" t="s">
        <v>82</v>
      </c>
      <c r="D49" s="8">
        <v>5409483</v>
      </c>
    </row>
    <row r="50" spans="1:4" x14ac:dyDescent="0.2">
      <c r="A50" s="44">
        <v>42</v>
      </c>
      <c r="B50" s="9" t="s">
        <v>83</v>
      </c>
      <c r="C50" s="7" t="s">
        <v>84</v>
      </c>
      <c r="D50" s="8">
        <v>5170280</v>
      </c>
    </row>
    <row r="51" spans="1:4" x14ac:dyDescent="0.2">
      <c r="A51" s="44">
        <v>43</v>
      </c>
      <c r="B51" s="10" t="s">
        <v>85</v>
      </c>
      <c r="C51" s="11" t="s">
        <v>86</v>
      </c>
      <c r="D51" s="8">
        <v>40094693</v>
      </c>
    </row>
    <row r="52" spans="1:4" x14ac:dyDescent="0.2">
      <c r="A52" s="44">
        <v>44</v>
      </c>
      <c r="B52" s="6" t="s">
        <v>87</v>
      </c>
      <c r="C52" s="7" t="s">
        <v>88</v>
      </c>
      <c r="D52" s="8">
        <v>10291847</v>
      </c>
    </row>
    <row r="53" spans="1:4" x14ac:dyDescent="0.2">
      <c r="A53" s="44">
        <v>45</v>
      </c>
      <c r="B53" s="6" t="s">
        <v>89</v>
      </c>
      <c r="C53" s="7" t="s">
        <v>90</v>
      </c>
      <c r="D53" s="8">
        <v>27836808</v>
      </c>
    </row>
    <row r="54" spans="1:4" x14ac:dyDescent="0.2">
      <c r="A54" s="44">
        <v>46</v>
      </c>
      <c r="B54" s="10" t="s">
        <v>91</v>
      </c>
      <c r="C54" s="11" t="s">
        <v>92</v>
      </c>
      <c r="D54" s="8">
        <v>8481958</v>
      </c>
    </row>
    <row r="55" spans="1:4" ht="10.5" customHeight="1" x14ac:dyDescent="0.2">
      <c r="A55" s="44">
        <v>47</v>
      </c>
      <c r="B55" s="10" t="s">
        <v>93</v>
      </c>
      <c r="C55" s="11" t="s">
        <v>94</v>
      </c>
      <c r="D55" s="8">
        <v>11661756</v>
      </c>
    </row>
    <row r="56" spans="1:4" x14ac:dyDescent="0.2">
      <c r="A56" s="44">
        <v>48</v>
      </c>
      <c r="B56" s="9" t="s">
        <v>95</v>
      </c>
      <c r="C56" s="7" t="s">
        <v>96</v>
      </c>
      <c r="D56" s="8">
        <v>15509110</v>
      </c>
    </row>
    <row r="57" spans="1:4" x14ac:dyDescent="0.2">
      <c r="A57" s="44">
        <v>49</v>
      </c>
      <c r="B57" s="10" t="s">
        <v>97</v>
      </c>
      <c r="C57" s="11" t="s">
        <v>98</v>
      </c>
      <c r="D57" s="8">
        <v>5517775</v>
      </c>
    </row>
    <row r="58" spans="1:4" x14ac:dyDescent="0.2">
      <c r="A58" s="44">
        <v>50</v>
      </c>
      <c r="B58" s="9" t="s">
        <v>99</v>
      </c>
      <c r="C58" s="7" t="s">
        <v>100</v>
      </c>
      <c r="D58" s="8">
        <v>10798931</v>
      </c>
    </row>
    <row r="59" spans="1:4" ht="10.5" customHeight="1" x14ac:dyDescent="0.2">
      <c r="A59" s="44">
        <v>51</v>
      </c>
      <c r="B59" s="10" t="s">
        <v>101</v>
      </c>
      <c r="C59" s="11" t="s">
        <v>102</v>
      </c>
      <c r="D59" s="8">
        <v>15618368</v>
      </c>
    </row>
    <row r="60" spans="1:4" x14ac:dyDescent="0.2">
      <c r="A60" s="44">
        <v>52</v>
      </c>
      <c r="B60" s="10" t="s">
        <v>103</v>
      </c>
      <c r="C60" s="11" t="s">
        <v>104</v>
      </c>
      <c r="D60" s="8">
        <v>48853415</v>
      </c>
    </row>
    <row r="61" spans="1:4" x14ac:dyDescent="0.2">
      <c r="A61" s="44">
        <v>53</v>
      </c>
      <c r="B61" s="10" t="s">
        <v>105</v>
      </c>
      <c r="C61" s="11" t="s">
        <v>106</v>
      </c>
      <c r="D61" s="8">
        <v>8372082</v>
      </c>
    </row>
    <row r="62" spans="1:4" x14ac:dyDescent="0.2">
      <c r="A62" s="44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44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44">
        <v>56</v>
      </c>
      <c r="B64" s="10" t="s">
        <v>111</v>
      </c>
      <c r="C64" s="11" t="s">
        <v>112</v>
      </c>
      <c r="D64" s="8">
        <v>6944469</v>
      </c>
    </row>
    <row r="65" spans="1:4" x14ac:dyDescent="0.2">
      <c r="A65" s="44">
        <v>57</v>
      </c>
      <c r="B65" s="9" t="s">
        <v>113</v>
      </c>
      <c r="C65" s="11" t="s">
        <v>114</v>
      </c>
      <c r="D65" s="8">
        <v>5685939</v>
      </c>
    </row>
    <row r="66" spans="1:4" ht="17.25" customHeight="1" x14ac:dyDescent="0.2">
      <c r="A66" s="44">
        <v>58</v>
      </c>
      <c r="B66" s="12" t="s">
        <v>115</v>
      </c>
      <c r="C66" s="13" t="s">
        <v>116</v>
      </c>
      <c r="D66" s="8">
        <v>19714714</v>
      </c>
    </row>
    <row r="67" spans="1:4" ht="15" customHeight="1" x14ac:dyDescent="0.2">
      <c r="A67" s="44">
        <v>59</v>
      </c>
      <c r="B67" s="9" t="s">
        <v>117</v>
      </c>
      <c r="C67" s="11" t="s">
        <v>118</v>
      </c>
      <c r="D67" s="8">
        <v>21177736</v>
      </c>
    </row>
    <row r="68" spans="1:4" ht="16.5" customHeight="1" x14ac:dyDescent="0.2">
      <c r="A68" s="44">
        <v>60</v>
      </c>
      <c r="B68" s="10" t="s">
        <v>119</v>
      </c>
      <c r="C68" s="11" t="s">
        <v>319</v>
      </c>
      <c r="D68" s="8">
        <v>3864255</v>
      </c>
    </row>
    <row r="69" spans="1:4" ht="17.25" customHeight="1" x14ac:dyDescent="0.2">
      <c r="A69" s="44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44">
        <v>62</v>
      </c>
      <c r="B70" s="6" t="s">
        <v>122</v>
      </c>
      <c r="C70" s="11" t="s">
        <v>123</v>
      </c>
      <c r="D70" s="8">
        <v>6727172</v>
      </c>
    </row>
    <row r="71" spans="1:4" ht="27.75" customHeight="1" x14ac:dyDescent="0.2">
      <c r="A71" s="44">
        <v>63</v>
      </c>
      <c r="B71" s="9" t="s">
        <v>124</v>
      </c>
      <c r="C71" s="11" t="s">
        <v>125</v>
      </c>
      <c r="D71" s="8">
        <v>18643032</v>
      </c>
    </row>
    <row r="72" spans="1:4" x14ac:dyDescent="0.2">
      <c r="A72" s="44">
        <v>64</v>
      </c>
      <c r="B72" s="9" t="s">
        <v>126</v>
      </c>
      <c r="C72" s="7" t="s">
        <v>127</v>
      </c>
      <c r="D72" s="8">
        <v>12155264</v>
      </c>
    </row>
    <row r="73" spans="1:4" x14ac:dyDescent="0.2">
      <c r="A73" s="44">
        <v>65</v>
      </c>
      <c r="B73" s="9" t="s">
        <v>128</v>
      </c>
      <c r="C73" s="11" t="s">
        <v>129</v>
      </c>
      <c r="D73" s="8">
        <v>27544821</v>
      </c>
    </row>
    <row r="74" spans="1:4" ht="24" x14ac:dyDescent="0.2">
      <c r="A74" s="44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44">
        <v>67</v>
      </c>
      <c r="B75" s="6" t="s">
        <v>132</v>
      </c>
      <c r="C75" s="11" t="s">
        <v>133</v>
      </c>
      <c r="D75" s="8">
        <v>15910712</v>
      </c>
    </row>
    <row r="76" spans="1:4" ht="24" x14ac:dyDescent="0.2">
      <c r="A76" s="44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44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44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44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44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44">
        <v>73</v>
      </c>
      <c r="B81" s="10" t="s">
        <v>144</v>
      </c>
      <c r="C81" s="11" t="s">
        <v>145</v>
      </c>
      <c r="D81" s="8">
        <v>25826005</v>
      </c>
    </row>
    <row r="82" spans="1:4" x14ac:dyDescent="0.2">
      <c r="A82" s="44">
        <v>74</v>
      </c>
      <c r="B82" s="6" t="s">
        <v>146</v>
      </c>
      <c r="C82" s="11" t="s">
        <v>147</v>
      </c>
      <c r="D82" s="8">
        <v>55203912</v>
      </c>
    </row>
    <row r="83" spans="1:4" x14ac:dyDescent="0.2">
      <c r="A83" s="44">
        <v>75</v>
      </c>
      <c r="B83" s="10" t="s">
        <v>148</v>
      </c>
      <c r="C83" s="11" t="s">
        <v>149</v>
      </c>
      <c r="D83" s="8">
        <v>50311259</v>
      </c>
    </row>
    <row r="84" spans="1:4" x14ac:dyDescent="0.2">
      <c r="A84" s="44">
        <v>76</v>
      </c>
      <c r="B84" s="12" t="s">
        <v>150</v>
      </c>
      <c r="C84" s="13" t="s">
        <v>151</v>
      </c>
      <c r="D84" s="8">
        <v>6103194</v>
      </c>
    </row>
    <row r="85" spans="1:4" x14ac:dyDescent="0.2">
      <c r="A85" s="44">
        <v>77</v>
      </c>
      <c r="B85" s="6" t="s">
        <v>152</v>
      </c>
      <c r="C85" s="11" t="s">
        <v>153</v>
      </c>
      <c r="D85" s="8">
        <v>33716171</v>
      </c>
    </row>
    <row r="86" spans="1:4" x14ac:dyDescent="0.2">
      <c r="A86" s="44">
        <v>78</v>
      </c>
      <c r="B86" s="12" t="s">
        <v>154</v>
      </c>
      <c r="C86" s="13" t="s">
        <v>155</v>
      </c>
      <c r="D86" s="8">
        <v>21170970</v>
      </c>
    </row>
    <row r="87" spans="1:4" x14ac:dyDescent="0.2">
      <c r="A87" s="44">
        <v>79</v>
      </c>
      <c r="B87" s="6" t="s">
        <v>156</v>
      </c>
      <c r="C87" s="11" t="s">
        <v>157</v>
      </c>
      <c r="D87" s="8">
        <v>28798035</v>
      </c>
    </row>
    <row r="88" spans="1:4" x14ac:dyDescent="0.2">
      <c r="A88" s="44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44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44">
        <v>82</v>
      </c>
      <c r="B90" s="10" t="s">
        <v>162</v>
      </c>
      <c r="C90" s="11" t="s">
        <v>163</v>
      </c>
      <c r="D90" s="8">
        <v>2535104</v>
      </c>
    </row>
    <row r="91" spans="1:4" ht="24" x14ac:dyDescent="0.2">
      <c r="A91" s="44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44">
        <v>84</v>
      </c>
      <c r="B92" s="9" t="s">
        <v>166</v>
      </c>
      <c r="C92" s="13" t="s">
        <v>167</v>
      </c>
      <c r="D92" s="8">
        <v>2182587</v>
      </c>
    </row>
    <row r="93" spans="1:4" x14ac:dyDescent="0.2">
      <c r="A93" s="44">
        <v>85</v>
      </c>
      <c r="B93" s="10" t="s">
        <v>168</v>
      </c>
      <c r="C93" s="11" t="s">
        <v>169</v>
      </c>
      <c r="D93" s="8">
        <v>5340234</v>
      </c>
    </row>
    <row r="94" spans="1:4" x14ac:dyDescent="0.2">
      <c r="A94" s="44">
        <v>86</v>
      </c>
      <c r="B94" s="9" t="s">
        <v>170</v>
      </c>
      <c r="C94" s="7" t="s">
        <v>171</v>
      </c>
      <c r="D94" s="8">
        <v>6974755</v>
      </c>
    </row>
    <row r="95" spans="1:4" x14ac:dyDescent="0.2">
      <c r="A95" s="44">
        <v>87</v>
      </c>
      <c r="B95" s="10" t="s">
        <v>172</v>
      </c>
      <c r="C95" s="11" t="s">
        <v>173</v>
      </c>
      <c r="D95" s="8">
        <v>7338271</v>
      </c>
    </row>
    <row r="96" spans="1:4" x14ac:dyDescent="0.2">
      <c r="A96" s="44">
        <v>88</v>
      </c>
      <c r="B96" s="10" t="s">
        <v>174</v>
      </c>
      <c r="C96" s="11" t="s">
        <v>175</v>
      </c>
      <c r="D96" s="8">
        <v>19859885</v>
      </c>
    </row>
    <row r="97" spans="1:4" ht="13.5" customHeight="1" x14ac:dyDescent="0.2">
      <c r="A97" s="44">
        <v>89</v>
      </c>
      <c r="B97" s="9" t="s">
        <v>176</v>
      </c>
      <c r="C97" s="13" t="s">
        <v>177</v>
      </c>
      <c r="D97" s="8">
        <v>8390541</v>
      </c>
    </row>
    <row r="98" spans="1:4" ht="14.25" customHeight="1" x14ac:dyDescent="0.2">
      <c r="A98" s="44">
        <v>90</v>
      </c>
      <c r="B98" s="9" t="s">
        <v>178</v>
      </c>
      <c r="C98" s="7" t="s">
        <v>179</v>
      </c>
      <c r="D98" s="8">
        <v>10567670</v>
      </c>
    </row>
    <row r="99" spans="1:4" x14ac:dyDescent="0.2">
      <c r="A99" s="44">
        <v>91</v>
      </c>
      <c r="B99" s="6" t="s">
        <v>180</v>
      </c>
      <c r="C99" s="7" t="s">
        <v>181</v>
      </c>
      <c r="D99" s="8">
        <v>21296751</v>
      </c>
    </row>
    <row r="100" spans="1:4" x14ac:dyDescent="0.2">
      <c r="A100" s="44">
        <v>92</v>
      </c>
      <c r="B100" s="6" t="s">
        <v>182</v>
      </c>
      <c r="C100" s="7" t="s">
        <v>183</v>
      </c>
      <c r="D100" s="8">
        <v>18099284</v>
      </c>
    </row>
    <row r="101" spans="1:4" x14ac:dyDescent="0.2">
      <c r="A101" s="44">
        <v>93</v>
      </c>
      <c r="B101" s="10" t="s">
        <v>184</v>
      </c>
      <c r="C101" s="11" t="s">
        <v>185</v>
      </c>
      <c r="D101" s="8">
        <v>6386627</v>
      </c>
    </row>
    <row r="102" spans="1:4" x14ac:dyDescent="0.2">
      <c r="A102" s="44">
        <v>94</v>
      </c>
      <c r="B102" s="12" t="s">
        <v>186</v>
      </c>
      <c r="C102" s="13" t="s">
        <v>187</v>
      </c>
      <c r="D102" s="8">
        <v>10632190</v>
      </c>
    </row>
    <row r="103" spans="1:4" x14ac:dyDescent="0.2">
      <c r="A103" s="44">
        <v>95</v>
      </c>
      <c r="B103" s="6" t="s">
        <v>188</v>
      </c>
      <c r="C103" s="7" t="s">
        <v>189</v>
      </c>
      <c r="D103" s="8">
        <v>9823249</v>
      </c>
    </row>
    <row r="104" spans="1:4" x14ac:dyDescent="0.2">
      <c r="A104" s="44">
        <v>96</v>
      </c>
      <c r="B104" s="9" t="s">
        <v>190</v>
      </c>
      <c r="C104" s="7" t="s">
        <v>191</v>
      </c>
      <c r="D104" s="8">
        <v>10410824</v>
      </c>
    </row>
    <row r="105" spans="1:4" x14ac:dyDescent="0.2">
      <c r="A105" s="44">
        <v>97</v>
      </c>
      <c r="B105" s="10" t="s">
        <v>192</v>
      </c>
      <c r="C105" s="11" t="s">
        <v>193</v>
      </c>
      <c r="D105" s="8">
        <v>7958044</v>
      </c>
    </row>
    <row r="106" spans="1:4" x14ac:dyDescent="0.2">
      <c r="A106" s="44">
        <v>98</v>
      </c>
      <c r="B106" s="10" t="s">
        <v>194</v>
      </c>
      <c r="C106" s="11" t="s">
        <v>195</v>
      </c>
      <c r="D106" s="8">
        <v>11387816</v>
      </c>
    </row>
    <row r="107" spans="1:4" x14ac:dyDescent="0.2">
      <c r="A107" s="44">
        <v>99</v>
      </c>
      <c r="B107" s="6" t="s">
        <v>196</v>
      </c>
      <c r="C107" s="7" t="s">
        <v>197</v>
      </c>
      <c r="D107" s="8">
        <v>17365986</v>
      </c>
    </row>
    <row r="108" spans="1:4" x14ac:dyDescent="0.2">
      <c r="A108" s="44">
        <v>100</v>
      </c>
      <c r="B108" s="9" t="s">
        <v>198</v>
      </c>
      <c r="C108" s="7" t="s">
        <v>199</v>
      </c>
      <c r="D108" s="8">
        <v>8822214</v>
      </c>
    </row>
    <row r="109" spans="1:4" x14ac:dyDescent="0.2">
      <c r="A109" s="44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44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44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44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44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44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44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44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44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44">
        <v>110</v>
      </c>
      <c r="B118" s="16" t="s">
        <v>356</v>
      </c>
      <c r="C118" s="17" t="s">
        <v>320</v>
      </c>
      <c r="D118" s="8">
        <v>0</v>
      </c>
    </row>
    <row r="119" spans="1:4" x14ac:dyDescent="0.2">
      <c r="A119" s="44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44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44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44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44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44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44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44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44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44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44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44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44">
        <v>123</v>
      </c>
      <c r="B131" s="10" t="s">
        <v>242</v>
      </c>
      <c r="C131" s="11" t="s">
        <v>321</v>
      </c>
      <c r="D131" s="8">
        <v>0</v>
      </c>
    </row>
    <row r="132" spans="1:4" x14ac:dyDescent="0.2">
      <c r="A132" s="44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44">
        <v>125</v>
      </c>
      <c r="B133" s="10" t="s">
        <v>245</v>
      </c>
      <c r="C133" s="11" t="s">
        <v>246</v>
      </c>
      <c r="D133" s="8">
        <v>375905</v>
      </c>
    </row>
    <row r="134" spans="1:4" x14ac:dyDescent="0.2">
      <c r="A134" s="44">
        <v>126</v>
      </c>
      <c r="B134" s="6" t="s">
        <v>247</v>
      </c>
      <c r="C134" s="7" t="s">
        <v>248</v>
      </c>
      <c r="D134" s="8">
        <v>21285245</v>
      </c>
    </row>
    <row r="135" spans="1:4" x14ac:dyDescent="0.2">
      <c r="A135" s="44">
        <v>127</v>
      </c>
      <c r="B135" s="10" t="s">
        <v>249</v>
      </c>
      <c r="C135" s="11" t="s">
        <v>250</v>
      </c>
      <c r="D135" s="8">
        <v>8993151</v>
      </c>
    </row>
    <row r="136" spans="1:4" x14ac:dyDescent="0.2">
      <c r="A136" s="44">
        <v>128</v>
      </c>
      <c r="B136" s="6" t="s">
        <v>251</v>
      </c>
      <c r="C136" s="11" t="s">
        <v>322</v>
      </c>
      <c r="D136" s="8">
        <v>0</v>
      </c>
    </row>
    <row r="137" spans="1:4" ht="24" customHeight="1" x14ac:dyDescent="0.2">
      <c r="A137" s="44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44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44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44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44">
        <v>133</v>
      </c>
      <c r="B141" s="12" t="s">
        <v>260</v>
      </c>
      <c r="C141" s="13" t="s">
        <v>323</v>
      </c>
      <c r="D141" s="8">
        <v>38431024</v>
      </c>
    </row>
    <row r="142" spans="1:4" x14ac:dyDescent="0.2">
      <c r="A142" s="44">
        <v>134</v>
      </c>
      <c r="B142" s="9" t="s">
        <v>261</v>
      </c>
      <c r="C142" s="13" t="s">
        <v>262</v>
      </c>
      <c r="D142" s="8">
        <v>55726331</v>
      </c>
    </row>
    <row r="143" spans="1:4" x14ac:dyDescent="0.2">
      <c r="A143" s="44">
        <v>135</v>
      </c>
      <c r="B143" s="10" t="s">
        <v>263</v>
      </c>
      <c r="C143" s="11" t="s">
        <v>264</v>
      </c>
      <c r="D143" s="8">
        <v>3007240</v>
      </c>
    </row>
    <row r="144" spans="1:4" x14ac:dyDescent="0.2">
      <c r="A144" s="44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44">
        <v>137</v>
      </c>
      <c r="B145" s="59" t="s">
        <v>267</v>
      </c>
      <c r="C145" s="52" t="s">
        <v>268</v>
      </c>
      <c r="D145" s="8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48" sqref="C148"/>
    </sheetView>
  </sheetViews>
  <sheetFormatPr defaultRowHeight="12" x14ac:dyDescent="0.2"/>
  <cols>
    <col min="1" max="1" width="4.7109375" style="40" customWidth="1"/>
    <col min="2" max="2" width="6.42578125" style="40" customWidth="1"/>
    <col min="3" max="3" width="31.28515625" style="62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30"/>
      <c r="E1" s="30"/>
      <c r="F1" s="30"/>
      <c r="G1" s="30"/>
      <c r="H1" s="30"/>
    </row>
    <row r="2" spans="1:8" ht="26.25" customHeight="1" x14ac:dyDescent="0.2">
      <c r="A2" s="201" t="s">
        <v>331</v>
      </c>
      <c r="B2" s="201"/>
      <c r="C2" s="201"/>
      <c r="D2" s="201"/>
      <c r="E2" s="201"/>
      <c r="F2" s="201"/>
      <c r="G2" s="201"/>
      <c r="H2" s="201"/>
    </row>
    <row r="3" spans="1:8" x14ac:dyDescent="0.2">
      <c r="C3" s="4"/>
    </row>
    <row r="4" spans="1:8" s="5" customFormat="1" ht="24.75" customHeight="1" x14ac:dyDescent="0.2">
      <c r="A4" s="263" t="s">
        <v>0</v>
      </c>
      <c r="B4" s="263" t="s">
        <v>1</v>
      </c>
      <c r="C4" s="263" t="s">
        <v>2</v>
      </c>
      <c r="D4" s="213" t="s">
        <v>294</v>
      </c>
      <c r="E4" s="213"/>
      <c r="F4" s="213"/>
      <c r="G4" s="213"/>
      <c r="H4" s="213"/>
    </row>
    <row r="5" spans="1:8" ht="61.5" customHeight="1" x14ac:dyDescent="0.2">
      <c r="A5" s="233"/>
      <c r="B5" s="233"/>
      <c r="C5" s="233"/>
      <c r="D5" s="213" t="s">
        <v>290</v>
      </c>
      <c r="E5" s="267" t="s">
        <v>343</v>
      </c>
      <c r="F5" s="269" t="s">
        <v>330</v>
      </c>
      <c r="G5" s="270"/>
      <c r="H5" s="213" t="s">
        <v>342</v>
      </c>
    </row>
    <row r="6" spans="1:8" ht="44.25" customHeight="1" x14ac:dyDescent="0.2">
      <c r="A6" s="264"/>
      <c r="B6" s="264"/>
      <c r="C6" s="264"/>
      <c r="D6" s="213"/>
      <c r="E6" s="268"/>
      <c r="F6" s="58" t="s">
        <v>328</v>
      </c>
      <c r="G6" s="69" t="s">
        <v>329</v>
      </c>
      <c r="H6" s="213"/>
    </row>
    <row r="7" spans="1:8" ht="12.75" customHeight="1" x14ac:dyDescent="0.2">
      <c r="A7" s="248" t="s">
        <v>270</v>
      </c>
      <c r="B7" s="248"/>
      <c r="C7" s="248"/>
      <c r="D7" s="33">
        <f>D8+D10+D9</f>
        <v>8747071252</v>
      </c>
      <c r="E7" s="33">
        <f t="shared" ref="E7:H7" si="0">E8+E10+E9</f>
        <v>930607582.71000016</v>
      </c>
      <c r="F7" s="33">
        <f t="shared" si="0"/>
        <v>2859512729.6399994</v>
      </c>
      <c r="G7" s="33">
        <f t="shared" si="0"/>
        <v>4723708878</v>
      </c>
      <c r="H7" s="33">
        <f t="shared" si="0"/>
        <v>233242061</v>
      </c>
    </row>
    <row r="8" spans="1:8" ht="12.75" customHeight="1" x14ac:dyDescent="0.2">
      <c r="A8" s="246" t="s">
        <v>269</v>
      </c>
      <c r="B8" s="215"/>
      <c r="C8" s="247"/>
      <c r="D8" s="32">
        <f>ROUND(E8+F8+G8+H8,0)</f>
        <v>190271002</v>
      </c>
      <c r="E8" s="32"/>
      <c r="F8" s="32">
        <f>27603481-225875</f>
        <v>27377606</v>
      </c>
      <c r="G8" s="32"/>
      <c r="H8" s="32">
        <f>162897576-4180</f>
        <v>162893396</v>
      </c>
    </row>
    <row r="9" spans="1:8" ht="12.75" customHeight="1" x14ac:dyDescent="0.2">
      <c r="A9" s="246" t="s">
        <v>386</v>
      </c>
      <c r="B9" s="215"/>
      <c r="C9" s="215"/>
      <c r="D9" s="129">
        <f>G9</f>
        <v>236185444</v>
      </c>
      <c r="E9" s="32"/>
      <c r="F9" s="32"/>
      <c r="G9" s="32">
        <v>236185444</v>
      </c>
      <c r="H9" s="32"/>
    </row>
    <row r="10" spans="1:8" ht="12.75" customHeight="1" x14ac:dyDescent="0.2">
      <c r="A10" s="246" t="s">
        <v>313</v>
      </c>
      <c r="B10" s="215"/>
      <c r="C10" s="247"/>
      <c r="D10" s="33">
        <f>SUM(D11:D147)</f>
        <v>8320614806</v>
      </c>
      <c r="E10" s="33">
        <f>SUM(E11:E147)</f>
        <v>930607582.71000016</v>
      </c>
      <c r="F10" s="33">
        <f>SUM(F11:F147)</f>
        <v>2832135123.6399994</v>
      </c>
      <c r="G10" s="33">
        <f>SUM(G11:G147)</f>
        <v>4487523434</v>
      </c>
      <c r="H10" s="33">
        <f>SUM(H11:H147)</f>
        <v>70348665</v>
      </c>
    </row>
    <row r="11" spans="1:8" ht="12" customHeight="1" x14ac:dyDescent="0.2">
      <c r="A11" s="44">
        <v>1</v>
      </c>
      <c r="B11" s="6" t="s">
        <v>3</v>
      </c>
      <c r="C11" s="7" t="s">
        <v>4</v>
      </c>
      <c r="D11" s="32">
        <f t="shared" ref="D11:D74" si="1">ROUND(E11+F11+G11+H11,0)</f>
        <v>36686962</v>
      </c>
      <c r="E11" s="25">
        <v>0</v>
      </c>
      <c r="F11" s="25">
        <v>12865607.949999999</v>
      </c>
      <c r="G11" s="25">
        <v>23821354</v>
      </c>
      <c r="H11" s="32"/>
    </row>
    <row r="12" spans="1:8" x14ac:dyDescent="0.2">
      <c r="A12" s="44">
        <v>2</v>
      </c>
      <c r="B12" s="9" t="s">
        <v>5</v>
      </c>
      <c r="C12" s="7" t="s">
        <v>6</v>
      </c>
      <c r="D12" s="32">
        <f t="shared" si="1"/>
        <v>40937225</v>
      </c>
      <c r="E12" s="25">
        <v>0</v>
      </c>
      <c r="F12" s="25">
        <v>16143130.550000001</v>
      </c>
      <c r="G12" s="25">
        <v>24794094</v>
      </c>
      <c r="H12" s="32"/>
    </row>
    <row r="13" spans="1:8" x14ac:dyDescent="0.2">
      <c r="A13" s="44">
        <v>3</v>
      </c>
      <c r="B13" s="10" t="s">
        <v>7</v>
      </c>
      <c r="C13" s="11" t="s">
        <v>8</v>
      </c>
      <c r="D13" s="32">
        <f t="shared" si="1"/>
        <v>135342715</v>
      </c>
      <c r="E13" s="25">
        <v>6465204.7199999997</v>
      </c>
      <c r="F13" s="25">
        <v>59879609.010000005</v>
      </c>
      <c r="G13" s="25">
        <v>68997901</v>
      </c>
      <c r="H13" s="32"/>
    </row>
    <row r="14" spans="1:8" ht="14.25" customHeight="1" x14ac:dyDescent="0.2">
      <c r="A14" s="44">
        <v>4</v>
      </c>
      <c r="B14" s="6" t="s">
        <v>9</v>
      </c>
      <c r="C14" s="7" t="s">
        <v>10</v>
      </c>
      <c r="D14" s="32">
        <f t="shared" si="1"/>
        <v>42660404</v>
      </c>
      <c r="E14" s="25">
        <v>0</v>
      </c>
      <c r="F14" s="25">
        <v>15878462.239999998</v>
      </c>
      <c r="G14" s="25">
        <v>26781942</v>
      </c>
      <c r="H14" s="32"/>
    </row>
    <row r="15" spans="1:8" x14ac:dyDescent="0.2">
      <c r="A15" s="44">
        <v>5</v>
      </c>
      <c r="B15" s="6" t="s">
        <v>11</v>
      </c>
      <c r="C15" s="7" t="s">
        <v>12</v>
      </c>
      <c r="D15" s="32">
        <f t="shared" si="1"/>
        <v>45677700</v>
      </c>
      <c r="E15" s="25">
        <v>0</v>
      </c>
      <c r="F15" s="25">
        <v>18024153.269999996</v>
      </c>
      <c r="G15" s="25">
        <v>27653547</v>
      </c>
      <c r="H15" s="32"/>
    </row>
    <row r="16" spans="1:8" x14ac:dyDescent="0.2">
      <c r="A16" s="44">
        <v>6</v>
      </c>
      <c r="B16" s="10" t="s">
        <v>13</v>
      </c>
      <c r="C16" s="11" t="s">
        <v>14</v>
      </c>
      <c r="D16" s="32">
        <f t="shared" si="1"/>
        <v>293829217</v>
      </c>
      <c r="E16" s="25">
        <v>10671502.140000001</v>
      </c>
      <c r="F16" s="25">
        <v>117316479.20999999</v>
      </c>
      <c r="G16" s="25">
        <v>165841236</v>
      </c>
      <c r="H16" s="32"/>
    </row>
    <row r="17" spans="1:8" x14ac:dyDescent="0.2">
      <c r="A17" s="44">
        <v>7</v>
      </c>
      <c r="B17" s="12" t="s">
        <v>15</v>
      </c>
      <c r="C17" s="13" t="s">
        <v>16</v>
      </c>
      <c r="D17" s="32">
        <f t="shared" si="1"/>
        <v>125882452</v>
      </c>
      <c r="E17" s="25">
        <v>0</v>
      </c>
      <c r="F17" s="25">
        <v>56736417.669999987</v>
      </c>
      <c r="G17" s="25">
        <v>69146034</v>
      </c>
      <c r="H17" s="32"/>
    </row>
    <row r="18" spans="1:8" x14ac:dyDescent="0.2">
      <c r="A18" s="44">
        <v>8</v>
      </c>
      <c r="B18" s="10" t="s">
        <v>17</v>
      </c>
      <c r="C18" s="11" t="s">
        <v>18</v>
      </c>
      <c r="D18" s="32">
        <f t="shared" si="1"/>
        <v>56272389</v>
      </c>
      <c r="E18" s="25">
        <v>0</v>
      </c>
      <c r="F18" s="25">
        <v>26837546</v>
      </c>
      <c r="G18" s="25">
        <v>29434843</v>
      </c>
      <c r="H18" s="32"/>
    </row>
    <row r="19" spans="1:8" x14ac:dyDescent="0.2">
      <c r="A19" s="44">
        <v>9</v>
      </c>
      <c r="B19" s="10" t="s">
        <v>19</v>
      </c>
      <c r="C19" s="11" t="s">
        <v>20</v>
      </c>
      <c r="D19" s="32">
        <f t="shared" si="1"/>
        <v>44842614</v>
      </c>
      <c r="E19" s="25">
        <v>0</v>
      </c>
      <c r="F19" s="25">
        <v>17358380.84</v>
      </c>
      <c r="G19" s="25">
        <v>27484233</v>
      </c>
      <c r="H19" s="32"/>
    </row>
    <row r="20" spans="1:8" x14ac:dyDescent="0.2">
      <c r="A20" s="44">
        <v>10</v>
      </c>
      <c r="B20" s="10" t="s">
        <v>21</v>
      </c>
      <c r="C20" s="11" t="s">
        <v>22</v>
      </c>
      <c r="D20" s="32">
        <f t="shared" si="1"/>
        <v>49891074</v>
      </c>
      <c r="E20" s="25">
        <v>0</v>
      </c>
      <c r="F20" s="25">
        <v>20076189.579999998</v>
      </c>
      <c r="G20" s="25">
        <v>29814884</v>
      </c>
      <c r="H20" s="32"/>
    </row>
    <row r="21" spans="1:8" x14ac:dyDescent="0.2">
      <c r="A21" s="44">
        <v>11</v>
      </c>
      <c r="B21" s="10" t="s">
        <v>23</v>
      </c>
      <c r="C21" s="11" t="s">
        <v>24</v>
      </c>
      <c r="D21" s="32">
        <f t="shared" si="1"/>
        <v>42510300</v>
      </c>
      <c r="E21" s="25">
        <v>0</v>
      </c>
      <c r="F21" s="25">
        <v>14952071.880000001</v>
      </c>
      <c r="G21" s="25">
        <v>27558228</v>
      </c>
      <c r="H21" s="32"/>
    </row>
    <row r="22" spans="1:8" x14ac:dyDescent="0.2">
      <c r="A22" s="44">
        <v>12</v>
      </c>
      <c r="B22" s="10" t="s">
        <v>25</v>
      </c>
      <c r="C22" s="11" t="s">
        <v>26</v>
      </c>
      <c r="D22" s="32">
        <f t="shared" si="1"/>
        <v>95253468</v>
      </c>
      <c r="E22" s="25">
        <v>0</v>
      </c>
      <c r="F22" s="25">
        <v>43106844.269999996</v>
      </c>
      <c r="G22" s="25">
        <v>52146624</v>
      </c>
      <c r="H22" s="32"/>
    </row>
    <row r="23" spans="1:8" x14ac:dyDescent="0.2">
      <c r="A23" s="44">
        <v>13</v>
      </c>
      <c r="B23" s="70" t="s">
        <v>358</v>
      </c>
      <c r="C23" s="7" t="s">
        <v>357</v>
      </c>
      <c r="D23" s="32">
        <f t="shared" si="1"/>
        <v>0</v>
      </c>
      <c r="E23" s="25"/>
      <c r="F23" s="25"/>
      <c r="G23" s="25">
        <v>0</v>
      </c>
      <c r="H23" s="32"/>
    </row>
    <row r="24" spans="1:8" x14ac:dyDescent="0.2">
      <c r="A24" s="44">
        <v>14</v>
      </c>
      <c r="B24" s="6" t="s">
        <v>27</v>
      </c>
      <c r="C24" s="11" t="s">
        <v>28</v>
      </c>
      <c r="D24" s="32">
        <f t="shared" si="1"/>
        <v>80966</v>
      </c>
      <c r="E24" s="25">
        <v>80966</v>
      </c>
      <c r="F24" s="25">
        <v>0</v>
      </c>
      <c r="G24" s="25">
        <v>0</v>
      </c>
      <c r="H24" s="32"/>
    </row>
    <row r="25" spans="1:8" x14ac:dyDescent="0.2">
      <c r="A25" s="44">
        <v>15</v>
      </c>
      <c r="B25" s="10" t="s">
        <v>29</v>
      </c>
      <c r="C25" s="11" t="s">
        <v>30</v>
      </c>
      <c r="D25" s="32">
        <f t="shared" si="1"/>
        <v>54175485</v>
      </c>
      <c r="E25" s="25">
        <v>0</v>
      </c>
      <c r="F25" s="25">
        <v>19385978.079999998</v>
      </c>
      <c r="G25" s="25">
        <v>34789507</v>
      </c>
      <c r="H25" s="32"/>
    </row>
    <row r="26" spans="1:8" x14ac:dyDescent="0.2">
      <c r="A26" s="44">
        <v>16</v>
      </c>
      <c r="B26" s="10" t="s">
        <v>31</v>
      </c>
      <c r="C26" s="11" t="s">
        <v>32</v>
      </c>
      <c r="D26" s="32">
        <f t="shared" si="1"/>
        <v>64194463</v>
      </c>
      <c r="E26" s="25">
        <v>0</v>
      </c>
      <c r="F26" s="25">
        <v>16521311.73</v>
      </c>
      <c r="G26" s="25">
        <v>47673151</v>
      </c>
      <c r="H26" s="32"/>
    </row>
    <row r="27" spans="1:8" x14ac:dyDescent="0.2">
      <c r="A27" s="44">
        <v>17</v>
      </c>
      <c r="B27" s="10" t="s">
        <v>33</v>
      </c>
      <c r="C27" s="11" t="s">
        <v>34</v>
      </c>
      <c r="D27" s="32">
        <f t="shared" si="1"/>
        <v>110329470</v>
      </c>
      <c r="E27" s="25">
        <v>0</v>
      </c>
      <c r="F27" s="25">
        <v>42624255.879999995</v>
      </c>
      <c r="G27" s="25">
        <v>67705214</v>
      </c>
      <c r="H27" s="32"/>
    </row>
    <row r="28" spans="1:8" x14ac:dyDescent="0.2">
      <c r="A28" s="44">
        <v>18</v>
      </c>
      <c r="B28" s="10" t="s">
        <v>35</v>
      </c>
      <c r="C28" s="11" t="s">
        <v>36</v>
      </c>
      <c r="D28" s="32">
        <f t="shared" si="1"/>
        <v>209727383</v>
      </c>
      <c r="E28" s="25">
        <v>9164476.6199999992</v>
      </c>
      <c r="F28" s="25">
        <v>87613544.399999991</v>
      </c>
      <c r="G28" s="25">
        <v>112949362</v>
      </c>
      <c r="H28" s="32"/>
    </row>
    <row r="29" spans="1:8" x14ac:dyDescent="0.2">
      <c r="A29" s="44">
        <v>19</v>
      </c>
      <c r="B29" s="6" t="s">
        <v>37</v>
      </c>
      <c r="C29" s="7" t="s">
        <v>38</v>
      </c>
      <c r="D29" s="32">
        <f t="shared" si="1"/>
        <v>39626851</v>
      </c>
      <c r="E29" s="25">
        <v>0</v>
      </c>
      <c r="F29" s="25">
        <v>19814747.649999999</v>
      </c>
      <c r="G29" s="25">
        <v>19812103</v>
      </c>
      <c r="H29" s="32"/>
    </row>
    <row r="30" spans="1:8" x14ac:dyDescent="0.2">
      <c r="A30" s="44">
        <v>20</v>
      </c>
      <c r="B30" s="6" t="s">
        <v>39</v>
      </c>
      <c r="C30" s="7" t="s">
        <v>40</v>
      </c>
      <c r="D30" s="32">
        <f t="shared" si="1"/>
        <v>24892494</v>
      </c>
      <c r="E30" s="25">
        <v>0</v>
      </c>
      <c r="F30" s="25">
        <v>6916240.1500000004</v>
      </c>
      <c r="G30" s="25">
        <v>17976254</v>
      </c>
      <c r="H30" s="32"/>
    </row>
    <row r="31" spans="1:8" x14ac:dyDescent="0.2">
      <c r="A31" s="44">
        <v>21</v>
      </c>
      <c r="B31" s="6" t="s">
        <v>41</v>
      </c>
      <c r="C31" s="7" t="s">
        <v>42</v>
      </c>
      <c r="D31" s="32">
        <f t="shared" si="1"/>
        <v>160513059</v>
      </c>
      <c r="E31" s="25">
        <v>0</v>
      </c>
      <c r="F31" s="25">
        <v>77468375.379999995</v>
      </c>
      <c r="G31" s="25">
        <v>83044684</v>
      </c>
      <c r="H31" s="32"/>
    </row>
    <row r="32" spans="1:8" x14ac:dyDescent="0.2">
      <c r="A32" s="44">
        <v>22</v>
      </c>
      <c r="B32" s="6" t="s">
        <v>43</v>
      </c>
      <c r="C32" s="7" t="s">
        <v>44</v>
      </c>
      <c r="D32" s="32">
        <f t="shared" si="1"/>
        <v>128575573</v>
      </c>
      <c r="E32" s="25">
        <v>5992220.5200000005</v>
      </c>
      <c r="F32" s="25">
        <v>60573411.25</v>
      </c>
      <c r="G32" s="25">
        <v>62009941</v>
      </c>
      <c r="H32" s="32"/>
    </row>
    <row r="33" spans="1:8" x14ac:dyDescent="0.2">
      <c r="A33" s="44">
        <v>23</v>
      </c>
      <c r="B33" s="10" t="s">
        <v>45</v>
      </c>
      <c r="C33" s="11" t="s">
        <v>46</v>
      </c>
      <c r="D33" s="32">
        <f t="shared" si="1"/>
        <v>58417579</v>
      </c>
      <c r="E33" s="25">
        <v>0</v>
      </c>
      <c r="F33" s="25">
        <v>26427473.82</v>
      </c>
      <c r="G33" s="25">
        <v>31990105</v>
      </c>
      <c r="H33" s="32"/>
    </row>
    <row r="34" spans="1:8" ht="12" customHeight="1" x14ac:dyDescent="0.2">
      <c r="A34" s="44">
        <v>24</v>
      </c>
      <c r="B34" s="10" t="s">
        <v>47</v>
      </c>
      <c r="C34" s="11" t="s">
        <v>48</v>
      </c>
      <c r="D34" s="32">
        <f t="shared" si="1"/>
        <v>0</v>
      </c>
      <c r="E34" s="25">
        <v>0</v>
      </c>
      <c r="F34" s="25"/>
      <c r="G34" s="25">
        <v>0</v>
      </c>
      <c r="H34" s="32"/>
    </row>
    <row r="35" spans="1:8" ht="24" x14ac:dyDescent="0.2">
      <c r="A35" s="44">
        <v>25</v>
      </c>
      <c r="B35" s="10" t="s">
        <v>49</v>
      </c>
      <c r="C35" s="11" t="s">
        <v>50</v>
      </c>
      <c r="D35" s="32">
        <f t="shared" si="1"/>
        <v>0</v>
      </c>
      <c r="E35" s="25">
        <v>0</v>
      </c>
      <c r="F35" s="25"/>
      <c r="G35" s="25">
        <v>0</v>
      </c>
      <c r="H35" s="32"/>
    </row>
    <row r="36" spans="1:8" x14ac:dyDescent="0.2">
      <c r="A36" s="44">
        <v>26</v>
      </c>
      <c r="B36" s="6" t="s">
        <v>51</v>
      </c>
      <c r="C36" s="13" t="s">
        <v>52</v>
      </c>
      <c r="D36" s="32">
        <f t="shared" si="1"/>
        <v>205864349</v>
      </c>
      <c r="E36" s="25">
        <v>23348753.280000001</v>
      </c>
      <c r="F36" s="25">
        <v>59807646.75</v>
      </c>
      <c r="G36" s="25">
        <v>122707949</v>
      </c>
      <c r="H36" s="32"/>
    </row>
    <row r="37" spans="1:8" x14ac:dyDescent="0.2">
      <c r="A37" s="44">
        <v>27</v>
      </c>
      <c r="B37" s="10" t="s">
        <v>53</v>
      </c>
      <c r="C37" s="11" t="s">
        <v>54</v>
      </c>
      <c r="D37" s="32">
        <f t="shared" si="1"/>
        <v>214372907</v>
      </c>
      <c r="E37" s="25">
        <v>0</v>
      </c>
      <c r="F37" s="25">
        <v>67448629.440000013</v>
      </c>
      <c r="G37" s="25">
        <v>146924278</v>
      </c>
      <c r="H37" s="32"/>
    </row>
    <row r="38" spans="1:8" ht="24" customHeight="1" x14ac:dyDescent="0.2">
      <c r="A38" s="44">
        <v>28</v>
      </c>
      <c r="B38" s="10" t="s">
        <v>55</v>
      </c>
      <c r="C38" s="11" t="s">
        <v>56</v>
      </c>
      <c r="D38" s="32">
        <f t="shared" si="1"/>
        <v>58670285</v>
      </c>
      <c r="E38" s="25">
        <v>3447942.44</v>
      </c>
      <c r="F38" s="25">
        <v>10113053.379999999</v>
      </c>
      <c r="G38" s="25">
        <v>45109289</v>
      </c>
      <c r="H38" s="32"/>
    </row>
    <row r="39" spans="1:8" ht="12" customHeight="1" x14ac:dyDescent="0.2">
      <c r="A39" s="44">
        <v>29</v>
      </c>
      <c r="B39" s="9" t="s">
        <v>57</v>
      </c>
      <c r="C39" s="13" t="s">
        <v>58</v>
      </c>
      <c r="D39" s="32">
        <f t="shared" si="1"/>
        <v>129710625</v>
      </c>
      <c r="E39" s="25">
        <v>129710624.94</v>
      </c>
      <c r="F39" s="25">
        <v>0</v>
      </c>
      <c r="G39" s="25">
        <v>0</v>
      </c>
      <c r="H39" s="32"/>
    </row>
    <row r="40" spans="1:8" ht="24" x14ac:dyDescent="0.2">
      <c r="A40" s="44">
        <v>30</v>
      </c>
      <c r="B40" s="6" t="s">
        <v>59</v>
      </c>
      <c r="C40" s="7" t="s">
        <v>60</v>
      </c>
      <c r="D40" s="32">
        <f t="shared" si="1"/>
        <v>0</v>
      </c>
      <c r="E40" s="25">
        <v>0</v>
      </c>
      <c r="F40" s="25"/>
      <c r="G40" s="25">
        <v>0</v>
      </c>
      <c r="H40" s="32"/>
    </row>
    <row r="41" spans="1:8" x14ac:dyDescent="0.2">
      <c r="A41" s="44">
        <v>31</v>
      </c>
      <c r="B41" s="10" t="s">
        <v>61</v>
      </c>
      <c r="C41" s="11" t="s">
        <v>62</v>
      </c>
      <c r="D41" s="32">
        <f t="shared" si="1"/>
        <v>16809426</v>
      </c>
      <c r="E41" s="25">
        <v>0</v>
      </c>
      <c r="F41" s="25">
        <v>8419089.2699999996</v>
      </c>
      <c r="G41" s="25">
        <v>8390337</v>
      </c>
      <c r="H41" s="32"/>
    </row>
    <row r="42" spans="1:8" x14ac:dyDescent="0.2">
      <c r="A42" s="44">
        <v>32</v>
      </c>
      <c r="B42" s="9" t="s">
        <v>63</v>
      </c>
      <c r="C42" s="7" t="s">
        <v>64</v>
      </c>
      <c r="D42" s="32">
        <f t="shared" si="1"/>
        <v>178812512</v>
      </c>
      <c r="E42" s="25">
        <v>9241132.6799999997</v>
      </c>
      <c r="F42" s="25">
        <v>76834234.300000012</v>
      </c>
      <c r="G42" s="25">
        <v>92737145</v>
      </c>
      <c r="H42" s="32"/>
    </row>
    <row r="43" spans="1:8" x14ac:dyDescent="0.2">
      <c r="A43" s="44">
        <v>33</v>
      </c>
      <c r="B43" s="12" t="s">
        <v>65</v>
      </c>
      <c r="C43" s="13" t="s">
        <v>66</v>
      </c>
      <c r="D43" s="32">
        <f t="shared" si="1"/>
        <v>256226504</v>
      </c>
      <c r="E43" s="25">
        <v>5501295.54</v>
      </c>
      <c r="F43" s="25">
        <v>121771085.41999999</v>
      </c>
      <c r="G43" s="25">
        <v>128954123</v>
      </c>
      <c r="H43" s="32"/>
    </row>
    <row r="44" spans="1:8" x14ac:dyDescent="0.2">
      <c r="A44" s="44">
        <v>34</v>
      </c>
      <c r="B44" s="9" t="s">
        <v>67</v>
      </c>
      <c r="C44" s="7" t="s">
        <v>68</v>
      </c>
      <c r="D44" s="32">
        <f t="shared" si="1"/>
        <v>52614242</v>
      </c>
      <c r="E44" s="25">
        <v>0</v>
      </c>
      <c r="F44" s="25">
        <v>22831915.559999999</v>
      </c>
      <c r="G44" s="25">
        <v>29782326</v>
      </c>
      <c r="H44" s="32"/>
    </row>
    <row r="45" spans="1:8" x14ac:dyDescent="0.2">
      <c r="A45" s="44">
        <v>35</v>
      </c>
      <c r="B45" s="10" t="s">
        <v>69</v>
      </c>
      <c r="C45" s="11" t="s">
        <v>70</v>
      </c>
      <c r="D45" s="32">
        <f t="shared" si="1"/>
        <v>158314810</v>
      </c>
      <c r="E45" s="25">
        <v>0</v>
      </c>
      <c r="F45" s="25">
        <v>66470143.859999999</v>
      </c>
      <c r="G45" s="25">
        <v>91844666</v>
      </c>
      <c r="H45" s="32"/>
    </row>
    <row r="46" spans="1:8" x14ac:dyDescent="0.2">
      <c r="A46" s="44">
        <v>36</v>
      </c>
      <c r="B46" s="9" t="s">
        <v>71</v>
      </c>
      <c r="C46" s="7" t="s">
        <v>72</v>
      </c>
      <c r="D46" s="32">
        <f t="shared" si="1"/>
        <v>68535476</v>
      </c>
      <c r="E46" s="25">
        <v>0</v>
      </c>
      <c r="F46" s="25">
        <v>30346162.220000003</v>
      </c>
      <c r="G46" s="25">
        <v>38189314</v>
      </c>
      <c r="H46" s="32"/>
    </row>
    <row r="47" spans="1:8" x14ac:dyDescent="0.2">
      <c r="A47" s="44">
        <v>37</v>
      </c>
      <c r="B47" s="6" t="s">
        <v>73</v>
      </c>
      <c r="C47" s="7" t="s">
        <v>74</v>
      </c>
      <c r="D47" s="32">
        <f t="shared" si="1"/>
        <v>143003024</v>
      </c>
      <c r="E47" s="25">
        <v>0</v>
      </c>
      <c r="F47" s="25">
        <v>54785018.829999998</v>
      </c>
      <c r="G47" s="25">
        <v>88218005</v>
      </c>
      <c r="H47" s="32"/>
    </row>
    <row r="48" spans="1:8" x14ac:dyDescent="0.2">
      <c r="A48" s="44">
        <v>38</v>
      </c>
      <c r="B48" s="14" t="s">
        <v>75</v>
      </c>
      <c r="C48" s="15" t="s">
        <v>76</v>
      </c>
      <c r="D48" s="32">
        <f t="shared" si="1"/>
        <v>61030994</v>
      </c>
      <c r="E48" s="25">
        <v>0</v>
      </c>
      <c r="F48" s="25">
        <v>26313979.520000003</v>
      </c>
      <c r="G48" s="25">
        <v>34717014</v>
      </c>
      <c r="H48" s="32"/>
    </row>
    <row r="49" spans="1:8" x14ac:dyDescent="0.2">
      <c r="A49" s="44">
        <v>39</v>
      </c>
      <c r="B49" s="6" t="s">
        <v>77</v>
      </c>
      <c r="C49" s="7" t="s">
        <v>78</v>
      </c>
      <c r="D49" s="32">
        <f t="shared" si="1"/>
        <v>42845512</v>
      </c>
      <c r="E49" s="25">
        <v>0</v>
      </c>
      <c r="F49" s="25">
        <v>20158122.059999999</v>
      </c>
      <c r="G49" s="25">
        <v>22687390</v>
      </c>
      <c r="H49" s="32"/>
    </row>
    <row r="50" spans="1:8" x14ac:dyDescent="0.2">
      <c r="A50" s="44">
        <v>40</v>
      </c>
      <c r="B50" s="12" t="s">
        <v>79</v>
      </c>
      <c r="C50" s="13" t="s">
        <v>80</v>
      </c>
      <c r="D50" s="32">
        <f t="shared" si="1"/>
        <v>63659168</v>
      </c>
      <c r="E50" s="25">
        <v>0</v>
      </c>
      <c r="F50" s="25">
        <v>26002906.16</v>
      </c>
      <c r="G50" s="25">
        <v>37656262</v>
      </c>
      <c r="H50" s="32"/>
    </row>
    <row r="51" spans="1:8" x14ac:dyDescent="0.2">
      <c r="A51" s="44">
        <v>41</v>
      </c>
      <c r="B51" s="10" t="s">
        <v>81</v>
      </c>
      <c r="C51" s="11" t="s">
        <v>82</v>
      </c>
      <c r="D51" s="32">
        <f t="shared" si="1"/>
        <v>31154323</v>
      </c>
      <c r="E51" s="25">
        <v>0</v>
      </c>
      <c r="F51" s="25">
        <v>12218330.249999998</v>
      </c>
      <c r="G51" s="25">
        <v>18935993</v>
      </c>
      <c r="H51" s="32"/>
    </row>
    <row r="52" spans="1:8" x14ac:dyDescent="0.2">
      <c r="A52" s="44">
        <v>42</v>
      </c>
      <c r="B52" s="9" t="s">
        <v>83</v>
      </c>
      <c r="C52" s="7" t="s">
        <v>84</v>
      </c>
      <c r="D52" s="32">
        <f t="shared" si="1"/>
        <v>28025070</v>
      </c>
      <c r="E52" s="25">
        <v>0</v>
      </c>
      <c r="F52" s="25">
        <v>8334899.0800000001</v>
      </c>
      <c r="G52" s="25">
        <v>19690171</v>
      </c>
      <c r="H52" s="32"/>
    </row>
    <row r="53" spans="1:8" x14ac:dyDescent="0.2">
      <c r="A53" s="44">
        <v>43</v>
      </c>
      <c r="B53" s="10" t="s">
        <v>85</v>
      </c>
      <c r="C53" s="11" t="s">
        <v>86</v>
      </c>
      <c r="D53" s="32">
        <f t="shared" si="1"/>
        <v>219459068</v>
      </c>
      <c r="E53" s="25">
        <v>11328787.08</v>
      </c>
      <c r="F53" s="25">
        <v>93874344.060000017</v>
      </c>
      <c r="G53" s="25">
        <v>114255937</v>
      </c>
      <c r="H53" s="32"/>
    </row>
    <row r="54" spans="1:8" x14ac:dyDescent="0.2">
      <c r="A54" s="44">
        <v>44</v>
      </c>
      <c r="B54" s="6" t="s">
        <v>87</v>
      </c>
      <c r="C54" s="7" t="s">
        <v>88</v>
      </c>
      <c r="D54" s="32">
        <f t="shared" si="1"/>
        <v>49143114</v>
      </c>
      <c r="E54" s="25">
        <v>0</v>
      </c>
      <c r="F54" s="25">
        <v>17358091.93</v>
      </c>
      <c r="G54" s="25">
        <v>31785022</v>
      </c>
      <c r="H54" s="32"/>
    </row>
    <row r="55" spans="1:8" x14ac:dyDescent="0.2">
      <c r="A55" s="44">
        <v>45</v>
      </c>
      <c r="B55" s="6" t="s">
        <v>89</v>
      </c>
      <c r="C55" s="7" t="s">
        <v>90</v>
      </c>
      <c r="D55" s="32">
        <f t="shared" si="1"/>
        <v>159210740</v>
      </c>
      <c r="E55" s="25">
        <v>4320466.0200000005</v>
      </c>
      <c r="F55" s="25">
        <v>55381115.199999996</v>
      </c>
      <c r="G55" s="25">
        <v>99509159</v>
      </c>
      <c r="H55" s="32"/>
    </row>
    <row r="56" spans="1:8" x14ac:dyDescent="0.2">
      <c r="A56" s="44">
        <v>46</v>
      </c>
      <c r="B56" s="10" t="s">
        <v>91</v>
      </c>
      <c r="C56" s="11" t="s">
        <v>92</v>
      </c>
      <c r="D56" s="32">
        <f t="shared" si="1"/>
        <v>40966150</v>
      </c>
      <c r="E56" s="25">
        <v>0</v>
      </c>
      <c r="F56" s="25">
        <v>14877281.810000001</v>
      </c>
      <c r="G56" s="25">
        <v>26088868</v>
      </c>
      <c r="H56" s="32"/>
    </row>
    <row r="57" spans="1:8" ht="10.5" customHeight="1" x14ac:dyDescent="0.2">
      <c r="A57" s="44">
        <v>47</v>
      </c>
      <c r="B57" s="10" t="s">
        <v>93</v>
      </c>
      <c r="C57" s="11" t="s">
        <v>94</v>
      </c>
      <c r="D57" s="32">
        <f t="shared" si="1"/>
        <v>59608822</v>
      </c>
      <c r="E57" s="25">
        <v>0</v>
      </c>
      <c r="F57" s="25">
        <v>22471272.940000001</v>
      </c>
      <c r="G57" s="25">
        <v>37137549</v>
      </c>
      <c r="H57" s="32"/>
    </row>
    <row r="58" spans="1:8" x14ac:dyDescent="0.2">
      <c r="A58" s="44">
        <v>48</v>
      </c>
      <c r="B58" s="9" t="s">
        <v>95</v>
      </c>
      <c r="C58" s="7" t="s">
        <v>96</v>
      </c>
      <c r="D58" s="32">
        <f t="shared" si="1"/>
        <v>72992140</v>
      </c>
      <c r="E58" s="25">
        <v>0</v>
      </c>
      <c r="F58" s="25">
        <v>25588035.989999998</v>
      </c>
      <c r="G58" s="25">
        <v>47404104</v>
      </c>
      <c r="H58" s="32"/>
    </row>
    <row r="59" spans="1:8" x14ac:dyDescent="0.2">
      <c r="A59" s="44">
        <v>49</v>
      </c>
      <c r="B59" s="10" t="s">
        <v>97</v>
      </c>
      <c r="C59" s="11" t="s">
        <v>98</v>
      </c>
      <c r="D59" s="32">
        <f t="shared" si="1"/>
        <v>29023697</v>
      </c>
      <c r="E59" s="25">
        <v>0</v>
      </c>
      <c r="F59" s="25">
        <v>12195116.849999998</v>
      </c>
      <c r="G59" s="25">
        <v>16828580</v>
      </c>
      <c r="H59" s="32"/>
    </row>
    <row r="60" spans="1:8" x14ac:dyDescent="0.2">
      <c r="A60" s="44">
        <v>50</v>
      </c>
      <c r="B60" s="9" t="s">
        <v>99</v>
      </c>
      <c r="C60" s="7" t="s">
        <v>100</v>
      </c>
      <c r="D60" s="32">
        <f t="shared" si="1"/>
        <v>54715494</v>
      </c>
      <c r="E60" s="25">
        <v>0</v>
      </c>
      <c r="F60" s="25">
        <v>21974110.449999999</v>
      </c>
      <c r="G60" s="25">
        <v>32741384</v>
      </c>
      <c r="H60" s="32"/>
    </row>
    <row r="61" spans="1:8" ht="10.5" customHeight="1" x14ac:dyDescent="0.2">
      <c r="A61" s="44">
        <v>51</v>
      </c>
      <c r="B61" s="10" t="s">
        <v>101</v>
      </c>
      <c r="C61" s="11" t="s">
        <v>102</v>
      </c>
      <c r="D61" s="32">
        <f t="shared" si="1"/>
        <v>81574224</v>
      </c>
      <c r="E61" s="25">
        <v>0</v>
      </c>
      <c r="F61" s="25">
        <v>34617560.969999999</v>
      </c>
      <c r="G61" s="25">
        <v>46956663</v>
      </c>
      <c r="H61" s="32"/>
    </row>
    <row r="62" spans="1:8" x14ac:dyDescent="0.2">
      <c r="A62" s="44">
        <v>52</v>
      </c>
      <c r="B62" s="10" t="s">
        <v>103</v>
      </c>
      <c r="C62" s="11" t="s">
        <v>104</v>
      </c>
      <c r="D62" s="32">
        <f t="shared" si="1"/>
        <v>218433243</v>
      </c>
      <c r="E62" s="25">
        <v>0</v>
      </c>
      <c r="F62" s="25">
        <v>80993732.060000002</v>
      </c>
      <c r="G62" s="25">
        <v>137439511</v>
      </c>
      <c r="H62" s="32"/>
    </row>
    <row r="63" spans="1:8" x14ac:dyDescent="0.2">
      <c r="A63" s="44">
        <v>53</v>
      </c>
      <c r="B63" s="10" t="s">
        <v>105</v>
      </c>
      <c r="C63" s="11" t="s">
        <v>106</v>
      </c>
      <c r="D63" s="32">
        <f t="shared" si="1"/>
        <v>42674282</v>
      </c>
      <c r="E63" s="25">
        <v>0</v>
      </c>
      <c r="F63" s="25">
        <v>16769250.02</v>
      </c>
      <c r="G63" s="25">
        <v>25905032</v>
      </c>
      <c r="H63" s="32"/>
    </row>
    <row r="64" spans="1:8" x14ac:dyDescent="0.2">
      <c r="A64" s="44">
        <v>54</v>
      </c>
      <c r="B64" s="10" t="s">
        <v>107</v>
      </c>
      <c r="C64" s="11" t="s">
        <v>108</v>
      </c>
      <c r="D64" s="32">
        <f t="shared" si="1"/>
        <v>80966</v>
      </c>
      <c r="E64" s="25">
        <v>80966</v>
      </c>
      <c r="F64" s="25">
        <v>0</v>
      </c>
      <c r="G64" s="25">
        <v>0</v>
      </c>
      <c r="H64" s="32"/>
    </row>
    <row r="65" spans="1:8" x14ac:dyDescent="0.2">
      <c r="A65" s="44">
        <v>55</v>
      </c>
      <c r="B65" s="10" t="s">
        <v>109</v>
      </c>
      <c r="C65" s="11" t="s">
        <v>110</v>
      </c>
      <c r="D65" s="32">
        <f t="shared" si="1"/>
        <v>0</v>
      </c>
      <c r="E65" s="25">
        <v>0</v>
      </c>
      <c r="F65" s="25"/>
      <c r="G65" s="25">
        <v>0</v>
      </c>
      <c r="H65" s="32"/>
    </row>
    <row r="66" spans="1:8" ht="24" x14ac:dyDescent="0.2">
      <c r="A66" s="44">
        <v>56</v>
      </c>
      <c r="B66" s="10" t="s">
        <v>111</v>
      </c>
      <c r="C66" s="11" t="s">
        <v>112</v>
      </c>
      <c r="D66" s="32">
        <f t="shared" si="1"/>
        <v>52608119</v>
      </c>
      <c r="E66" s="25">
        <v>0</v>
      </c>
      <c r="F66" s="25">
        <v>13849263.450000001</v>
      </c>
      <c r="G66" s="25">
        <v>38758856</v>
      </c>
      <c r="H66" s="32"/>
    </row>
    <row r="67" spans="1:8" ht="24" x14ac:dyDescent="0.2">
      <c r="A67" s="44">
        <v>57</v>
      </c>
      <c r="B67" s="9" t="s">
        <v>113</v>
      </c>
      <c r="C67" s="11" t="s">
        <v>114</v>
      </c>
      <c r="D67" s="32">
        <f t="shared" si="1"/>
        <v>43866599</v>
      </c>
      <c r="E67" s="25">
        <v>0</v>
      </c>
      <c r="F67" s="25">
        <v>12137496.25</v>
      </c>
      <c r="G67" s="25">
        <v>31729103</v>
      </c>
      <c r="H67" s="32"/>
    </row>
    <row r="68" spans="1:8" ht="17.25" customHeight="1" x14ac:dyDescent="0.2">
      <c r="A68" s="44">
        <v>58</v>
      </c>
      <c r="B68" s="12" t="s">
        <v>115</v>
      </c>
      <c r="C68" s="13" t="s">
        <v>116</v>
      </c>
      <c r="D68" s="32">
        <f t="shared" si="1"/>
        <v>78611412</v>
      </c>
      <c r="E68" s="25">
        <v>3827009.88</v>
      </c>
      <c r="F68" s="25">
        <v>30265013.059999999</v>
      </c>
      <c r="G68" s="25">
        <v>44519389</v>
      </c>
      <c r="H68" s="32"/>
    </row>
    <row r="69" spans="1:8" ht="15" customHeight="1" x14ac:dyDescent="0.2">
      <c r="A69" s="44">
        <v>59</v>
      </c>
      <c r="B69" s="9" t="s">
        <v>117</v>
      </c>
      <c r="C69" s="11" t="s">
        <v>118</v>
      </c>
      <c r="D69" s="32">
        <f t="shared" si="1"/>
        <v>83088747</v>
      </c>
      <c r="E69" s="25">
        <v>3666937.36</v>
      </c>
      <c r="F69" s="25">
        <v>23999120.920000002</v>
      </c>
      <c r="G69" s="25">
        <v>55422689</v>
      </c>
      <c r="H69" s="32"/>
    </row>
    <row r="70" spans="1:8" ht="16.5" customHeight="1" x14ac:dyDescent="0.2">
      <c r="A70" s="44">
        <v>60</v>
      </c>
      <c r="B70" s="10" t="s">
        <v>119</v>
      </c>
      <c r="C70" s="11" t="s">
        <v>319</v>
      </c>
      <c r="D70" s="32">
        <f t="shared" si="1"/>
        <v>34573565</v>
      </c>
      <c r="E70" s="25">
        <v>0</v>
      </c>
      <c r="F70" s="25">
        <v>12841900.75</v>
      </c>
      <c r="G70" s="25">
        <v>21731664</v>
      </c>
      <c r="H70" s="32"/>
    </row>
    <row r="71" spans="1:8" ht="24.75" customHeight="1" x14ac:dyDescent="0.2">
      <c r="A71" s="44">
        <v>61</v>
      </c>
      <c r="B71" s="6" t="s">
        <v>120</v>
      </c>
      <c r="C71" s="11" t="s">
        <v>121</v>
      </c>
      <c r="D71" s="32">
        <f t="shared" si="1"/>
        <v>46346743</v>
      </c>
      <c r="E71" s="25">
        <v>46346743</v>
      </c>
      <c r="F71" s="25">
        <v>0</v>
      </c>
      <c r="G71" s="25">
        <v>0</v>
      </c>
      <c r="H71" s="32"/>
    </row>
    <row r="72" spans="1:8" ht="24.75" customHeight="1" x14ac:dyDescent="0.2">
      <c r="A72" s="44">
        <v>62</v>
      </c>
      <c r="B72" s="6" t="s">
        <v>122</v>
      </c>
      <c r="C72" s="11" t="s">
        <v>123</v>
      </c>
      <c r="D72" s="32">
        <f t="shared" si="1"/>
        <v>73721112</v>
      </c>
      <c r="E72" s="25">
        <v>73721112</v>
      </c>
      <c r="F72" s="25">
        <v>0</v>
      </c>
      <c r="G72" s="25">
        <v>0</v>
      </c>
      <c r="H72" s="32"/>
    </row>
    <row r="73" spans="1:8" ht="16.5" customHeight="1" x14ac:dyDescent="0.2">
      <c r="A73" s="44">
        <v>63</v>
      </c>
      <c r="B73" s="9" t="s">
        <v>124</v>
      </c>
      <c r="C73" s="11" t="s">
        <v>125</v>
      </c>
      <c r="D73" s="32">
        <f t="shared" si="1"/>
        <v>137789895</v>
      </c>
      <c r="E73" s="25">
        <v>9728795.6999999993</v>
      </c>
      <c r="F73" s="25">
        <v>40859335.959999993</v>
      </c>
      <c r="G73" s="25">
        <v>87201763</v>
      </c>
      <c r="H73" s="32"/>
    </row>
    <row r="74" spans="1:8" x14ac:dyDescent="0.2">
      <c r="A74" s="44">
        <v>64</v>
      </c>
      <c r="B74" s="9" t="s">
        <v>126</v>
      </c>
      <c r="C74" s="7" t="s">
        <v>127</v>
      </c>
      <c r="D74" s="32">
        <f t="shared" si="1"/>
        <v>71827328</v>
      </c>
      <c r="E74" s="25">
        <v>0</v>
      </c>
      <c r="F74" s="25">
        <v>19249827.949999999</v>
      </c>
      <c r="G74" s="25">
        <v>52577500</v>
      </c>
      <c r="H74" s="32"/>
    </row>
    <row r="75" spans="1:8" x14ac:dyDescent="0.2">
      <c r="A75" s="44">
        <v>65</v>
      </c>
      <c r="B75" s="9" t="s">
        <v>128</v>
      </c>
      <c r="C75" s="11" t="s">
        <v>129</v>
      </c>
      <c r="D75" s="32">
        <f t="shared" ref="D75:D138" si="2">ROUND(E75+F75+G75+H75,0)</f>
        <v>184545658</v>
      </c>
      <c r="E75" s="25">
        <v>9250918.5600000005</v>
      </c>
      <c r="F75" s="25">
        <v>54314973.340000004</v>
      </c>
      <c r="G75" s="25">
        <v>120979766</v>
      </c>
      <c r="H75" s="32"/>
    </row>
    <row r="76" spans="1:8" ht="24" x14ac:dyDescent="0.2">
      <c r="A76" s="44">
        <v>66</v>
      </c>
      <c r="B76" s="9" t="s">
        <v>130</v>
      </c>
      <c r="C76" s="11" t="s">
        <v>131</v>
      </c>
      <c r="D76" s="32">
        <f t="shared" si="2"/>
        <v>34273954</v>
      </c>
      <c r="E76" s="25">
        <v>34273954.439999998</v>
      </c>
      <c r="F76" s="25">
        <v>0</v>
      </c>
      <c r="G76" s="25">
        <v>0</v>
      </c>
      <c r="H76" s="32"/>
    </row>
    <row r="77" spans="1:8" ht="24" x14ac:dyDescent="0.2">
      <c r="A77" s="44">
        <v>67</v>
      </c>
      <c r="B77" s="6" t="s">
        <v>132</v>
      </c>
      <c r="C77" s="11" t="s">
        <v>133</v>
      </c>
      <c r="D77" s="32">
        <f t="shared" si="2"/>
        <v>38765325</v>
      </c>
      <c r="E77" s="25">
        <v>38765325.060000002</v>
      </c>
      <c r="F77" s="25">
        <v>0</v>
      </c>
      <c r="G77" s="25">
        <v>0</v>
      </c>
      <c r="H77" s="32"/>
    </row>
    <row r="78" spans="1:8" ht="24" x14ac:dyDescent="0.2">
      <c r="A78" s="44">
        <v>68</v>
      </c>
      <c r="B78" s="9" t="s">
        <v>134</v>
      </c>
      <c r="C78" s="11" t="s">
        <v>135</v>
      </c>
      <c r="D78" s="32">
        <f t="shared" si="2"/>
        <v>47783744</v>
      </c>
      <c r="E78" s="25">
        <v>47783744</v>
      </c>
      <c r="F78" s="25">
        <v>0</v>
      </c>
      <c r="G78" s="25">
        <v>0</v>
      </c>
      <c r="H78" s="32"/>
    </row>
    <row r="79" spans="1:8" ht="24" x14ac:dyDescent="0.2">
      <c r="A79" s="44">
        <v>69</v>
      </c>
      <c r="B79" s="9" t="s">
        <v>136</v>
      </c>
      <c r="C79" s="11" t="s">
        <v>137</v>
      </c>
      <c r="D79" s="32">
        <f t="shared" si="2"/>
        <v>38535405</v>
      </c>
      <c r="E79" s="25">
        <v>38535404.939999998</v>
      </c>
      <c r="F79" s="25">
        <v>0</v>
      </c>
      <c r="G79" s="25">
        <v>0</v>
      </c>
      <c r="H79" s="32"/>
    </row>
    <row r="80" spans="1:8" ht="24" x14ac:dyDescent="0.2">
      <c r="A80" s="44">
        <v>70</v>
      </c>
      <c r="B80" s="6" t="s">
        <v>138</v>
      </c>
      <c r="C80" s="11" t="s">
        <v>139</v>
      </c>
      <c r="D80" s="32">
        <f t="shared" si="2"/>
        <v>55327502</v>
      </c>
      <c r="E80" s="25">
        <v>55327501.980000004</v>
      </c>
      <c r="F80" s="25">
        <v>0</v>
      </c>
      <c r="G80" s="25">
        <v>0</v>
      </c>
      <c r="H80" s="32"/>
    </row>
    <row r="81" spans="1:8" ht="24" x14ac:dyDescent="0.2">
      <c r="A81" s="44">
        <v>71</v>
      </c>
      <c r="B81" s="6" t="s">
        <v>140</v>
      </c>
      <c r="C81" s="11" t="s">
        <v>141</v>
      </c>
      <c r="D81" s="32">
        <f t="shared" si="2"/>
        <v>36252060</v>
      </c>
      <c r="E81" s="25">
        <v>36252060</v>
      </c>
      <c r="F81" s="25">
        <v>0</v>
      </c>
      <c r="G81" s="25">
        <v>0</v>
      </c>
      <c r="H81" s="32"/>
    </row>
    <row r="82" spans="1:8" ht="24" x14ac:dyDescent="0.2">
      <c r="A82" s="44">
        <v>72</v>
      </c>
      <c r="B82" s="6" t="s">
        <v>142</v>
      </c>
      <c r="C82" s="11" t="s">
        <v>143</v>
      </c>
      <c r="D82" s="32">
        <f t="shared" si="2"/>
        <v>34309632</v>
      </c>
      <c r="E82" s="25">
        <v>34309632</v>
      </c>
      <c r="F82" s="25">
        <v>0</v>
      </c>
      <c r="G82" s="25">
        <v>0</v>
      </c>
      <c r="H82" s="32"/>
    </row>
    <row r="83" spans="1:8" x14ac:dyDescent="0.2">
      <c r="A83" s="44">
        <v>73</v>
      </c>
      <c r="B83" s="10" t="s">
        <v>144</v>
      </c>
      <c r="C83" s="11" t="s">
        <v>145</v>
      </c>
      <c r="D83" s="32">
        <f t="shared" si="2"/>
        <v>120726018</v>
      </c>
      <c r="E83" s="25">
        <v>2009253.8399999999</v>
      </c>
      <c r="F83" s="25">
        <v>36189253.800000004</v>
      </c>
      <c r="G83" s="25">
        <v>82527510</v>
      </c>
      <c r="H83" s="32"/>
    </row>
    <row r="84" spans="1:8" x14ac:dyDescent="0.2">
      <c r="A84" s="44">
        <v>74</v>
      </c>
      <c r="B84" s="6" t="s">
        <v>146</v>
      </c>
      <c r="C84" s="11" t="s">
        <v>147</v>
      </c>
      <c r="D84" s="32">
        <f t="shared" si="2"/>
        <v>252012575</v>
      </c>
      <c r="E84" s="25">
        <v>4813960.08</v>
      </c>
      <c r="F84" s="25">
        <v>84240413.030000001</v>
      </c>
      <c r="G84" s="25">
        <v>162958202</v>
      </c>
      <c r="H84" s="32"/>
    </row>
    <row r="85" spans="1:8" x14ac:dyDescent="0.2">
      <c r="A85" s="44">
        <v>75</v>
      </c>
      <c r="B85" s="10" t="s">
        <v>148</v>
      </c>
      <c r="C85" s="11" t="s">
        <v>149</v>
      </c>
      <c r="D85" s="32">
        <f t="shared" si="2"/>
        <v>157502217</v>
      </c>
      <c r="E85" s="25">
        <v>11575385.359999999</v>
      </c>
      <c r="F85" s="25">
        <v>51303159.560000002</v>
      </c>
      <c r="G85" s="25">
        <v>94623672</v>
      </c>
      <c r="H85" s="32"/>
    </row>
    <row r="86" spans="1:8" x14ac:dyDescent="0.2">
      <c r="A86" s="44">
        <v>76</v>
      </c>
      <c r="B86" s="12" t="s">
        <v>150</v>
      </c>
      <c r="C86" s="13" t="s">
        <v>151</v>
      </c>
      <c r="D86" s="32">
        <f t="shared" si="2"/>
        <v>44057016</v>
      </c>
      <c r="E86" s="25">
        <v>0</v>
      </c>
      <c r="F86" s="25">
        <v>18329068.16</v>
      </c>
      <c r="G86" s="25">
        <v>25727948</v>
      </c>
      <c r="H86" s="32"/>
    </row>
    <row r="87" spans="1:8" x14ac:dyDescent="0.2">
      <c r="A87" s="44">
        <v>77</v>
      </c>
      <c r="B87" s="6" t="s">
        <v>152</v>
      </c>
      <c r="C87" s="11" t="s">
        <v>153</v>
      </c>
      <c r="D87" s="32">
        <f t="shared" si="2"/>
        <v>270815160</v>
      </c>
      <c r="E87" s="25">
        <v>10542654.720000001</v>
      </c>
      <c r="F87" s="25">
        <v>109250195.45999999</v>
      </c>
      <c r="G87" s="25">
        <v>151022310</v>
      </c>
      <c r="H87" s="32"/>
    </row>
    <row r="88" spans="1:8" x14ac:dyDescent="0.2">
      <c r="A88" s="44">
        <v>78</v>
      </c>
      <c r="B88" s="12" t="s">
        <v>154</v>
      </c>
      <c r="C88" s="13" t="s">
        <v>155</v>
      </c>
      <c r="D88" s="32">
        <f t="shared" si="2"/>
        <v>47434165</v>
      </c>
      <c r="E88" s="25">
        <v>0</v>
      </c>
      <c r="F88" s="25">
        <v>14589324.58</v>
      </c>
      <c r="G88" s="25">
        <v>32844840</v>
      </c>
      <c r="H88" s="32"/>
    </row>
    <row r="89" spans="1:8" x14ac:dyDescent="0.2">
      <c r="A89" s="44">
        <v>79</v>
      </c>
      <c r="B89" s="6" t="s">
        <v>156</v>
      </c>
      <c r="C89" s="11" t="s">
        <v>157</v>
      </c>
      <c r="D89" s="32">
        <f t="shared" si="2"/>
        <v>186140321</v>
      </c>
      <c r="E89" s="25">
        <v>0</v>
      </c>
      <c r="F89" s="25">
        <v>65336229.599999994</v>
      </c>
      <c r="G89" s="25">
        <v>120804091</v>
      </c>
      <c r="H89" s="32"/>
    </row>
    <row r="90" spans="1:8" x14ac:dyDescent="0.2">
      <c r="A90" s="44">
        <v>80</v>
      </c>
      <c r="B90" s="12" t="s">
        <v>158</v>
      </c>
      <c r="C90" s="13" t="s">
        <v>159</v>
      </c>
      <c r="D90" s="32">
        <f t="shared" si="2"/>
        <v>51161270</v>
      </c>
      <c r="E90" s="25">
        <v>51161269.579999998</v>
      </c>
      <c r="F90" s="25">
        <v>0</v>
      </c>
      <c r="G90" s="25">
        <v>0</v>
      </c>
      <c r="H90" s="32"/>
    </row>
    <row r="91" spans="1:8" x14ac:dyDescent="0.2">
      <c r="A91" s="44">
        <v>81</v>
      </c>
      <c r="B91" s="9" t="s">
        <v>160</v>
      </c>
      <c r="C91" s="11" t="s">
        <v>161</v>
      </c>
      <c r="D91" s="32">
        <f t="shared" si="2"/>
        <v>0</v>
      </c>
      <c r="E91" s="25">
        <v>0</v>
      </c>
      <c r="F91" s="25"/>
      <c r="G91" s="25">
        <v>0</v>
      </c>
      <c r="H91" s="32"/>
    </row>
    <row r="92" spans="1:8" x14ac:dyDescent="0.2">
      <c r="A92" s="44">
        <v>82</v>
      </c>
      <c r="B92" s="10" t="s">
        <v>162</v>
      </c>
      <c r="C92" s="11" t="s">
        <v>163</v>
      </c>
      <c r="D92" s="32">
        <f t="shared" si="2"/>
        <v>16940103</v>
      </c>
      <c r="E92" s="25">
        <v>1275733.4099999999</v>
      </c>
      <c r="F92" s="25">
        <v>9254065.7899999991</v>
      </c>
      <c r="G92" s="25">
        <v>6410304</v>
      </c>
      <c r="H92" s="32"/>
    </row>
    <row r="93" spans="1:8" ht="24" x14ac:dyDescent="0.2">
      <c r="A93" s="44">
        <v>83</v>
      </c>
      <c r="B93" s="9" t="s">
        <v>164</v>
      </c>
      <c r="C93" s="7" t="s">
        <v>165</v>
      </c>
      <c r="D93" s="32">
        <f t="shared" si="2"/>
        <v>1761848</v>
      </c>
      <c r="E93" s="25">
        <v>1761848.2000000002</v>
      </c>
      <c r="F93" s="25">
        <v>0</v>
      </c>
      <c r="G93" s="25">
        <v>0</v>
      </c>
      <c r="H93" s="32"/>
    </row>
    <row r="94" spans="1:8" x14ac:dyDescent="0.2">
      <c r="A94" s="44">
        <v>84</v>
      </c>
      <c r="B94" s="9" t="s">
        <v>166</v>
      </c>
      <c r="C94" s="13" t="s">
        <v>167</v>
      </c>
      <c r="D94" s="32">
        <f t="shared" si="2"/>
        <v>9655384</v>
      </c>
      <c r="E94" s="25">
        <v>0</v>
      </c>
      <c r="F94" s="25">
        <v>3158272.39</v>
      </c>
      <c r="G94" s="25">
        <v>6497112</v>
      </c>
      <c r="H94" s="32"/>
    </row>
    <row r="95" spans="1:8" x14ac:dyDescent="0.2">
      <c r="A95" s="44">
        <v>85</v>
      </c>
      <c r="B95" s="10" t="s">
        <v>168</v>
      </c>
      <c r="C95" s="11" t="s">
        <v>169</v>
      </c>
      <c r="D95" s="32">
        <f t="shared" si="2"/>
        <v>36053718</v>
      </c>
      <c r="E95" s="25">
        <v>0</v>
      </c>
      <c r="F95" s="25">
        <v>13438014.27</v>
      </c>
      <c r="G95" s="25">
        <v>22615704</v>
      </c>
      <c r="H95" s="32"/>
    </row>
    <row r="96" spans="1:8" x14ac:dyDescent="0.2">
      <c r="A96" s="44">
        <v>86</v>
      </c>
      <c r="B96" s="9" t="s">
        <v>170</v>
      </c>
      <c r="C96" s="7" t="s">
        <v>171</v>
      </c>
      <c r="D96" s="32">
        <f t="shared" si="2"/>
        <v>38439655</v>
      </c>
      <c r="E96" s="25">
        <v>0</v>
      </c>
      <c r="F96" s="25">
        <v>17104973.82</v>
      </c>
      <c r="G96" s="25">
        <v>21334681</v>
      </c>
      <c r="H96" s="32"/>
    </row>
    <row r="97" spans="1:8" x14ac:dyDescent="0.2">
      <c r="A97" s="44">
        <v>87</v>
      </c>
      <c r="B97" s="10" t="s">
        <v>172</v>
      </c>
      <c r="C97" s="11" t="s">
        <v>173</v>
      </c>
      <c r="D97" s="32">
        <f t="shared" si="2"/>
        <v>39135174</v>
      </c>
      <c r="E97" s="25">
        <v>0</v>
      </c>
      <c r="F97" s="25">
        <v>16664207.439999998</v>
      </c>
      <c r="G97" s="25">
        <v>22470967</v>
      </c>
      <c r="H97" s="32"/>
    </row>
    <row r="98" spans="1:8" x14ac:dyDescent="0.2">
      <c r="A98" s="44">
        <v>88</v>
      </c>
      <c r="B98" s="10" t="s">
        <v>174</v>
      </c>
      <c r="C98" s="11" t="s">
        <v>175</v>
      </c>
      <c r="D98" s="32">
        <f t="shared" si="2"/>
        <v>99767578</v>
      </c>
      <c r="E98" s="25">
        <v>0</v>
      </c>
      <c r="F98" s="25">
        <v>40920662.299999997</v>
      </c>
      <c r="G98" s="25">
        <v>58846916</v>
      </c>
      <c r="H98" s="32"/>
    </row>
    <row r="99" spans="1:8" ht="13.5" customHeight="1" x14ac:dyDescent="0.2">
      <c r="A99" s="44">
        <v>89</v>
      </c>
      <c r="B99" s="9" t="s">
        <v>176</v>
      </c>
      <c r="C99" s="13" t="s">
        <v>177</v>
      </c>
      <c r="D99" s="32">
        <f t="shared" si="2"/>
        <v>42414498</v>
      </c>
      <c r="E99" s="25">
        <v>0</v>
      </c>
      <c r="F99" s="25">
        <v>16158422</v>
      </c>
      <c r="G99" s="25">
        <v>26256076</v>
      </c>
      <c r="H99" s="32"/>
    </row>
    <row r="100" spans="1:8" ht="14.25" customHeight="1" x14ac:dyDescent="0.2">
      <c r="A100" s="44">
        <v>90</v>
      </c>
      <c r="B100" s="9" t="s">
        <v>178</v>
      </c>
      <c r="C100" s="7" t="s">
        <v>179</v>
      </c>
      <c r="D100" s="32">
        <f t="shared" si="2"/>
        <v>52995472</v>
      </c>
      <c r="E100" s="25">
        <v>0</v>
      </c>
      <c r="F100" s="25">
        <v>20855646.989999998</v>
      </c>
      <c r="G100" s="25">
        <v>32139825</v>
      </c>
      <c r="H100" s="32"/>
    </row>
    <row r="101" spans="1:8" x14ac:dyDescent="0.2">
      <c r="A101" s="44">
        <v>91</v>
      </c>
      <c r="B101" s="6" t="s">
        <v>180</v>
      </c>
      <c r="C101" s="7" t="s">
        <v>181</v>
      </c>
      <c r="D101" s="32">
        <f t="shared" si="2"/>
        <v>110142795</v>
      </c>
      <c r="E101" s="25">
        <v>0</v>
      </c>
      <c r="F101" s="25">
        <v>46539309.219999999</v>
      </c>
      <c r="G101" s="25">
        <v>63603486</v>
      </c>
      <c r="H101" s="32"/>
    </row>
    <row r="102" spans="1:8" x14ac:dyDescent="0.2">
      <c r="A102" s="44">
        <v>92</v>
      </c>
      <c r="B102" s="6" t="s">
        <v>182</v>
      </c>
      <c r="C102" s="7" t="s">
        <v>183</v>
      </c>
      <c r="D102" s="32">
        <f t="shared" si="2"/>
        <v>86418917</v>
      </c>
      <c r="E102" s="25">
        <v>0</v>
      </c>
      <c r="F102" s="25">
        <v>32123606.519999996</v>
      </c>
      <c r="G102" s="25">
        <v>54295310</v>
      </c>
      <c r="H102" s="32"/>
    </row>
    <row r="103" spans="1:8" x14ac:dyDescent="0.2">
      <c r="A103" s="44">
        <v>93</v>
      </c>
      <c r="B103" s="10" t="s">
        <v>184</v>
      </c>
      <c r="C103" s="11" t="s">
        <v>185</v>
      </c>
      <c r="D103" s="32">
        <f t="shared" si="2"/>
        <v>33543672</v>
      </c>
      <c r="E103" s="25">
        <v>0</v>
      </c>
      <c r="F103" s="25">
        <v>14246137.539999999</v>
      </c>
      <c r="G103" s="25">
        <v>19297534</v>
      </c>
      <c r="H103" s="32"/>
    </row>
    <row r="104" spans="1:8" x14ac:dyDescent="0.2">
      <c r="A104" s="44">
        <v>94</v>
      </c>
      <c r="B104" s="12" t="s">
        <v>186</v>
      </c>
      <c r="C104" s="13" t="s">
        <v>187</v>
      </c>
      <c r="D104" s="32">
        <f t="shared" si="2"/>
        <v>45885776</v>
      </c>
      <c r="E104" s="25">
        <v>0</v>
      </c>
      <c r="F104" s="25">
        <v>13956351.09</v>
      </c>
      <c r="G104" s="25">
        <v>31929425</v>
      </c>
      <c r="H104" s="32"/>
    </row>
    <row r="105" spans="1:8" x14ac:dyDescent="0.2">
      <c r="A105" s="44">
        <v>95</v>
      </c>
      <c r="B105" s="6" t="s">
        <v>188</v>
      </c>
      <c r="C105" s="7" t="s">
        <v>189</v>
      </c>
      <c r="D105" s="32">
        <f t="shared" si="2"/>
        <v>50282821</v>
      </c>
      <c r="E105" s="25">
        <v>0</v>
      </c>
      <c r="F105" s="25">
        <v>20655572.52</v>
      </c>
      <c r="G105" s="25">
        <v>29627248</v>
      </c>
      <c r="H105" s="32"/>
    </row>
    <row r="106" spans="1:8" x14ac:dyDescent="0.2">
      <c r="A106" s="44">
        <v>96</v>
      </c>
      <c r="B106" s="9" t="s">
        <v>190</v>
      </c>
      <c r="C106" s="7" t="s">
        <v>191</v>
      </c>
      <c r="D106" s="32">
        <f t="shared" si="2"/>
        <v>55720963</v>
      </c>
      <c r="E106" s="25">
        <v>4209559.38</v>
      </c>
      <c r="F106" s="25">
        <v>16693303.5</v>
      </c>
      <c r="G106" s="25">
        <v>34818100</v>
      </c>
      <c r="H106" s="32"/>
    </row>
    <row r="107" spans="1:8" x14ac:dyDescent="0.2">
      <c r="A107" s="44">
        <v>97</v>
      </c>
      <c r="B107" s="10" t="s">
        <v>192</v>
      </c>
      <c r="C107" s="11" t="s">
        <v>193</v>
      </c>
      <c r="D107" s="32">
        <f t="shared" si="2"/>
        <v>38612722</v>
      </c>
      <c r="E107" s="25">
        <v>0</v>
      </c>
      <c r="F107" s="25">
        <v>14906270.01</v>
      </c>
      <c r="G107" s="25">
        <v>23706452</v>
      </c>
      <c r="H107" s="32"/>
    </row>
    <row r="108" spans="1:8" x14ac:dyDescent="0.2">
      <c r="A108" s="44">
        <v>98</v>
      </c>
      <c r="B108" s="10" t="s">
        <v>194</v>
      </c>
      <c r="C108" s="11" t="s">
        <v>195</v>
      </c>
      <c r="D108" s="32">
        <f t="shared" si="2"/>
        <v>51955036</v>
      </c>
      <c r="E108" s="25">
        <v>0</v>
      </c>
      <c r="F108" s="25">
        <v>16999549.48</v>
      </c>
      <c r="G108" s="25">
        <v>34955487</v>
      </c>
      <c r="H108" s="32"/>
    </row>
    <row r="109" spans="1:8" x14ac:dyDescent="0.2">
      <c r="A109" s="44">
        <v>99</v>
      </c>
      <c r="B109" s="6" t="s">
        <v>196</v>
      </c>
      <c r="C109" s="7" t="s">
        <v>197</v>
      </c>
      <c r="D109" s="32">
        <f t="shared" si="2"/>
        <v>94629089</v>
      </c>
      <c r="E109" s="25">
        <v>0</v>
      </c>
      <c r="F109" s="25">
        <v>35457871.969999999</v>
      </c>
      <c r="G109" s="25">
        <v>59171217</v>
      </c>
      <c r="H109" s="32"/>
    </row>
    <row r="110" spans="1:8" x14ac:dyDescent="0.2">
      <c r="A110" s="44">
        <v>100</v>
      </c>
      <c r="B110" s="9" t="s">
        <v>198</v>
      </c>
      <c r="C110" s="7" t="s">
        <v>199</v>
      </c>
      <c r="D110" s="32">
        <f t="shared" si="2"/>
        <v>40264618</v>
      </c>
      <c r="E110" s="25">
        <v>0</v>
      </c>
      <c r="F110" s="25">
        <v>13741589.649999999</v>
      </c>
      <c r="G110" s="25">
        <v>26523028</v>
      </c>
      <c r="H110" s="32"/>
    </row>
    <row r="111" spans="1:8" x14ac:dyDescent="0.2">
      <c r="A111" s="44">
        <v>101</v>
      </c>
      <c r="B111" s="6" t="s">
        <v>200</v>
      </c>
      <c r="C111" s="11" t="s">
        <v>201</v>
      </c>
      <c r="D111" s="32">
        <f t="shared" si="2"/>
        <v>0</v>
      </c>
      <c r="E111" s="25">
        <v>0</v>
      </c>
      <c r="F111" s="25">
        <v>0</v>
      </c>
      <c r="G111" s="25">
        <v>0</v>
      </c>
      <c r="H111" s="32"/>
    </row>
    <row r="112" spans="1:8" x14ac:dyDescent="0.2">
      <c r="A112" s="44">
        <v>102</v>
      </c>
      <c r="B112" s="6" t="s">
        <v>202</v>
      </c>
      <c r="C112" s="7" t="s">
        <v>203</v>
      </c>
      <c r="D112" s="32">
        <f t="shared" si="2"/>
        <v>0</v>
      </c>
      <c r="E112" s="25">
        <v>0</v>
      </c>
      <c r="F112" s="25"/>
      <c r="G112" s="25">
        <v>0</v>
      </c>
      <c r="H112" s="32"/>
    </row>
    <row r="113" spans="1:8" x14ac:dyDescent="0.2">
      <c r="A113" s="44">
        <v>103</v>
      </c>
      <c r="B113" s="10" t="s">
        <v>204</v>
      </c>
      <c r="C113" s="11" t="s">
        <v>205</v>
      </c>
      <c r="D113" s="32">
        <f t="shared" si="2"/>
        <v>0</v>
      </c>
      <c r="E113" s="25">
        <v>0</v>
      </c>
      <c r="F113" s="25">
        <v>0</v>
      </c>
      <c r="G113" s="25">
        <v>0</v>
      </c>
      <c r="H113" s="32"/>
    </row>
    <row r="114" spans="1:8" x14ac:dyDescent="0.2">
      <c r="A114" s="44">
        <v>104</v>
      </c>
      <c r="B114" s="10" t="s">
        <v>206</v>
      </c>
      <c r="C114" s="11" t="s">
        <v>207</v>
      </c>
      <c r="D114" s="32">
        <f t="shared" si="2"/>
        <v>27497</v>
      </c>
      <c r="E114" s="25">
        <v>27497.119999999999</v>
      </c>
      <c r="F114" s="25">
        <v>0</v>
      </c>
      <c r="G114" s="25">
        <v>0</v>
      </c>
      <c r="H114" s="32"/>
    </row>
    <row r="115" spans="1:8" x14ac:dyDescent="0.2">
      <c r="A115" s="44">
        <v>105</v>
      </c>
      <c r="B115" s="10" t="s">
        <v>208</v>
      </c>
      <c r="C115" s="11" t="s">
        <v>209</v>
      </c>
      <c r="D115" s="32">
        <f t="shared" si="2"/>
        <v>0</v>
      </c>
      <c r="E115" s="25">
        <v>0</v>
      </c>
      <c r="F115" s="25"/>
      <c r="G115" s="25">
        <v>0</v>
      </c>
      <c r="H115" s="32"/>
    </row>
    <row r="116" spans="1:8" ht="24" x14ac:dyDescent="0.2">
      <c r="A116" s="44">
        <v>106</v>
      </c>
      <c r="B116" s="10" t="s">
        <v>210</v>
      </c>
      <c r="C116" s="11" t="s">
        <v>211</v>
      </c>
      <c r="D116" s="32">
        <f t="shared" si="2"/>
        <v>0</v>
      </c>
      <c r="E116" s="25">
        <v>0</v>
      </c>
      <c r="F116" s="25"/>
      <c r="G116" s="25">
        <v>0</v>
      </c>
      <c r="H116" s="32"/>
    </row>
    <row r="117" spans="1:8" x14ac:dyDescent="0.2">
      <c r="A117" s="44">
        <v>107</v>
      </c>
      <c r="B117" s="10" t="s">
        <v>212</v>
      </c>
      <c r="C117" s="11" t="s">
        <v>213</v>
      </c>
      <c r="D117" s="32">
        <f t="shared" si="2"/>
        <v>0</v>
      </c>
      <c r="E117" s="25">
        <v>0</v>
      </c>
      <c r="F117" s="25"/>
      <c r="G117" s="25">
        <v>0</v>
      </c>
      <c r="H117" s="32"/>
    </row>
    <row r="118" spans="1:8" x14ac:dyDescent="0.2">
      <c r="A118" s="44">
        <v>108</v>
      </c>
      <c r="B118" s="10" t="s">
        <v>214</v>
      </c>
      <c r="C118" s="11" t="s">
        <v>215</v>
      </c>
      <c r="D118" s="32">
        <f t="shared" si="2"/>
        <v>0</v>
      </c>
      <c r="E118" s="25">
        <v>0</v>
      </c>
      <c r="F118" s="25">
        <v>0</v>
      </c>
      <c r="G118" s="25">
        <v>0</v>
      </c>
      <c r="H118" s="32"/>
    </row>
    <row r="119" spans="1:8" ht="12" customHeight="1" x14ac:dyDescent="0.2">
      <c r="A119" s="44">
        <v>109</v>
      </c>
      <c r="B119" s="16" t="s">
        <v>216</v>
      </c>
      <c r="C119" s="17" t="s">
        <v>217</v>
      </c>
      <c r="D119" s="32">
        <f t="shared" si="2"/>
        <v>0</v>
      </c>
      <c r="E119" s="25">
        <v>0</v>
      </c>
      <c r="F119" s="25"/>
      <c r="G119" s="25">
        <v>0</v>
      </c>
      <c r="H119" s="32"/>
    </row>
    <row r="120" spans="1:8" x14ac:dyDescent="0.2">
      <c r="A120" s="44">
        <v>110</v>
      </c>
      <c r="B120" s="16" t="s">
        <v>356</v>
      </c>
      <c r="C120" s="17" t="s">
        <v>320</v>
      </c>
      <c r="D120" s="32">
        <f t="shared" si="2"/>
        <v>0</v>
      </c>
      <c r="E120" s="25">
        <v>0</v>
      </c>
      <c r="F120" s="25"/>
      <c r="G120" s="25">
        <v>0</v>
      </c>
      <c r="H120" s="32"/>
    </row>
    <row r="121" spans="1:8" x14ac:dyDescent="0.2">
      <c r="A121" s="44">
        <v>111</v>
      </c>
      <c r="B121" s="9" t="s">
        <v>218</v>
      </c>
      <c r="C121" s="7" t="s">
        <v>219</v>
      </c>
      <c r="D121" s="32">
        <f t="shared" si="2"/>
        <v>0</v>
      </c>
      <c r="E121" s="25">
        <v>0</v>
      </c>
      <c r="F121" s="25"/>
      <c r="G121" s="25">
        <v>0</v>
      </c>
      <c r="H121" s="32"/>
    </row>
    <row r="122" spans="1:8" x14ac:dyDescent="0.2">
      <c r="A122" s="44">
        <v>112</v>
      </c>
      <c r="B122" s="10" t="s">
        <v>220</v>
      </c>
      <c r="C122" s="11" t="s">
        <v>221</v>
      </c>
      <c r="D122" s="32">
        <f t="shared" si="2"/>
        <v>25909</v>
      </c>
      <c r="E122" s="25">
        <v>25909.119999999999</v>
      </c>
      <c r="F122" s="25">
        <v>0</v>
      </c>
      <c r="G122" s="25">
        <v>0</v>
      </c>
      <c r="H122" s="32"/>
    </row>
    <row r="123" spans="1:8" x14ac:dyDescent="0.2">
      <c r="A123" s="44">
        <v>113</v>
      </c>
      <c r="B123" s="6" t="s">
        <v>222</v>
      </c>
      <c r="C123" s="18" t="s">
        <v>223</v>
      </c>
      <c r="D123" s="32">
        <f t="shared" si="2"/>
        <v>0</v>
      </c>
      <c r="E123" s="25">
        <v>0</v>
      </c>
      <c r="F123" s="25"/>
      <c r="G123" s="25">
        <v>0</v>
      </c>
      <c r="H123" s="32"/>
    </row>
    <row r="124" spans="1:8" ht="24" x14ac:dyDescent="0.2">
      <c r="A124" s="44">
        <v>114</v>
      </c>
      <c r="B124" s="10" t="s">
        <v>224</v>
      </c>
      <c r="C124" s="11" t="s">
        <v>225</v>
      </c>
      <c r="D124" s="32">
        <f t="shared" si="2"/>
        <v>0</v>
      </c>
      <c r="E124" s="25">
        <v>0</v>
      </c>
      <c r="F124" s="25"/>
      <c r="G124" s="25">
        <v>0</v>
      </c>
      <c r="H124" s="32"/>
    </row>
    <row r="125" spans="1:8" ht="13.5" customHeight="1" x14ac:dyDescent="0.2">
      <c r="A125" s="44">
        <v>115</v>
      </c>
      <c r="B125" s="10" t="s">
        <v>226</v>
      </c>
      <c r="C125" s="11" t="s">
        <v>227</v>
      </c>
      <c r="D125" s="32">
        <f t="shared" si="2"/>
        <v>0</v>
      </c>
      <c r="E125" s="25">
        <v>0</v>
      </c>
      <c r="F125" s="25"/>
      <c r="G125" s="25">
        <v>0</v>
      </c>
      <c r="H125" s="32"/>
    </row>
    <row r="126" spans="1:8" x14ac:dyDescent="0.2">
      <c r="A126" s="44">
        <v>116</v>
      </c>
      <c r="B126" s="9" t="s">
        <v>228</v>
      </c>
      <c r="C126" s="11" t="s">
        <v>229</v>
      </c>
      <c r="D126" s="32">
        <f t="shared" si="2"/>
        <v>82664</v>
      </c>
      <c r="E126" s="25">
        <v>82663.55</v>
      </c>
      <c r="F126" s="25">
        <v>0</v>
      </c>
      <c r="G126" s="25">
        <v>0</v>
      </c>
      <c r="H126" s="32"/>
    </row>
    <row r="127" spans="1:8" x14ac:dyDescent="0.2">
      <c r="A127" s="44">
        <v>117</v>
      </c>
      <c r="B127" s="9" t="s">
        <v>230</v>
      </c>
      <c r="C127" s="11" t="s">
        <v>231</v>
      </c>
      <c r="D127" s="32">
        <f t="shared" si="2"/>
        <v>0</v>
      </c>
      <c r="E127" s="25">
        <v>0</v>
      </c>
      <c r="F127" s="25"/>
      <c r="G127" s="25">
        <v>0</v>
      </c>
      <c r="H127" s="32"/>
    </row>
    <row r="128" spans="1:8" x14ac:dyDescent="0.2">
      <c r="A128" s="44">
        <v>118</v>
      </c>
      <c r="B128" s="9" t="s">
        <v>232</v>
      </c>
      <c r="C128" s="11" t="s">
        <v>233</v>
      </c>
      <c r="D128" s="32">
        <f t="shared" si="2"/>
        <v>0</v>
      </c>
      <c r="E128" s="25">
        <v>0</v>
      </c>
      <c r="F128" s="25"/>
      <c r="G128" s="25">
        <v>0</v>
      </c>
      <c r="H128" s="32"/>
    </row>
    <row r="129" spans="1:8" ht="12.75" customHeight="1" x14ac:dyDescent="0.2">
      <c r="A129" s="44">
        <v>119</v>
      </c>
      <c r="B129" s="6" t="s">
        <v>234</v>
      </c>
      <c r="C129" s="7" t="s">
        <v>235</v>
      </c>
      <c r="D129" s="32">
        <f t="shared" si="2"/>
        <v>0</v>
      </c>
      <c r="E129" s="25">
        <v>0</v>
      </c>
      <c r="F129" s="25">
        <v>0</v>
      </c>
      <c r="G129" s="25">
        <v>0</v>
      </c>
      <c r="H129" s="32"/>
    </row>
    <row r="130" spans="1:8" x14ac:dyDescent="0.2">
      <c r="A130" s="44">
        <v>120</v>
      </c>
      <c r="B130" s="9" t="s">
        <v>236</v>
      </c>
      <c r="C130" s="7" t="s">
        <v>237</v>
      </c>
      <c r="D130" s="32">
        <f t="shared" si="2"/>
        <v>0</v>
      </c>
      <c r="E130" s="25">
        <v>0</v>
      </c>
      <c r="F130" s="25"/>
      <c r="G130" s="25">
        <v>0</v>
      </c>
      <c r="H130" s="32"/>
    </row>
    <row r="131" spans="1:8" x14ac:dyDescent="0.2">
      <c r="A131" s="44">
        <v>121</v>
      </c>
      <c r="B131" s="10" t="s">
        <v>238</v>
      </c>
      <c r="C131" s="11" t="s">
        <v>239</v>
      </c>
      <c r="D131" s="32">
        <f t="shared" si="2"/>
        <v>0</v>
      </c>
      <c r="E131" s="25">
        <v>0</v>
      </c>
      <c r="F131" s="25">
        <v>0</v>
      </c>
      <c r="G131" s="25">
        <v>0</v>
      </c>
      <c r="H131" s="32"/>
    </row>
    <row r="132" spans="1:8" x14ac:dyDescent="0.2">
      <c r="A132" s="44">
        <v>122</v>
      </c>
      <c r="B132" s="10" t="s">
        <v>240</v>
      </c>
      <c r="C132" s="11" t="s">
        <v>241</v>
      </c>
      <c r="D132" s="32">
        <f t="shared" si="2"/>
        <v>0</v>
      </c>
      <c r="E132" s="25">
        <v>0</v>
      </c>
      <c r="F132" s="25"/>
      <c r="G132" s="25">
        <v>0</v>
      </c>
      <c r="H132" s="32"/>
    </row>
    <row r="133" spans="1:8" x14ac:dyDescent="0.2">
      <c r="A133" s="44">
        <v>123</v>
      </c>
      <c r="B133" s="10" t="s">
        <v>242</v>
      </c>
      <c r="C133" s="11" t="s">
        <v>321</v>
      </c>
      <c r="D133" s="32">
        <f t="shared" si="2"/>
        <v>0</v>
      </c>
      <c r="E133" s="25">
        <v>0</v>
      </c>
      <c r="F133" s="25">
        <v>0</v>
      </c>
      <c r="G133" s="25">
        <v>0</v>
      </c>
      <c r="H133" s="32"/>
    </row>
    <row r="134" spans="1:8" x14ac:dyDescent="0.2">
      <c r="A134" s="44">
        <v>124</v>
      </c>
      <c r="B134" s="10" t="s">
        <v>243</v>
      </c>
      <c r="C134" s="11" t="s">
        <v>244</v>
      </c>
      <c r="D134" s="32">
        <f t="shared" si="2"/>
        <v>0</v>
      </c>
      <c r="E134" s="25">
        <v>0</v>
      </c>
      <c r="F134" s="25"/>
      <c r="G134" s="25">
        <v>0</v>
      </c>
      <c r="H134" s="32"/>
    </row>
    <row r="135" spans="1:8" ht="21.75" customHeight="1" x14ac:dyDescent="0.2">
      <c r="A135" s="44">
        <v>125</v>
      </c>
      <c r="B135" s="10" t="s">
        <v>245</v>
      </c>
      <c r="C135" s="11" t="s">
        <v>246</v>
      </c>
      <c r="D135" s="32">
        <f t="shared" si="2"/>
        <v>0</v>
      </c>
      <c r="E135" s="25">
        <v>0</v>
      </c>
      <c r="F135" s="25"/>
      <c r="G135" s="25">
        <v>0</v>
      </c>
      <c r="H135" s="32"/>
    </row>
    <row r="136" spans="1:8" x14ac:dyDescent="0.2">
      <c r="A136" s="44">
        <v>126</v>
      </c>
      <c r="B136" s="6" t="s">
        <v>247</v>
      </c>
      <c r="C136" s="7" t="s">
        <v>248</v>
      </c>
      <c r="D136" s="32">
        <f t="shared" si="2"/>
        <v>5999282</v>
      </c>
      <c r="E136" s="25">
        <v>5999282.3599999994</v>
      </c>
      <c r="F136" s="25">
        <v>0</v>
      </c>
      <c r="G136" s="25">
        <v>0</v>
      </c>
      <c r="H136" s="32"/>
    </row>
    <row r="137" spans="1:8" x14ac:dyDescent="0.2">
      <c r="A137" s="44">
        <v>127</v>
      </c>
      <c r="B137" s="10" t="s">
        <v>249</v>
      </c>
      <c r="C137" s="11" t="s">
        <v>250</v>
      </c>
      <c r="D137" s="32">
        <f t="shared" si="2"/>
        <v>19553130</v>
      </c>
      <c r="E137" s="25">
        <v>19553129.940000001</v>
      </c>
      <c r="F137" s="25">
        <v>0</v>
      </c>
      <c r="G137" s="25">
        <v>0</v>
      </c>
      <c r="H137" s="32"/>
    </row>
    <row r="138" spans="1:8" x14ac:dyDescent="0.2">
      <c r="A138" s="44">
        <v>128</v>
      </c>
      <c r="B138" s="6" t="s">
        <v>251</v>
      </c>
      <c r="C138" s="11" t="s">
        <v>322</v>
      </c>
      <c r="D138" s="32">
        <f t="shared" si="2"/>
        <v>60478982</v>
      </c>
      <c r="E138" s="25">
        <v>60478982.330000006</v>
      </c>
      <c r="F138" s="25">
        <v>0</v>
      </c>
      <c r="G138" s="25">
        <v>0</v>
      </c>
      <c r="H138" s="32"/>
    </row>
    <row r="139" spans="1:8" ht="24" customHeight="1" x14ac:dyDescent="0.2">
      <c r="A139" s="44">
        <v>129</v>
      </c>
      <c r="B139" s="12" t="s">
        <v>252</v>
      </c>
      <c r="C139" s="13" t="s">
        <v>253</v>
      </c>
      <c r="D139" s="32">
        <f t="shared" ref="D139:D147" si="3">ROUND(E139+F139+G139+H139,0)</f>
        <v>54041824</v>
      </c>
      <c r="E139" s="25">
        <v>54041824.299999997</v>
      </c>
      <c r="F139" s="25">
        <v>0</v>
      </c>
      <c r="G139" s="25">
        <v>0</v>
      </c>
      <c r="H139" s="32"/>
    </row>
    <row r="140" spans="1:8" x14ac:dyDescent="0.2">
      <c r="A140" s="44">
        <v>130</v>
      </c>
      <c r="B140" s="10" t="s">
        <v>254</v>
      </c>
      <c r="C140" s="11" t="s">
        <v>255</v>
      </c>
      <c r="D140" s="32">
        <f t="shared" si="3"/>
        <v>0</v>
      </c>
      <c r="E140" s="25">
        <v>0</v>
      </c>
      <c r="F140" s="25"/>
      <c r="G140" s="25">
        <v>0</v>
      </c>
      <c r="H140" s="32"/>
    </row>
    <row r="141" spans="1:8" x14ac:dyDescent="0.2">
      <c r="A141" s="44">
        <v>131</v>
      </c>
      <c r="B141" s="10" t="s">
        <v>256</v>
      </c>
      <c r="C141" s="11" t="s">
        <v>257</v>
      </c>
      <c r="D141" s="32">
        <f t="shared" si="3"/>
        <v>70348665</v>
      </c>
      <c r="E141" s="25">
        <v>0</v>
      </c>
      <c r="F141" s="25">
        <v>0</v>
      </c>
      <c r="G141" s="25">
        <v>0</v>
      </c>
      <c r="H141" s="32">
        <v>70348665</v>
      </c>
    </row>
    <row r="142" spans="1:8" x14ac:dyDescent="0.2">
      <c r="A142" s="44">
        <v>132</v>
      </c>
      <c r="B142" s="10" t="s">
        <v>258</v>
      </c>
      <c r="C142" s="11" t="s">
        <v>259</v>
      </c>
      <c r="D142" s="32">
        <f t="shared" si="3"/>
        <v>0</v>
      </c>
      <c r="E142" s="25">
        <v>0</v>
      </c>
      <c r="F142" s="25"/>
      <c r="G142" s="25">
        <v>0</v>
      </c>
      <c r="H142" s="32"/>
    </row>
    <row r="143" spans="1:8" ht="13.5" customHeight="1" x14ac:dyDescent="0.2">
      <c r="A143" s="44">
        <v>133</v>
      </c>
      <c r="B143" s="12" t="s">
        <v>260</v>
      </c>
      <c r="C143" s="13" t="s">
        <v>323</v>
      </c>
      <c r="D143" s="32">
        <f t="shared" si="3"/>
        <v>102801965</v>
      </c>
      <c r="E143" s="25">
        <v>0</v>
      </c>
      <c r="F143" s="25">
        <v>35192975.939999998</v>
      </c>
      <c r="G143" s="25">
        <v>67608989</v>
      </c>
      <c r="H143" s="32"/>
    </row>
    <row r="144" spans="1:8" x14ac:dyDescent="0.2">
      <c r="A144" s="44">
        <v>134</v>
      </c>
      <c r="B144" s="9" t="s">
        <v>261</v>
      </c>
      <c r="C144" s="13" t="s">
        <v>262</v>
      </c>
      <c r="D144" s="32">
        <f t="shared" si="3"/>
        <v>209623785</v>
      </c>
      <c r="E144" s="25">
        <v>18820440.52</v>
      </c>
      <c r="F144" s="25">
        <v>62838386.140000001</v>
      </c>
      <c r="G144" s="25">
        <v>127964958</v>
      </c>
      <c r="H144" s="32"/>
    </row>
    <row r="145" spans="1:8" x14ac:dyDescent="0.2">
      <c r="A145" s="44">
        <v>135</v>
      </c>
      <c r="B145" s="10" t="s">
        <v>263</v>
      </c>
      <c r="C145" s="11" t="s">
        <v>264</v>
      </c>
      <c r="D145" s="32">
        <f t="shared" si="3"/>
        <v>0</v>
      </c>
      <c r="E145" s="25">
        <v>0</v>
      </c>
      <c r="F145" s="25"/>
      <c r="G145" s="25">
        <v>0</v>
      </c>
      <c r="H145" s="32"/>
    </row>
    <row r="146" spans="1:8" x14ac:dyDescent="0.2">
      <c r="A146" s="44">
        <v>136</v>
      </c>
      <c r="B146" s="6" t="s">
        <v>265</v>
      </c>
      <c r="C146" s="7" t="s">
        <v>266</v>
      </c>
      <c r="D146" s="32">
        <f t="shared" si="3"/>
        <v>33084712</v>
      </c>
      <c r="E146" s="25">
        <v>33084712</v>
      </c>
      <c r="F146" s="25">
        <v>0</v>
      </c>
      <c r="G146" s="25">
        <v>0</v>
      </c>
      <c r="H146" s="32"/>
    </row>
    <row r="147" spans="1:8" ht="10.5" customHeight="1" x14ac:dyDescent="0.2">
      <c r="A147" s="44">
        <v>137</v>
      </c>
      <c r="B147" s="59" t="s">
        <v>267</v>
      </c>
      <c r="C147" s="52" t="s">
        <v>268</v>
      </c>
      <c r="D147" s="32">
        <f t="shared" si="3"/>
        <v>0</v>
      </c>
      <c r="E147" s="25">
        <v>0</v>
      </c>
      <c r="F147" s="25"/>
      <c r="G147" s="25">
        <v>0</v>
      </c>
      <c r="H147" s="32"/>
    </row>
  </sheetData>
  <mergeCells count="13">
    <mergeCell ref="H5:H6"/>
    <mergeCell ref="D4:H4"/>
    <mergeCell ref="A2:H2"/>
    <mergeCell ref="A10:C10"/>
    <mergeCell ref="A4:A6"/>
    <mergeCell ref="B4:B6"/>
    <mergeCell ref="C4:C6"/>
    <mergeCell ref="D5:D6"/>
    <mergeCell ref="F5:G5"/>
    <mergeCell ref="A7:C7"/>
    <mergeCell ref="A8:C8"/>
    <mergeCell ref="E5:E6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45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7" sqref="H7"/>
    </sheetView>
  </sheetViews>
  <sheetFormatPr defaultRowHeight="12" x14ac:dyDescent="0.2"/>
  <cols>
    <col min="1" max="1" width="4.7109375" style="132" customWidth="1"/>
    <col min="2" max="2" width="9.28515625" style="132" customWidth="1"/>
    <col min="3" max="3" width="29" style="153" customWidth="1"/>
    <col min="4" max="4" width="12" style="159" customWidth="1"/>
    <col min="5" max="11" width="11" style="131" customWidth="1"/>
    <col min="12" max="16384" width="9.140625" style="131"/>
  </cols>
  <sheetData>
    <row r="2" spans="1:11" ht="30" customHeight="1" x14ac:dyDescent="0.2">
      <c r="A2" s="276" t="s">
        <v>332</v>
      </c>
      <c r="B2" s="276"/>
      <c r="C2" s="276"/>
      <c r="D2" s="277"/>
      <c r="E2" s="277"/>
      <c r="F2" s="277"/>
      <c r="G2" s="277"/>
      <c r="H2" s="277"/>
      <c r="I2" s="277"/>
      <c r="J2" s="277"/>
      <c r="K2" s="277"/>
    </row>
    <row r="3" spans="1:11" x14ac:dyDescent="0.2">
      <c r="C3" s="133"/>
      <c r="D3" s="154"/>
      <c r="K3" s="131" t="s">
        <v>293</v>
      </c>
    </row>
    <row r="4" spans="1:11" s="134" customFormat="1" ht="24.75" customHeight="1" x14ac:dyDescent="0.2">
      <c r="A4" s="274" t="s">
        <v>0</v>
      </c>
      <c r="B4" s="274" t="s">
        <v>1</v>
      </c>
      <c r="C4" s="274" t="s">
        <v>2</v>
      </c>
      <c r="D4" s="278" t="s">
        <v>270</v>
      </c>
      <c r="E4" s="280" t="s">
        <v>271</v>
      </c>
      <c r="F4" s="280"/>
      <c r="G4" s="280"/>
      <c r="H4" s="280"/>
      <c r="I4" s="280"/>
      <c r="J4" s="280"/>
      <c r="K4" s="280"/>
    </row>
    <row r="5" spans="1:11" ht="51.75" customHeight="1" x14ac:dyDescent="0.2">
      <c r="A5" s="275"/>
      <c r="B5" s="275"/>
      <c r="C5" s="275"/>
      <c r="D5" s="279"/>
      <c r="E5" s="161" t="s">
        <v>272</v>
      </c>
      <c r="F5" s="161" t="s">
        <v>273</v>
      </c>
      <c r="G5" s="161" t="s">
        <v>274</v>
      </c>
      <c r="H5" s="161" t="s">
        <v>275</v>
      </c>
      <c r="I5" s="161" t="s">
        <v>276</v>
      </c>
      <c r="J5" s="161" t="s">
        <v>277</v>
      </c>
      <c r="K5" s="161" t="s">
        <v>278</v>
      </c>
    </row>
    <row r="6" spans="1:11" ht="12.75" customHeight="1" x14ac:dyDescent="0.2">
      <c r="A6" s="281" t="s">
        <v>270</v>
      </c>
      <c r="B6" s="281"/>
      <c r="C6" s="281"/>
      <c r="D6" s="135">
        <f>D7+D8</f>
        <v>1720724632</v>
      </c>
      <c r="E6" s="135">
        <f t="shared" ref="E6:K6" si="0">E7+E8</f>
        <v>517325927</v>
      </c>
      <c r="F6" s="135">
        <f t="shared" si="0"/>
        <v>413725190</v>
      </c>
      <c r="G6" s="135">
        <f t="shared" si="0"/>
        <v>179150672</v>
      </c>
      <c r="H6" s="135">
        <f t="shared" si="0"/>
        <v>121454827</v>
      </c>
      <c r="I6" s="135">
        <f t="shared" si="0"/>
        <v>117315053</v>
      </c>
      <c r="J6" s="135">
        <f t="shared" si="0"/>
        <v>33041004</v>
      </c>
      <c r="K6" s="135">
        <f t="shared" si="0"/>
        <v>338711959</v>
      </c>
    </row>
    <row r="7" spans="1:11" ht="12.75" customHeight="1" x14ac:dyDescent="0.2">
      <c r="A7" s="271" t="s">
        <v>269</v>
      </c>
      <c r="B7" s="272"/>
      <c r="C7" s="273"/>
      <c r="D7" s="155">
        <f>E7+F7+G7+H7+I7+J7+K7</f>
        <v>76538666</v>
      </c>
      <c r="E7" s="156">
        <v>62272933</v>
      </c>
      <c r="F7" s="156">
        <v>14265409</v>
      </c>
      <c r="G7" s="156">
        <v>56</v>
      </c>
      <c r="H7" s="181">
        <v>1</v>
      </c>
      <c r="I7" s="181">
        <v>4</v>
      </c>
      <c r="J7" s="181"/>
      <c r="K7" s="181">
        <v>263</v>
      </c>
    </row>
    <row r="8" spans="1:11" ht="12.75" customHeight="1" x14ac:dyDescent="0.2">
      <c r="A8" s="271" t="s">
        <v>313</v>
      </c>
      <c r="B8" s="272"/>
      <c r="C8" s="273"/>
      <c r="D8" s="157">
        <f t="shared" ref="D8:K8" si="1">SUM(D9:D145)</f>
        <v>1644185966</v>
      </c>
      <c r="E8" s="135">
        <f t="shared" si="1"/>
        <v>455052994</v>
      </c>
      <c r="F8" s="135">
        <f t="shared" si="1"/>
        <v>399459781</v>
      </c>
      <c r="G8" s="135">
        <f t="shared" si="1"/>
        <v>179150616</v>
      </c>
      <c r="H8" s="135">
        <f t="shared" si="1"/>
        <v>121454826</v>
      </c>
      <c r="I8" s="135">
        <f t="shared" si="1"/>
        <v>117315049</v>
      </c>
      <c r="J8" s="135">
        <f t="shared" si="1"/>
        <v>33041004</v>
      </c>
      <c r="K8" s="135">
        <f t="shared" si="1"/>
        <v>338711696</v>
      </c>
    </row>
    <row r="9" spans="1:11" ht="12" customHeight="1" x14ac:dyDescent="0.2">
      <c r="A9" s="137">
        <v>1</v>
      </c>
      <c r="B9" s="144" t="s">
        <v>3</v>
      </c>
      <c r="C9" s="145" t="s">
        <v>4</v>
      </c>
      <c r="D9" s="158">
        <f t="shared" ref="D9:D72" si="2">E9+F9+G9+H9+I9+J9+K9</f>
        <v>981227</v>
      </c>
      <c r="E9" s="140">
        <v>0</v>
      </c>
      <c r="F9" s="140">
        <v>0</v>
      </c>
      <c r="G9" s="140">
        <v>687162</v>
      </c>
      <c r="H9" s="140">
        <v>294065</v>
      </c>
      <c r="I9" s="140">
        <v>0</v>
      </c>
      <c r="J9" s="140">
        <v>0</v>
      </c>
      <c r="K9" s="140">
        <v>0</v>
      </c>
    </row>
    <row r="10" spans="1:11" x14ac:dyDescent="0.2">
      <c r="A10" s="137">
        <v>2</v>
      </c>
      <c r="B10" s="182" t="s">
        <v>5</v>
      </c>
      <c r="C10" s="145" t="s">
        <v>6</v>
      </c>
      <c r="D10" s="158">
        <f t="shared" si="2"/>
        <v>1228190</v>
      </c>
      <c r="E10" s="140">
        <v>0</v>
      </c>
      <c r="F10" s="140">
        <v>0</v>
      </c>
      <c r="G10" s="140">
        <v>916084</v>
      </c>
      <c r="H10" s="140">
        <v>312106</v>
      </c>
      <c r="I10" s="140">
        <v>0</v>
      </c>
      <c r="J10" s="140">
        <v>0</v>
      </c>
      <c r="K10" s="140">
        <v>0</v>
      </c>
    </row>
    <row r="11" spans="1:11" x14ac:dyDescent="0.2">
      <c r="A11" s="137">
        <v>3</v>
      </c>
      <c r="B11" s="183" t="s">
        <v>7</v>
      </c>
      <c r="C11" s="145" t="s">
        <v>8</v>
      </c>
      <c r="D11" s="158">
        <f t="shared" si="2"/>
        <v>20049288</v>
      </c>
      <c r="E11" s="140">
        <v>14502936</v>
      </c>
      <c r="F11" s="140">
        <v>0</v>
      </c>
      <c r="G11" s="140">
        <v>2720422</v>
      </c>
      <c r="H11" s="140">
        <v>1163776</v>
      </c>
      <c r="I11" s="140">
        <v>1662154</v>
      </c>
      <c r="J11" s="140">
        <v>0</v>
      </c>
      <c r="K11" s="140">
        <v>0</v>
      </c>
    </row>
    <row r="12" spans="1:11" ht="14.25" customHeight="1" x14ac:dyDescent="0.2">
      <c r="A12" s="137">
        <v>4</v>
      </c>
      <c r="B12" s="144" t="s">
        <v>9</v>
      </c>
      <c r="C12" s="145" t="s">
        <v>10</v>
      </c>
      <c r="D12" s="158">
        <f t="shared" si="2"/>
        <v>991525</v>
      </c>
      <c r="E12" s="140">
        <v>0</v>
      </c>
      <c r="F12" s="140">
        <v>0</v>
      </c>
      <c r="G12" s="140">
        <v>648750</v>
      </c>
      <c r="H12" s="140">
        <v>342775</v>
      </c>
      <c r="I12" s="140">
        <v>0</v>
      </c>
      <c r="J12" s="140">
        <v>0</v>
      </c>
      <c r="K12" s="140">
        <v>0</v>
      </c>
    </row>
    <row r="13" spans="1:11" x14ac:dyDescent="0.2">
      <c r="A13" s="137">
        <v>5</v>
      </c>
      <c r="B13" s="144" t="s">
        <v>11</v>
      </c>
      <c r="C13" s="145" t="s">
        <v>12</v>
      </c>
      <c r="D13" s="158">
        <f t="shared" si="2"/>
        <v>1396576</v>
      </c>
      <c r="E13" s="140">
        <v>0</v>
      </c>
      <c r="F13" s="140">
        <v>0</v>
      </c>
      <c r="G13" s="140">
        <v>977306</v>
      </c>
      <c r="H13" s="140">
        <v>419270</v>
      </c>
      <c r="I13" s="140">
        <v>0</v>
      </c>
      <c r="J13" s="140">
        <v>0</v>
      </c>
      <c r="K13" s="140">
        <v>0</v>
      </c>
    </row>
    <row r="14" spans="1:11" x14ac:dyDescent="0.2">
      <c r="A14" s="137">
        <v>6</v>
      </c>
      <c r="B14" s="183" t="s">
        <v>13</v>
      </c>
      <c r="C14" s="145" t="s">
        <v>14</v>
      </c>
      <c r="D14" s="158">
        <f t="shared" si="2"/>
        <v>59448652</v>
      </c>
      <c r="E14" s="140">
        <v>11134920</v>
      </c>
      <c r="F14" s="140">
        <v>14599575</v>
      </c>
      <c r="G14" s="140">
        <v>2027211</v>
      </c>
      <c r="H14" s="140">
        <v>4011680</v>
      </c>
      <c r="I14" s="140">
        <v>4411991</v>
      </c>
      <c r="J14" s="140">
        <v>0</v>
      </c>
      <c r="K14" s="140">
        <v>23263275</v>
      </c>
    </row>
    <row r="15" spans="1:11" x14ac:dyDescent="0.2">
      <c r="A15" s="137">
        <v>7</v>
      </c>
      <c r="B15" s="144" t="s">
        <v>15</v>
      </c>
      <c r="C15" s="145" t="s">
        <v>16</v>
      </c>
      <c r="D15" s="158">
        <f t="shared" si="2"/>
        <v>24141725</v>
      </c>
      <c r="E15" s="140">
        <v>12701840</v>
      </c>
      <c r="F15" s="140">
        <v>0</v>
      </c>
      <c r="G15" s="140">
        <v>0</v>
      </c>
      <c r="H15" s="140">
        <v>1476703</v>
      </c>
      <c r="I15" s="140">
        <v>0</v>
      </c>
      <c r="J15" s="140">
        <v>0</v>
      </c>
      <c r="K15" s="140">
        <v>9963182</v>
      </c>
    </row>
    <row r="16" spans="1:11" x14ac:dyDescent="0.2">
      <c r="A16" s="137">
        <v>8</v>
      </c>
      <c r="B16" s="183" t="s">
        <v>17</v>
      </c>
      <c r="C16" s="145" t="s">
        <v>18</v>
      </c>
      <c r="D16" s="158">
        <f t="shared" si="2"/>
        <v>65695</v>
      </c>
      <c r="E16" s="140">
        <v>0</v>
      </c>
      <c r="F16" s="140">
        <v>0</v>
      </c>
      <c r="G16" s="140">
        <v>0</v>
      </c>
      <c r="H16" s="140">
        <v>65695</v>
      </c>
      <c r="I16" s="140">
        <v>0</v>
      </c>
      <c r="J16" s="140">
        <v>0</v>
      </c>
      <c r="K16" s="140">
        <v>0</v>
      </c>
    </row>
    <row r="17" spans="1:13" x14ac:dyDescent="0.2">
      <c r="A17" s="137">
        <v>9</v>
      </c>
      <c r="B17" s="183" t="s">
        <v>19</v>
      </c>
      <c r="C17" s="145" t="s">
        <v>20</v>
      </c>
      <c r="D17" s="158">
        <f t="shared" si="2"/>
        <v>1290049</v>
      </c>
      <c r="E17" s="140">
        <v>0</v>
      </c>
      <c r="F17" s="140">
        <v>0</v>
      </c>
      <c r="G17" s="140">
        <v>891303</v>
      </c>
      <c r="H17" s="140">
        <v>398746</v>
      </c>
      <c r="I17" s="140">
        <v>0</v>
      </c>
      <c r="J17" s="140">
        <v>0</v>
      </c>
      <c r="K17" s="140">
        <v>0</v>
      </c>
    </row>
    <row r="18" spans="1:13" x14ac:dyDescent="0.2">
      <c r="A18" s="137">
        <v>10</v>
      </c>
      <c r="B18" s="183" t="s">
        <v>21</v>
      </c>
      <c r="C18" s="145" t="s">
        <v>22</v>
      </c>
      <c r="D18" s="158">
        <f t="shared" si="2"/>
        <v>1462077</v>
      </c>
      <c r="E18" s="140">
        <v>0</v>
      </c>
      <c r="F18" s="140">
        <v>0</v>
      </c>
      <c r="G18" s="140">
        <v>1059767</v>
      </c>
      <c r="H18" s="140">
        <v>402310</v>
      </c>
      <c r="I18" s="140">
        <v>0</v>
      </c>
      <c r="J18" s="140">
        <v>0</v>
      </c>
      <c r="K18" s="140">
        <v>0</v>
      </c>
    </row>
    <row r="19" spans="1:13" x14ac:dyDescent="0.2">
      <c r="A19" s="137">
        <v>11</v>
      </c>
      <c r="B19" s="183" t="s">
        <v>23</v>
      </c>
      <c r="C19" s="145" t="s">
        <v>24</v>
      </c>
      <c r="D19" s="158">
        <f t="shared" si="2"/>
        <v>1386455</v>
      </c>
      <c r="E19" s="140">
        <v>0</v>
      </c>
      <c r="F19" s="140">
        <v>0</v>
      </c>
      <c r="G19" s="140">
        <v>998815</v>
      </c>
      <c r="H19" s="140">
        <v>387640</v>
      </c>
      <c r="I19" s="140">
        <v>0</v>
      </c>
      <c r="J19" s="140">
        <v>0</v>
      </c>
      <c r="K19" s="140">
        <v>0</v>
      </c>
    </row>
    <row r="20" spans="1:13" x14ac:dyDescent="0.2">
      <c r="A20" s="137">
        <v>12</v>
      </c>
      <c r="B20" s="183" t="s">
        <v>25</v>
      </c>
      <c r="C20" s="145" t="s">
        <v>26</v>
      </c>
      <c r="D20" s="158">
        <f t="shared" si="2"/>
        <v>2421264</v>
      </c>
      <c r="E20" s="140">
        <v>0</v>
      </c>
      <c r="F20" s="140">
        <v>0</v>
      </c>
      <c r="G20" s="140">
        <v>1484473</v>
      </c>
      <c r="H20" s="140">
        <v>936791</v>
      </c>
      <c r="I20" s="140">
        <v>0</v>
      </c>
      <c r="J20" s="140">
        <v>0</v>
      </c>
      <c r="K20" s="140">
        <v>0</v>
      </c>
    </row>
    <row r="21" spans="1:13" x14ac:dyDescent="0.2">
      <c r="A21" s="137">
        <v>13</v>
      </c>
      <c r="B21" s="183" t="s">
        <v>358</v>
      </c>
      <c r="C21" s="145" t="s">
        <v>357</v>
      </c>
      <c r="D21" s="158">
        <f t="shared" si="2"/>
        <v>5830952</v>
      </c>
      <c r="E21" s="140">
        <v>0</v>
      </c>
      <c r="F21" s="140">
        <v>0</v>
      </c>
      <c r="G21" s="140">
        <v>5456605</v>
      </c>
      <c r="H21" s="140">
        <v>374347</v>
      </c>
      <c r="I21" s="140">
        <v>0</v>
      </c>
      <c r="J21" s="140"/>
      <c r="K21" s="140">
        <v>0</v>
      </c>
    </row>
    <row r="22" spans="1:13" x14ac:dyDescent="0.2">
      <c r="A22" s="137">
        <v>14</v>
      </c>
      <c r="B22" s="144" t="s">
        <v>27</v>
      </c>
      <c r="C22" s="145" t="s">
        <v>28</v>
      </c>
      <c r="D22" s="158">
        <f t="shared" si="2"/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</row>
    <row r="23" spans="1:13" x14ac:dyDescent="0.2">
      <c r="A23" s="137">
        <v>15</v>
      </c>
      <c r="B23" s="183" t="s">
        <v>29</v>
      </c>
      <c r="C23" s="145" t="s">
        <v>30</v>
      </c>
      <c r="D23" s="158">
        <f t="shared" si="2"/>
        <v>622362</v>
      </c>
      <c r="E23" s="140">
        <v>0</v>
      </c>
      <c r="F23" s="140">
        <v>0</v>
      </c>
      <c r="G23" s="140">
        <v>0</v>
      </c>
      <c r="H23" s="140">
        <v>622362</v>
      </c>
      <c r="I23" s="140">
        <v>0</v>
      </c>
      <c r="J23" s="140">
        <v>0</v>
      </c>
      <c r="K23" s="140">
        <v>0</v>
      </c>
    </row>
    <row r="24" spans="1:13" x14ac:dyDescent="0.2">
      <c r="A24" s="137">
        <v>16</v>
      </c>
      <c r="B24" s="183" t="s">
        <v>31</v>
      </c>
      <c r="C24" s="145" t="s">
        <v>32</v>
      </c>
      <c r="D24" s="158">
        <f t="shared" si="2"/>
        <v>550244</v>
      </c>
      <c r="E24" s="140">
        <v>0</v>
      </c>
      <c r="F24" s="140">
        <v>0</v>
      </c>
      <c r="G24" s="140">
        <v>0</v>
      </c>
      <c r="H24" s="140">
        <v>550244</v>
      </c>
      <c r="I24" s="140">
        <v>0</v>
      </c>
      <c r="J24" s="140">
        <v>0</v>
      </c>
      <c r="K24" s="140">
        <v>0</v>
      </c>
    </row>
    <row r="25" spans="1:13" x14ac:dyDescent="0.2">
      <c r="A25" s="137">
        <v>17</v>
      </c>
      <c r="B25" s="183" t="s">
        <v>33</v>
      </c>
      <c r="C25" s="145" t="s">
        <v>34</v>
      </c>
      <c r="D25" s="158">
        <f t="shared" si="2"/>
        <v>7806859</v>
      </c>
      <c r="E25" s="140">
        <v>4131410</v>
      </c>
      <c r="F25" s="140">
        <v>0</v>
      </c>
      <c r="G25" s="140">
        <v>2494899</v>
      </c>
      <c r="H25" s="140">
        <v>1180550</v>
      </c>
      <c r="I25" s="140">
        <v>0</v>
      </c>
      <c r="J25" s="140">
        <v>0</v>
      </c>
      <c r="K25" s="140">
        <v>0</v>
      </c>
    </row>
    <row r="26" spans="1:13" x14ac:dyDescent="0.2">
      <c r="A26" s="137">
        <v>18</v>
      </c>
      <c r="B26" s="183" t="s">
        <v>35</v>
      </c>
      <c r="C26" s="145" t="s">
        <v>36</v>
      </c>
      <c r="D26" s="158">
        <f t="shared" si="2"/>
        <v>59067631</v>
      </c>
      <c r="E26" s="140">
        <v>11730758</v>
      </c>
      <c r="F26" s="140">
        <v>12539413</v>
      </c>
      <c r="G26" s="140">
        <v>6621666</v>
      </c>
      <c r="H26" s="140">
        <v>2820159</v>
      </c>
      <c r="I26" s="140">
        <v>4630708</v>
      </c>
      <c r="J26" s="140">
        <v>0</v>
      </c>
      <c r="K26" s="140">
        <v>20724927</v>
      </c>
      <c r="M26" s="136"/>
    </row>
    <row r="27" spans="1:13" x14ac:dyDescent="0.2">
      <c r="A27" s="137">
        <v>19</v>
      </c>
      <c r="B27" s="144" t="s">
        <v>37</v>
      </c>
      <c r="C27" s="145" t="s">
        <v>38</v>
      </c>
      <c r="D27" s="158">
        <f t="shared" si="2"/>
        <v>508708</v>
      </c>
      <c r="E27" s="140">
        <v>0</v>
      </c>
      <c r="F27" s="140">
        <v>0</v>
      </c>
      <c r="G27" s="140">
        <v>272374</v>
      </c>
      <c r="H27" s="140">
        <v>236334</v>
      </c>
      <c r="I27" s="140">
        <v>0</v>
      </c>
      <c r="J27" s="140">
        <v>0</v>
      </c>
      <c r="K27" s="140">
        <v>0</v>
      </c>
    </row>
    <row r="28" spans="1:13" x14ac:dyDescent="0.2">
      <c r="A28" s="137">
        <v>20</v>
      </c>
      <c r="B28" s="144" t="s">
        <v>39</v>
      </c>
      <c r="C28" s="145" t="s">
        <v>40</v>
      </c>
      <c r="D28" s="158">
        <f t="shared" si="2"/>
        <v>264233</v>
      </c>
      <c r="E28" s="140">
        <v>0</v>
      </c>
      <c r="F28" s="140">
        <v>0</v>
      </c>
      <c r="G28" s="140">
        <v>0</v>
      </c>
      <c r="H28" s="140">
        <v>264233</v>
      </c>
      <c r="I28" s="140">
        <v>0</v>
      </c>
      <c r="J28" s="140">
        <v>0</v>
      </c>
      <c r="K28" s="140">
        <v>0</v>
      </c>
    </row>
    <row r="29" spans="1:13" x14ac:dyDescent="0.2">
      <c r="A29" s="137">
        <v>21</v>
      </c>
      <c r="B29" s="144" t="s">
        <v>41</v>
      </c>
      <c r="C29" s="145" t="s">
        <v>42</v>
      </c>
      <c r="D29" s="158">
        <f t="shared" si="2"/>
        <v>5324760</v>
      </c>
      <c r="E29" s="140">
        <v>764594</v>
      </c>
      <c r="F29" s="140">
        <v>0</v>
      </c>
      <c r="G29" s="140">
        <v>3006211</v>
      </c>
      <c r="H29" s="140">
        <v>1553955</v>
      </c>
      <c r="I29" s="140">
        <v>0</v>
      </c>
      <c r="J29" s="140">
        <v>0</v>
      </c>
      <c r="K29" s="140">
        <v>0</v>
      </c>
    </row>
    <row r="30" spans="1:13" x14ac:dyDescent="0.2">
      <c r="A30" s="137">
        <v>22</v>
      </c>
      <c r="B30" s="144" t="s">
        <v>43</v>
      </c>
      <c r="C30" s="145" t="s">
        <v>44</v>
      </c>
      <c r="D30" s="158">
        <f t="shared" si="2"/>
        <v>24205791</v>
      </c>
      <c r="E30" s="140">
        <v>4932498</v>
      </c>
      <c r="F30" s="140">
        <v>0</v>
      </c>
      <c r="G30" s="140">
        <v>4369546</v>
      </c>
      <c r="H30" s="140">
        <v>1219540</v>
      </c>
      <c r="I30" s="140">
        <v>0</v>
      </c>
      <c r="J30" s="140">
        <v>0</v>
      </c>
      <c r="K30" s="140">
        <v>13684207</v>
      </c>
    </row>
    <row r="31" spans="1:13" x14ac:dyDescent="0.2">
      <c r="A31" s="137">
        <v>23</v>
      </c>
      <c r="B31" s="183" t="s">
        <v>45</v>
      </c>
      <c r="C31" s="145" t="s">
        <v>46</v>
      </c>
      <c r="D31" s="158">
        <f t="shared" si="2"/>
        <v>944759</v>
      </c>
      <c r="E31" s="140">
        <v>0</v>
      </c>
      <c r="F31" s="140">
        <v>0</v>
      </c>
      <c r="G31" s="140">
        <v>597819</v>
      </c>
      <c r="H31" s="140">
        <v>346940</v>
      </c>
      <c r="I31" s="140">
        <v>0</v>
      </c>
      <c r="J31" s="140">
        <v>0</v>
      </c>
      <c r="K31" s="140">
        <v>0</v>
      </c>
      <c r="M31" s="136"/>
    </row>
    <row r="32" spans="1:13" ht="12" customHeight="1" x14ac:dyDescent="0.2">
      <c r="A32" s="137">
        <v>24</v>
      </c>
      <c r="B32" s="183" t="s">
        <v>47</v>
      </c>
      <c r="C32" s="145" t="s">
        <v>48</v>
      </c>
      <c r="D32" s="158">
        <f t="shared" si="2"/>
        <v>14253639</v>
      </c>
      <c r="E32" s="140">
        <v>0</v>
      </c>
      <c r="F32" s="140">
        <v>14253639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</row>
    <row r="33" spans="1:11" ht="24" x14ac:dyDescent="0.2">
      <c r="A33" s="137">
        <v>25</v>
      </c>
      <c r="B33" s="183" t="s">
        <v>49</v>
      </c>
      <c r="C33" s="145" t="s">
        <v>50</v>
      </c>
      <c r="D33" s="158">
        <f t="shared" si="2"/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</row>
    <row r="34" spans="1:11" x14ac:dyDescent="0.2">
      <c r="A34" s="137">
        <v>26</v>
      </c>
      <c r="B34" s="144" t="s">
        <v>51</v>
      </c>
      <c r="C34" s="145" t="s">
        <v>52</v>
      </c>
      <c r="D34" s="158">
        <f t="shared" si="2"/>
        <v>42744248</v>
      </c>
      <c r="E34" s="140">
        <v>8218434</v>
      </c>
      <c r="F34" s="140">
        <v>17759248</v>
      </c>
      <c r="G34" s="140">
        <v>6487632</v>
      </c>
      <c r="H34" s="140">
        <v>4657649</v>
      </c>
      <c r="I34" s="140">
        <v>5621285</v>
      </c>
      <c r="J34" s="140">
        <v>0</v>
      </c>
      <c r="K34" s="140">
        <v>0</v>
      </c>
    </row>
    <row r="35" spans="1:11" x14ac:dyDescent="0.2">
      <c r="A35" s="137">
        <v>27</v>
      </c>
      <c r="B35" s="183" t="s">
        <v>53</v>
      </c>
      <c r="C35" s="145" t="s">
        <v>54</v>
      </c>
      <c r="D35" s="158">
        <f t="shared" si="2"/>
        <v>52647483</v>
      </c>
      <c r="E35" s="140">
        <v>7779440</v>
      </c>
      <c r="F35" s="140">
        <v>0</v>
      </c>
      <c r="G35" s="140">
        <v>6249787</v>
      </c>
      <c r="H35" s="140">
        <v>3192881</v>
      </c>
      <c r="I35" s="140">
        <v>0</v>
      </c>
      <c r="J35" s="140">
        <v>0</v>
      </c>
      <c r="K35" s="140">
        <v>35425375</v>
      </c>
    </row>
    <row r="36" spans="1:11" ht="13.5" customHeight="1" x14ac:dyDescent="0.2">
      <c r="A36" s="137">
        <v>28</v>
      </c>
      <c r="B36" s="183" t="s">
        <v>55</v>
      </c>
      <c r="C36" s="145" t="s">
        <v>56</v>
      </c>
      <c r="D36" s="158">
        <f t="shared" si="2"/>
        <v>3271115</v>
      </c>
      <c r="E36" s="140">
        <v>0</v>
      </c>
      <c r="F36" s="140">
        <v>0</v>
      </c>
      <c r="G36" s="140">
        <v>1917153</v>
      </c>
      <c r="H36" s="140">
        <v>1353962</v>
      </c>
      <c r="I36" s="140">
        <v>0</v>
      </c>
      <c r="J36" s="140">
        <v>0</v>
      </c>
      <c r="K36" s="140">
        <v>0</v>
      </c>
    </row>
    <row r="37" spans="1:11" ht="12" customHeight="1" x14ac:dyDescent="0.2">
      <c r="A37" s="137">
        <v>29</v>
      </c>
      <c r="B37" s="182" t="s">
        <v>57</v>
      </c>
      <c r="C37" s="145" t="s">
        <v>58</v>
      </c>
      <c r="D37" s="158">
        <f t="shared" si="2"/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</row>
    <row r="38" spans="1:11" ht="24" x14ac:dyDescent="0.2">
      <c r="A38" s="137">
        <v>30</v>
      </c>
      <c r="B38" s="144" t="s">
        <v>59</v>
      </c>
      <c r="C38" s="145" t="s">
        <v>60</v>
      </c>
      <c r="D38" s="158">
        <f t="shared" si="2"/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</row>
    <row r="39" spans="1:11" ht="24" x14ac:dyDescent="0.2">
      <c r="A39" s="137">
        <v>31</v>
      </c>
      <c r="B39" s="183" t="s">
        <v>61</v>
      </c>
      <c r="C39" s="145" t="s">
        <v>62</v>
      </c>
      <c r="D39" s="158">
        <f t="shared" si="2"/>
        <v>533843</v>
      </c>
      <c r="E39" s="140">
        <v>0</v>
      </c>
      <c r="F39" s="140">
        <v>0</v>
      </c>
      <c r="G39" s="140">
        <v>386810</v>
      </c>
      <c r="H39" s="140">
        <v>147033</v>
      </c>
      <c r="I39" s="140">
        <v>0</v>
      </c>
      <c r="J39" s="140">
        <v>0</v>
      </c>
      <c r="K39" s="140">
        <v>0</v>
      </c>
    </row>
    <row r="40" spans="1:11" x14ac:dyDescent="0.2">
      <c r="A40" s="137">
        <v>32</v>
      </c>
      <c r="B40" s="182" t="s">
        <v>63</v>
      </c>
      <c r="C40" s="145" t="s">
        <v>64</v>
      </c>
      <c r="D40" s="158">
        <f t="shared" si="2"/>
        <v>12824145</v>
      </c>
      <c r="E40" s="140">
        <v>2788444</v>
      </c>
      <c r="F40" s="140">
        <v>0</v>
      </c>
      <c r="G40" s="140">
        <v>4475829</v>
      </c>
      <c r="H40" s="140">
        <v>2606746</v>
      </c>
      <c r="I40" s="140">
        <v>2953126</v>
      </c>
      <c r="J40" s="140">
        <v>0</v>
      </c>
      <c r="K40" s="140">
        <v>0</v>
      </c>
    </row>
    <row r="41" spans="1:11" x14ac:dyDescent="0.2">
      <c r="A41" s="137">
        <v>33</v>
      </c>
      <c r="B41" s="144" t="s">
        <v>65</v>
      </c>
      <c r="C41" s="145" t="s">
        <v>66</v>
      </c>
      <c r="D41" s="158">
        <f t="shared" si="2"/>
        <v>26624872</v>
      </c>
      <c r="E41" s="140">
        <v>4205394</v>
      </c>
      <c r="F41" s="140">
        <v>0</v>
      </c>
      <c r="G41" s="140">
        <v>7083028</v>
      </c>
      <c r="H41" s="140">
        <v>2973725</v>
      </c>
      <c r="I41" s="140">
        <v>2178996</v>
      </c>
      <c r="J41" s="140">
        <v>0</v>
      </c>
      <c r="K41" s="140">
        <v>10183729</v>
      </c>
    </row>
    <row r="42" spans="1:11" x14ac:dyDescent="0.2">
      <c r="A42" s="137">
        <v>34</v>
      </c>
      <c r="B42" s="182" t="s">
        <v>67</v>
      </c>
      <c r="C42" s="145" t="s">
        <v>68</v>
      </c>
      <c r="D42" s="158">
        <f t="shared" si="2"/>
        <v>537160</v>
      </c>
      <c r="E42" s="140">
        <v>0</v>
      </c>
      <c r="F42" s="140">
        <v>0</v>
      </c>
      <c r="G42" s="140">
        <v>104335</v>
      </c>
      <c r="H42" s="140">
        <v>432825</v>
      </c>
      <c r="I42" s="140">
        <v>0</v>
      </c>
      <c r="J42" s="140">
        <v>0</v>
      </c>
      <c r="K42" s="140">
        <v>0</v>
      </c>
    </row>
    <row r="43" spans="1:11" x14ac:dyDescent="0.2">
      <c r="A43" s="137">
        <v>35</v>
      </c>
      <c r="B43" s="183" t="s">
        <v>69</v>
      </c>
      <c r="C43" s="145" t="s">
        <v>70</v>
      </c>
      <c r="D43" s="158">
        <f t="shared" si="2"/>
        <v>7079478</v>
      </c>
      <c r="E43" s="140">
        <v>2864058</v>
      </c>
      <c r="F43" s="140">
        <v>0</v>
      </c>
      <c r="G43" s="140">
        <v>1404508</v>
      </c>
      <c r="H43" s="140">
        <v>1475018</v>
      </c>
      <c r="I43" s="140">
        <v>1335894</v>
      </c>
      <c r="J43" s="140">
        <v>0</v>
      </c>
      <c r="K43" s="140">
        <v>0</v>
      </c>
    </row>
    <row r="44" spans="1:11" x14ac:dyDescent="0.2">
      <c r="A44" s="137">
        <v>36</v>
      </c>
      <c r="B44" s="182" t="s">
        <v>71</v>
      </c>
      <c r="C44" s="145" t="s">
        <v>72</v>
      </c>
      <c r="D44" s="158">
        <f t="shared" si="2"/>
        <v>1924964</v>
      </c>
      <c r="E44" s="140">
        <v>0</v>
      </c>
      <c r="F44" s="140">
        <v>0</v>
      </c>
      <c r="G44" s="140">
        <v>1371579</v>
      </c>
      <c r="H44" s="140">
        <v>553385</v>
      </c>
      <c r="I44" s="140">
        <v>0</v>
      </c>
      <c r="J44" s="140">
        <v>0</v>
      </c>
      <c r="K44" s="140">
        <v>0</v>
      </c>
    </row>
    <row r="45" spans="1:11" x14ac:dyDescent="0.2">
      <c r="A45" s="137">
        <v>37</v>
      </c>
      <c r="B45" s="144" t="s">
        <v>73</v>
      </c>
      <c r="C45" s="145" t="s">
        <v>74</v>
      </c>
      <c r="D45" s="158">
        <f t="shared" si="2"/>
        <v>11955094</v>
      </c>
      <c r="E45" s="140">
        <v>6916491</v>
      </c>
      <c r="F45" s="140">
        <v>0</v>
      </c>
      <c r="G45" s="140">
        <v>3578298</v>
      </c>
      <c r="H45" s="140">
        <v>1460305</v>
      </c>
      <c r="I45" s="140">
        <v>0</v>
      </c>
      <c r="J45" s="140">
        <v>0</v>
      </c>
      <c r="K45" s="140">
        <v>0</v>
      </c>
    </row>
    <row r="46" spans="1:11" x14ac:dyDescent="0.2">
      <c r="A46" s="137">
        <v>38</v>
      </c>
      <c r="B46" s="184" t="s">
        <v>75</v>
      </c>
      <c r="C46" s="185" t="s">
        <v>76</v>
      </c>
      <c r="D46" s="158">
        <f t="shared" si="2"/>
        <v>1180621</v>
      </c>
      <c r="E46" s="140">
        <v>0</v>
      </c>
      <c r="F46" s="140">
        <v>0</v>
      </c>
      <c r="G46" s="140">
        <v>643064</v>
      </c>
      <c r="H46" s="140">
        <v>537557</v>
      </c>
      <c r="I46" s="140">
        <v>0</v>
      </c>
      <c r="J46" s="140">
        <v>0</v>
      </c>
      <c r="K46" s="140">
        <v>0</v>
      </c>
    </row>
    <row r="47" spans="1:11" x14ac:dyDescent="0.2">
      <c r="A47" s="137">
        <v>39</v>
      </c>
      <c r="B47" s="144" t="s">
        <v>77</v>
      </c>
      <c r="C47" s="145" t="s">
        <v>78</v>
      </c>
      <c r="D47" s="158">
        <f t="shared" si="2"/>
        <v>285947</v>
      </c>
      <c r="E47" s="140">
        <v>0</v>
      </c>
      <c r="F47" s="140">
        <v>0</v>
      </c>
      <c r="G47" s="140">
        <v>0</v>
      </c>
      <c r="H47" s="140">
        <v>285947</v>
      </c>
      <c r="I47" s="140">
        <v>0</v>
      </c>
      <c r="J47" s="140">
        <v>0</v>
      </c>
      <c r="K47" s="140">
        <v>0</v>
      </c>
    </row>
    <row r="48" spans="1:11" x14ac:dyDescent="0.2">
      <c r="A48" s="137">
        <v>40</v>
      </c>
      <c r="B48" s="144" t="s">
        <v>79</v>
      </c>
      <c r="C48" s="145" t="s">
        <v>80</v>
      </c>
      <c r="D48" s="186">
        <f t="shared" si="2"/>
        <v>1002481</v>
      </c>
      <c r="E48" s="140">
        <v>0</v>
      </c>
      <c r="F48" s="140">
        <v>0</v>
      </c>
      <c r="G48" s="140">
        <v>528697</v>
      </c>
      <c r="H48" s="140">
        <v>473784</v>
      </c>
      <c r="I48" s="140">
        <v>0</v>
      </c>
      <c r="J48" s="140">
        <v>0</v>
      </c>
      <c r="K48" s="140">
        <v>0</v>
      </c>
    </row>
    <row r="49" spans="1:11" x14ac:dyDescent="0.2">
      <c r="A49" s="137">
        <v>41</v>
      </c>
      <c r="B49" s="183" t="s">
        <v>81</v>
      </c>
      <c r="C49" s="145" t="s">
        <v>82</v>
      </c>
      <c r="D49" s="158">
        <f t="shared" si="2"/>
        <v>343449</v>
      </c>
      <c r="E49" s="140">
        <v>0</v>
      </c>
      <c r="F49" s="140">
        <v>0</v>
      </c>
      <c r="G49" s="140">
        <v>343449</v>
      </c>
      <c r="H49" s="140">
        <v>0</v>
      </c>
      <c r="I49" s="140">
        <v>0</v>
      </c>
      <c r="J49" s="140">
        <v>0</v>
      </c>
      <c r="K49" s="140">
        <v>0</v>
      </c>
    </row>
    <row r="50" spans="1:11" x14ac:dyDescent="0.2">
      <c r="A50" s="137">
        <v>42</v>
      </c>
      <c r="B50" s="182" t="s">
        <v>83</v>
      </c>
      <c r="C50" s="145" t="s">
        <v>84</v>
      </c>
      <c r="D50" s="158">
        <f t="shared" si="2"/>
        <v>4949641</v>
      </c>
      <c r="E50" s="140">
        <v>1083510</v>
      </c>
      <c r="F50" s="140">
        <v>908418</v>
      </c>
      <c r="G50" s="140">
        <v>859715</v>
      </c>
      <c r="H50" s="140">
        <v>383890</v>
      </c>
      <c r="I50" s="140">
        <v>273169</v>
      </c>
      <c r="J50" s="140">
        <v>0</v>
      </c>
      <c r="K50" s="140">
        <v>1440939</v>
      </c>
    </row>
    <row r="51" spans="1:11" x14ac:dyDescent="0.2">
      <c r="A51" s="137">
        <v>43</v>
      </c>
      <c r="B51" s="183" t="s">
        <v>85</v>
      </c>
      <c r="C51" s="145" t="s">
        <v>86</v>
      </c>
      <c r="D51" s="158">
        <f t="shared" si="2"/>
        <v>53206209</v>
      </c>
      <c r="E51" s="140">
        <v>2662824</v>
      </c>
      <c r="F51" s="140">
        <v>6038094</v>
      </c>
      <c r="G51" s="140">
        <v>4643146</v>
      </c>
      <c r="H51" s="140">
        <v>3873322</v>
      </c>
      <c r="I51" s="140">
        <v>1703901</v>
      </c>
      <c r="J51" s="140">
        <v>0</v>
      </c>
      <c r="K51" s="140">
        <v>34284922</v>
      </c>
    </row>
    <row r="52" spans="1:11" x14ac:dyDescent="0.2">
      <c r="A52" s="137">
        <v>44</v>
      </c>
      <c r="B52" s="144" t="s">
        <v>87</v>
      </c>
      <c r="C52" s="145" t="s">
        <v>88</v>
      </c>
      <c r="D52" s="158">
        <f t="shared" si="2"/>
        <v>1482051</v>
      </c>
      <c r="E52" s="140">
        <v>0</v>
      </c>
      <c r="F52" s="140">
        <v>0</v>
      </c>
      <c r="G52" s="140">
        <v>1024449</v>
      </c>
      <c r="H52" s="140">
        <v>457602</v>
      </c>
      <c r="I52" s="140">
        <v>0</v>
      </c>
      <c r="J52" s="140">
        <v>0</v>
      </c>
      <c r="K52" s="140">
        <v>0</v>
      </c>
    </row>
    <row r="53" spans="1:11" x14ac:dyDescent="0.2">
      <c r="A53" s="137">
        <v>45</v>
      </c>
      <c r="B53" s="144" t="s">
        <v>89</v>
      </c>
      <c r="C53" s="145" t="s">
        <v>90</v>
      </c>
      <c r="D53" s="158">
        <f t="shared" si="2"/>
        <v>10359947</v>
      </c>
      <c r="E53" s="140">
        <v>2270226</v>
      </c>
      <c r="F53" s="140">
        <v>0</v>
      </c>
      <c r="G53" s="140">
        <v>4482939</v>
      </c>
      <c r="H53" s="140">
        <v>1616100</v>
      </c>
      <c r="I53" s="140">
        <v>1990682</v>
      </c>
      <c r="J53" s="140">
        <v>0</v>
      </c>
      <c r="K53" s="140">
        <v>0</v>
      </c>
    </row>
    <row r="54" spans="1:11" x14ac:dyDescent="0.2">
      <c r="A54" s="137">
        <v>46</v>
      </c>
      <c r="B54" s="183" t="s">
        <v>91</v>
      </c>
      <c r="C54" s="145" t="s">
        <v>92</v>
      </c>
      <c r="D54" s="158">
        <f t="shared" si="2"/>
        <v>1207224</v>
      </c>
      <c r="E54" s="140">
        <v>0</v>
      </c>
      <c r="F54" s="140">
        <v>0</v>
      </c>
      <c r="G54" s="140">
        <v>834298</v>
      </c>
      <c r="H54" s="140">
        <v>372926</v>
      </c>
      <c r="I54" s="140">
        <v>0</v>
      </c>
      <c r="J54" s="140">
        <v>0</v>
      </c>
      <c r="K54" s="140">
        <v>0</v>
      </c>
    </row>
    <row r="55" spans="1:11" ht="10.5" customHeight="1" x14ac:dyDescent="0.2">
      <c r="A55" s="137">
        <v>47</v>
      </c>
      <c r="B55" s="183" t="s">
        <v>93</v>
      </c>
      <c r="C55" s="145" t="s">
        <v>94</v>
      </c>
      <c r="D55" s="158">
        <f t="shared" si="2"/>
        <v>1107597</v>
      </c>
      <c r="E55" s="140">
        <v>0</v>
      </c>
      <c r="F55" s="140">
        <v>0</v>
      </c>
      <c r="G55" s="140">
        <v>547758</v>
      </c>
      <c r="H55" s="140">
        <v>559839</v>
      </c>
      <c r="I55" s="140">
        <v>0</v>
      </c>
      <c r="J55" s="140">
        <v>0</v>
      </c>
      <c r="K55" s="140">
        <v>0</v>
      </c>
    </row>
    <row r="56" spans="1:11" x14ac:dyDescent="0.2">
      <c r="A56" s="137">
        <v>48</v>
      </c>
      <c r="B56" s="182" t="s">
        <v>95</v>
      </c>
      <c r="C56" s="145" t="s">
        <v>96</v>
      </c>
      <c r="D56" s="187">
        <f t="shared" si="2"/>
        <v>3683537</v>
      </c>
      <c r="E56" s="140">
        <v>0</v>
      </c>
      <c r="F56" s="140">
        <v>0</v>
      </c>
      <c r="G56" s="140">
        <v>1720570</v>
      </c>
      <c r="H56" s="140">
        <v>700129</v>
      </c>
      <c r="I56" s="140">
        <v>1262838</v>
      </c>
      <c r="J56" s="140">
        <v>0</v>
      </c>
      <c r="K56" s="140">
        <v>0</v>
      </c>
    </row>
    <row r="57" spans="1:11" x14ac:dyDescent="0.2">
      <c r="A57" s="137">
        <v>49</v>
      </c>
      <c r="B57" s="183" t="s">
        <v>97</v>
      </c>
      <c r="C57" s="145" t="s">
        <v>98</v>
      </c>
      <c r="D57" s="158">
        <f t="shared" si="2"/>
        <v>248617</v>
      </c>
      <c r="E57" s="140">
        <v>0</v>
      </c>
      <c r="F57" s="140">
        <v>0</v>
      </c>
      <c r="G57" s="140">
        <v>0</v>
      </c>
      <c r="H57" s="140">
        <v>248617</v>
      </c>
      <c r="I57" s="140">
        <v>0</v>
      </c>
      <c r="J57" s="140">
        <v>0</v>
      </c>
      <c r="K57" s="140">
        <v>0</v>
      </c>
    </row>
    <row r="58" spans="1:11" x14ac:dyDescent="0.2">
      <c r="A58" s="137">
        <v>50</v>
      </c>
      <c r="B58" s="182" t="s">
        <v>99</v>
      </c>
      <c r="C58" s="145" t="s">
        <v>100</v>
      </c>
      <c r="D58" s="158">
        <f t="shared" si="2"/>
        <v>1012940</v>
      </c>
      <c r="E58" s="140">
        <v>0</v>
      </c>
      <c r="F58" s="140">
        <v>0</v>
      </c>
      <c r="G58" s="140">
        <v>605218</v>
      </c>
      <c r="H58" s="140">
        <v>407722</v>
      </c>
      <c r="I58" s="140">
        <v>0</v>
      </c>
      <c r="J58" s="140">
        <v>0</v>
      </c>
      <c r="K58" s="140">
        <v>0</v>
      </c>
    </row>
    <row r="59" spans="1:11" ht="15" customHeight="1" x14ac:dyDescent="0.2">
      <c r="A59" s="137">
        <v>51</v>
      </c>
      <c r="B59" s="183" t="s">
        <v>101</v>
      </c>
      <c r="C59" s="145" t="s">
        <v>102</v>
      </c>
      <c r="D59" s="158">
        <f t="shared" si="2"/>
        <v>2391246</v>
      </c>
      <c r="E59" s="140">
        <v>0</v>
      </c>
      <c r="F59" s="140">
        <v>0</v>
      </c>
      <c r="G59" s="140">
        <v>1715358</v>
      </c>
      <c r="H59" s="140">
        <v>675888</v>
      </c>
      <c r="I59" s="140">
        <v>0</v>
      </c>
      <c r="J59" s="140">
        <v>0</v>
      </c>
      <c r="K59" s="140">
        <v>0</v>
      </c>
    </row>
    <row r="60" spans="1:11" x14ac:dyDescent="0.2">
      <c r="A60" s="137">
        <v>52</v>
      </c>
      <c r="B60" s="183" t="s">
        <v>103</v>
      </c>
      <c r="C60" s="145" t="s">
        <v>104</v>
      </c>
      <c r="D60" s="158">
        <f t="shared" si="2"/>
        <v>12728198</v>
      </c>
      <c r="E60" s="140">
        <v>3904574</v>
      </c>
      <c r="F60" s="140">
        <v>0</v>
      </c>
      <c r="G60" s="140">
        <v>4597093</v>
      </c>
      <c r="H60" s="140">
        <v>1840162</v>
      </c>
      <c r="I60" s="140">
        <v>2386369</v>
      </c>
      <c r="J60" s="140">
        <v>0</v>
      </c>
      <c r="K60" s="140">
        <v>0</v>
      </c>
    </row>
    <row r="61" spans="1:11" x14ac:dyDescent="0.2">
      <c r="A61" s="137">
        <v>53</v>
      </c>
      <c r="B61" s="183" t="s">
        <v>105</v>
      </c>
      <c r="C61" s="145" t="s">
        <v>106</v>
      </c>
      <c r="D61" s="158">
        <f t="shared" si="2"/>
        <v>1330349</v>
      </c>
      <c r="E61" s="140">
        <v>0</v>
      </c>
      <c r="F61" s="140">
        <v>0</v>
      </c>
      <c r="G61" s="140">
        <v>951871</v>
      </c>
      <c r="H61" s="140">
        <v>378478</v>
      </c>
      <c r="I61" s="140">
        <v>0</v>
      </c>
      <c r="J61" s="140">
        <v>0</v>
      </c>
      <c r="K61" s="140">
        <v>0</v>
      </c>
    </row>
    <row r="62" spans="1:11" x14ac:dyDescent="0.2">
      <c r="A62" s="137">
        <v>54</v>
      </c>
      <c r="B62" s="183" t="s">
        <v>107</v>
      </c>
      <c r="C62" s="145" t="s">
        <v>108</v>
      </c>
      <c r="D62" s="158">
        <f t="shared" si="2"/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</row>
    <row r="63" spans="1:11" x14ac:dyDescent="0.2">
      <c r="A63" s="137">
        <v>55</v>
      </c>
      <c r="B63" s="183" t="s">
        <v>109</v>
      </c>
      <c r="C63" s="145" t="s">
        <v>110</v>
      </c>
      <c r="D63" s="158">
        <f t="shared" si="2"/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</row>
    <row r="64" spans="1:11" ht="24" x14ac:dyDescent="0.2">
      <c r="A64" s="137">
        <v>56</v>
      </c>
      <c r="B64" s="183" t="s">
        <v>111</v>
      </c>
      <c r="C64" s="145" t="s">
        <v>112</v>
      </c>
      <c r="D64" s="158">
        <f t="shared" si="2"/>
        <v>1604242</v>
      </c>
      <c r="E64" s="140">
        <v>0</v>
      </c>
      <c r="F64" s="140">
        <v>0</v>
      </c>
      <c r="G64" s="140">
        <v>858255</v>
      </c>
      <c r="H64" s="140">
        <v>745987</v>
      </c>
      <c r="I64" s="140">
        <v>0</v>
      </c>
      <c r="J64" s="140">
        <v>0</v>
      </c>
      <c r="K64" s="140">
        <v>0</v>
      </c>
    </row>
    <row r="65" spans="1:11" ht="24" x14ac:dyDescent="0.2">
      <c r="A65" s="137">
        <v>57</v>
      </c>
      <c r="B65" s="182" t="s">
        <v>113</v>
      </c>
      <c r="C65" s="145" t="s">
        <v>367</v>
      </c>
      <c r="D65" s="158">
        <f t="shared" si="2"/>
        <v>1313437</v>
      </c>
      <c r="E65" s="140">
        <v>0</v>
      </c>
      <c r="F65" s="140">
        <v>0</v>
      </c>
      <c r="G65" s="140">
        <v>702756</v>
      </c>
      <c r="H65" s="140">
        <v>610681</v>
      </c>
      <c r="I65" s="140">
        <v>0</v>
      </c>
      <c r="J65" s="140">
        <v>0</v>
      </c>
      <c r="K65" s="140">
        <v>0</v>
      </c>
    </row>
    <row r="66" spans="1:11" ht="17.25" customHeight="1" x14ac:dyDescent="0.2">
      <c r="A66" s="137">
        <v>58</v>
      </c>
      <c r="B66" s="144" t="s">
        <v>115</v>
      </c>
      <c r="C66" s="145" t="s">
        <v>116</v>
      </c>
      <c r="D66" s="158">
        <f t="shared" si="2"/>
        <v>1845510</v>
      </c>
      <c r="E66" s="140">
        <v>0</v>
      </c>
      <c r="F66" s="140">
        <v>0</v>
      </c>
      <c r="G66" s="140">
        <v>987670</v>
      </c>
      <c r="H66" s="140">
        <v>857840</v>
      </c>
      <c r="I66" s="140">
        <v>0</v>
      </c>
      <c r="J66" s="140">
        <v>0</v>
      </c>
      <c r="K66" s="140">
        <v>0</v>
      </c>
    </row>
    <row r="67" spans="1:11" ht="15" customHeight="1" x14ac:dyDescent="0.2">
      <c r="A67" s="137">
        <v>59</v>
      </c>
      <c r="B67" s="182" t="s">
        <v>117</v>
      </c>
      <c r="C67" s="145" t="s">
        <v>368</v>
      </c>
      <c r="D67" s="158">
        <f t="shared" si="2"/>
        <v>2297963</v>
      </c>
      <c r="E67" s="140">
        <v>0</v>
      </c>
      <c r="F67" s="140">
        <v>0</v>
      </c>
      <c r="G67" s="140">
        <v>1229948</v>
      </c>
      <c r="H67" s="140">
        <v>1068015</v>
      </c>
      <c r="I67" s="140">
        <v>0</v>
      </c>
      <c r="J67" s="140">
        <v>0</v>
      </c>
      <c r="K67" s="140">
        <v>0</v>
      </c>
    </row>
    <row r="68" spans="1:11" ht="24.75" customHeight="1" x14ac:dyDescent="0.2">
      <c r="A68" s="137">
        <v>60</v>
      </c>
      <c r="B68" s="183" t="s">
        <v>119</v>
      </c>
      <c r="C68" s="145" t="s">
        <v>319</v>
      </c>
      <c r="D68" s="158">
        <f t="shared" si="2"/>
        <v>899191</v>
      </c>
      <c r="E68" s="140">
        <v>0</v>
      </c>
      <c r="F68" s="140">
        <v>0</v>
      </c>
      <c r="G68" s="140">
        <v>481546</v>
      </c>
      <c r="H68" s="140">
        <v>417645</v>
      </c>
      <c r="I68" s="140">
        <v>0</v>
      </c>
      <c r="J68" s="140">
        <v>0</v>
      </c>
      <c r="K68" s="140">
        <v>0</v>
      </c>
    </row>
    <row r="69" spans="1:11" ht="25.5" customHeight="1" x14ac:dyDescent="0.2">
      <c r="A69" s="137">
        <v>61</v>
      </c>
      <c r="B69" s="144" t="s">
        <v>120</v>
      </c>
      <c r="C69" s="145" t="s">
        <v>370</v>
      </c>
      <c r="D69" s="158">
        <f t="shared" si="2"/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</row>
    <row r="70" spans="1:11" ht="27.75" customHeight="1" x14ac:dyDescent="0.2">
      <c r="A70" s="137">
        <v>62</v>
      </c>
      <c r="B70" s="144" t="s">
        <v>122</v>
      </c>
      <c r="C70" s="145" t="s">
        <v>371</v>
      </c>
      <c r="D70" s="158">
        <f t="shared" si="2"/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</row>
    <row r="71" spans="1:11" ht="15.75" customHeight="1" x14ac:dyDescent="0.2">
      <c r="A71" s="137">
        <v>63</v>
      </c>
      <c r="B71" s="182" t="s">
        <v>124</v>
      </c>
      <c r="C71" s="145" t="s">
        <v>372</v>
      </c>
      <c r="D71" s="158">
        <f t="shared" si="2"/>
        <v>5794825</v>
      </c>
      <c r="E71" s="140">
        <v>0</v>
      </c>
      <c r="F71" s="140">
        <v>0</v>
      </c>
      <c r="G71" s="140">
        <v>4004811</v>
      </c>
      <c r="H71" s="140">
        <v>1790014</v>
      </c>
      <c r="I71" s="140">
        <v>0</v>
      </c>
      <c r="J71" s="140">
        <v>0</v>
      </c>
      <c r="K71" s="140">
        <v>0</v>
      </c>
    </row>
    <row r="72" spans="1:11" x14ac:dyDescent="0.2">
      <c r="A72" s="137">
        <v>64</v>
      </c>
      <c r="B72" s="182" t="s">
        <v>126</v>
      </c>
      <c r="C72" s="145" t="s">
        <v>127</v>
      </c>
      <c r="D72" s="158">
        <f t="shared" si="2"/>
        <v>6318927</v>
      </c>
      <c r="E72" s="140">
        <v>3024328</v>
      </c>
      <c r="F72" s="140">
        <v>0</v>
      </c>
      <c r="G72" s="140">
        <v>2388049</v>
      </c>
      <c r="H72" s="140">
        <v>906550</v>
      </c>
      <c r="I72" s="140">
        <v>0</v>
      </c>
      <c r="J72" s="140">
        <v>0</v>
      </c>
      <c r="K72" s="140">
        <v>0</v>
      </c>
    </row>
    <row r="73" spans="1:11" x14ac:dyDescent="0.2">
      <c r="A73" s="137">
        <v>65</v>
      </c>
      <c r="B73" s="182" t="s">
        <v>128</v>
      </c>
      <c r="C73" s="145" t="s">
        <v>373</v>
      </c>
      <c r="D73" s="158">
        <f t="shared" ref="D73:D136" si="3">E73+F73+G73+H73+I73+J73+K73</f>
        <v>8022163</v>
      </c>
      <c r="E73" s="140">
        <v>0</v>
      </c>
      <c r="F73" s="140">
        <v>0</v>
      </c>
      <c r="G73" s="140">
        <v>5499941</v>
      </c>
      <c r="H73" s="140">
        <v>2522222</v>
      </c>
      <c r="I73" s="140">
        <v>0</v>
      </c>
      <c r="J73" s="140">
        <v>0</v>
      </c>
      <c r="K73" s="140">
        <v>0</v>
      </c>
    </row>
    <row r="74" spans="1:11" ht="24" x14ac:dyDescent="0.2">
      <c r="A74" s="137">
        <v>66</v>
      </c>
      <c r="B74" s="182" t="s">
        <v>130</v>
      </c>
      <c r="C74" s="145" t="s">
        <v>374</v>
      </c>
      <c r="D74" s="158">
        <f t="shared" si="3"/>
        <v>0</v>
      </c>
      <c r="E74" s="140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</row>
    <row r="75" spans="1:11" ht="24" x14ac:dyDescent="0.2">
      <c r="A75" s="137">
        <v>67</v>
      </c>
      <c r="B75" s="144" t="s">
        <v>132</v>
      </c>
      <c r="C75" s="145" t="s">
        <v>375</v>
      </c>
      <c r="D75" s="158">
        <f t="shared" si="3"/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</row>
    <row r="76" spans="1:11" ht="24" x14ac:dyDescent="0.2">
      <c r="A76" s="137">
        <v>68</v>
      </c>
      <c r="B76" s="182" t="s">
        <v>134</v>
      </c>
      <c r="C76" s="145" t="s">
        <v>376</v>
      </c>
      <c r="D76" s="158">
        <f t="shared" si="3"/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</row>
    <row r="77" spans="1:11" ht="24" x14ac:dyDescent="0.2">
      <c r="A77" s="137">
        <v>69</v>
      </c>
      <c r="B77" s="182" t="s">
        <v>136</v>
      </c>
      <c r="C77" s="145" t="s">
        <v>377</v>
      </c>
      <c r="D77" s="158">
        <f t="shared" si="3"/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</row>
    <row r="78" spans="1:11" ht="24" x14ac:dyDescent="0.2">
      <c r="A78" s="137">
        <v>70</v>
      </c>
      <c r="B78" s="144" t="s">
        <v>138</v>
      </c>
      <c r="C78" s="145" t="s">
        <v>378</v>
      </c>
      <c r="D78" s="158">
        <f t="shared" si="3"/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</row>
    <row r="79" spans="1:11" ht="24" x14ac:dyDescent="0.2">
      <c r="A79" s="137">
        <v>71</v>
      </c>
      <c r="B79" s="144" t="s">
        <v>140</v>
      </c>
      <c r="C79" s="145" t="s">
        <v>379</v>
      </c>
      <c r="D79" s="158">
        <f t="shared" si="3"/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</row>
    <row r="80" spans="1:11" ht="24" x14ac:dyDescent="0.2">
      <c r="A80" s="137">
        <v>72</v>
      </c>
      <c r="B80" s="144" t="s">
        <v>142</v>
      </c>
      <c r="C80" s="145" t="s">
        <v>380</v>
      </c>
      <c r="D80" s="158">
        <f t="shared" si="3"/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</row>
    <row r="81" spans="1:11" ht="24" x14ac:dyDescent="0.2">
      <c r="A81" s="137">
        <v>73</v>
      </c>
      <c r="B81" s="183" t="s">
        <v>144</v>
      </c>
      <c r="C81" s="145" t="s">
        <v>145</v>
      </c>
      <c r="D81" s="158">
        <f t="shared" si="3"/>
        <v>4871081</v>
      </c>
      <c r="E81" s="140">
        <f>1888377-1758102</f>
        <v>130275</v>
      </c>
      <c r="F81" s="140">
        <v>0</v>
      </c>
      <c r="G81" s="140">
        <v>3415450</v>
      </c>
      <c r="H81" s="140">
        <v>1325356</v>
      </c>
      <c r="I81" s="140">
        <v>0</v>
      </c>
      <c r="J81" s="140">
        <v>0</v>
      </c>
      <c r="K81" s="140">
        <v>0</v>
      </c>
    </row>
    <row r="82" spans="1:11" x14ac:dyDescent="0.2">
      <c r="A82" s="137">
        <v>74</v>
      </c>
      <c r="B82" s="144" t="s">
        <v>146</v>
      </c>
      <c r="C82" s="145" t="s">
        <v>381</v>
      </c>
      <c r="D82" s="158">
        <f t="shared" si="3"/>
        <v>9223081</v>
      </c>
      <c r="E82" s="140">
        <v>0</v>
      </c>
      <c r="F82" s="140">
        <v>0</v>
      </c>
      <c r="G82" s="140">
        <v>7458359</v>
      </c>
      <c r="H82" s="140">
        <v>1764722</v>
      </c>
      <c r="I82" s="140">
        <v>0</v>
      </c>
      <c r="J82" s="140">
        <v>0</v>
      </c>
      <c r="K82" s="140">
        <v>0</v>
      </c>
    </row>
    <row r="83" spans="1:11" x14ac:dyDescent="0.2">
      <c r="A83" s="137">
        <v>75</v>
      </c>
      <c r="B83" s="183" t="s">
        <v>148</v>
      </c>
      <c r="C83" s="145" t="s">
        <v>149</v>
      </c>
      <c r="D83" s="158">
        <f t="shared" si="3"/>
        <v>12782280</v>
      </c>
      <c r="E83" s="140">
        <v>4035789</v>
      </c>
      <c r="F83" s="140">
        <v>0</v>
      </c>
      <c r="G83" s="140">
        <v>6134382</v>
      </c>
      <c r="H83" s="140">
        <v>2612109</v>
      </c>
      <c r="I83" s="140">
        <v>0</v>
      </c>
      <c r="J83" s="140">
        <v>0</v>
      </c>
      <c r="K83" s="140">
        <v>0</v>
      </c>
    </row>
    <row r="84" spans="1:11" x14ac:dyDescent="0.2">
      <c r="A84" s="137">
        <v>76</v>
      </c>
      <c r="B84" s="144" t="s">
        <v>150</v>
      </c>
      <c r="C84" s="145" t="s">
        <v>151</v>
      </c>
      <c r="D84" s="187">
        <f t="shared" si="3"/>
        <v>1654450</v>
      </c>
      <c r="E84" s="140">
        <v>0</v>
      </c>
      <c r="F84" s="140">
        <v>0</v>
      </c>
      <c r="G84" s="140">
        <v>1198920</v>
      </c>
      <c r="H84" s="140">
        <v>455530</v>
      </c>
      <c r="I84" s="140">
        <v>0</v>
      </c>
      <c r="J84" s="140">
        <v>0</v>
      </c>
      <c r="K84" s="140">
        <v>0</v>
      </c>
    </row>
    <row r="85" spans="1:11" x14ac:dyDescent="0.2">
      <c r="A85" s="137">
        <v>77</v>
      </c>
      <c r="B85" s="144" t="s">
        <v>152</v>
      </c>
      <c r="C85" s="145" t="s">
        <v>153</v>
      </c>
      <c r="D85" s="158">
        <f t="shared" si="3"/>
        <v>131565429</v>
      </c>
      <c r="E85" s="140">
        <v>73767992</v>
      </c>
      <c r="F85" s="140">
        <v>0</v>
      </c>
      <c r="G85" s="140">
        <v>6942069</v>
      </c>
      <c r="H85" s="140">
        <v>5087289</v>
      </c>
      <c r="I85" s="140">
        <v>14234265</v>
      </c>
      <c r="J85" s="140">
        <v>0</v>
      </c>
      <c r="K85" s="140">
        <v>31533814</v>
      </c>
    </row>
    <row r="86" spans="1:11" x14ac:dyDescent="0.2">
      <c r="A86" s="137">
        <v>78</v>
      </c>
      <c r="B86" s="144" t="s">
        <v>154</v>
      </c>
      <c r="C86" s="145" t="s">
        <v>155</v>
      </c>
      <c r="D86" s="158">
        <f t="shared" si="3"/>
        <v>16079045</v>
      </c>
      <c r="E86" s="140">
        <v>5237549</v>
      </c>
      <c r="F86" s="140">
        <v>9483235</v>
      </c>
      <c r="G86" s="140">
        <v>726833</v>
      </c>
      <c r="H86" s="140">
        <v>631428</v>
      </c>
      <c r="I86" s="140">
        <v>0</v>
      </c>
      <c r="J86" s="140">
        <v>0</v>
      </c>
      <c r="K86" s="140">
        <v>0</v>
      </c>
    </row>
    <row r="87" spans="1:11" x14ac:dyDescent="0.2">
      <c r="A87" s="137">
        <v>79</v>
      </c>
      <c r="B87" s="144" t="s">
        <v>156</v>
      </c>
      <c r="C87" s="145" t="s">
        <v>382</v>
      </c>
      <c r="D87" s="158">
        <f t="shared" si="3"/>
        <v>12865576</v>
      </c>
      <c r="E87" s="140">
        <v>1275125</v>
      </c>
      <c r="F87" s="140">
        <v>1857993</v>
      </c>
      <c r="G87" s="140">
        <v>5667346</v>
      </c>
      <c r="H87" s="140">
        <v>4065112</v>
      </c>
      <c r="I87" s="140">
        <v>0</v>
      </c>
      <c r="J87" s="140">
        <v>0</v>
      </c>
      <c r="K87" s="140">
        <v>0</v>
      </c>
    </row>
    <row r="88" spans="1:11" x14ac:dyDescent="0.2">
      <c r="A88" s="137">
        <v>80</v>
      </c>
      <c r="B88" s="144" t="s">
        <v>158</v>
      </c>
      <c r="C88" s="145" t="s">
        <v>159</v>
      </c>
      <c r="D88" s="158">
        <f t="shared" si="3"/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</row>
    <row r="89" spans="1:11" x14ac:dyDescent="0.2">
      <c r="A89" s="137">
        <v>81</v>
      </c>
      <c r="B89" s="182" t="s">
        <v>160</v>
      </c>
      <c r="C89" s="145" t="s">
        <v>383</v>
      </c>
      <c r="D89" s="158">
        <f t="shared" si="3"/>
        <v>0</v>
      </c>
      <c r="E89" s="140"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</row>
    <row r="90" spans="1:11" ht="24" x14ac:dyDescent="0.2">
      <c r="A90" s="137">
        <v>82</v>
      </c>
      <c r="B90" s="183" t="s">
        <v>162</v>
      </c>
      <c r="C90" s="145" t="s">
        <v>163</v>
      </c>
      <c r="D90" s="158">
        <f t="shared" si="3"/>
        <v>2748231</v>
      </c>
      <c r="E90" s="140">
        <v>1190740</v>
      </c>
      <c r="F90" s="140">
        <v>467690</v>
      </c>
      <c r="G90" s="140">
        <v>319851</v>
      </c>
      <c r="H90" s="140">
        <v>231289</v>
      </c>
      <c r="I90" s="140">
        <v>0</v>
      </c>
      <c r="J90" s="140">
        <v>0</v>
      </c>
      <c r="K90" s="140">
        <v>538661</v>
      </c>
    </row>
    <row r="91" spans="1:11" ht="24" x14ac:dyDescent="0.2">
      <c r="A91" s="137">
        <v>83</v>
      </c>
      <c r="B91" s="182" t="s">
        <v>164</v>
      </c>
      <c r="C91" s="145" t="s">
        <v>165</v>
      </c>
      <c r="D91" s="158">
        <f t="shared" si="3"/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</row>
    <row r="92" spans="1:11" x14ac:dyDescent="0.2">
      <c r="A92" s="137">
        <v>84</v>
      </c>
      <c r="B92" s="182" t="s">
        <v>166</v>
      </c>
      <c r="C92" s="145" t="s">
        <v>167</v>
      </c>
      <c r="D92" s="158">
        <f t="shared" si="3"/>
        <v>387691</v>
      </c>
      <c r="E92" s="140">
        <v>0</v>
      </c>
      <c r="F92" s="140">
        <v>0</v>
      </c>
      <c r="G92" s="140">
        <v>281250</v>
      </c>
      <c r="H92" s="140">
        <v>106441</v>
      </c>
      <c r="I92" s="140">
        <v>0</v>
      </c>
      <c r="J92" s="140">
        <v>0</v>
      </c>
      <c r="K92" s="140">
        <v>0</v>
      </c>
    </row>
    <row r="93" spans="1:11" x14ac:dyDescent="0.2">
      <c r="A93" s="137">
        <v>85</v>
      </c>
      <c r="B93" s="183" t="s">
        <v>168</v>
      </c>
      <c r="C93" s="145" t="s">
        <v>169</v>
      </c>
      <c r="D93" s="158">
        <f t="shared" si="3"/>
        <v>13442601</v>
      </c>
      <c r="E93" s="140">
        <f>3887972+1758102</f>
        <v>5646074</v>
      </c>
      <c r="F93" s="140">
        <v>0</v>
      </c>
      <c r="G93" s="140">
        <v>5199855</v>
      </c>
      <c r="H93" s="140">
        <v>2596672</v>
      </c>
      <c r="I93" s="140">
        <v>0</v>
      </c>
      <c r="J93" s="140">
        <v>0</v>
      </c>
      <c r="K93" s="140">
        <v>0</v>
      </c>
    </row>
    <row r="94" spans="1:11" x14ac:dyDescent="0.2">
      <c r="A94" s="137">
        <v>86</v>
      </c>
      <c r="B94" s="182" t="s">
        <v>170</v>
      </c>
      <c r="C94" s="145" t="s">
        <v>171</v>
      </c>
      <c r="D94" s="158">
        <f t="shared" si="3"/>
        <v>1031682</v>
      </c>
      <c r="E94" s="140">
        <v>0</v>
      </c>
      <c r="F94" s="140">
        <v>0</v>
      </c>
      <c r="G94" s="140">
        <v>768938</v>
      </c>
      <c r="H94" s="140">
        <v>262744</v>
      </c>
      <c r="I94" s="140">
        <v>0</v>
      </c>
      <c r="J94" s="140">
        <v>0</v>
      </c>
      <c r="K94" s="140">
        <v>0</v>
      </c>
    </row>
    <row r="95" spans="1:11" x14ac:dyDescent="0.2">
      <c r="A95" s="137">
        <v>87</v>
      </c>
      <c r="B95" s="183" t="s">
        <v>172</v>
      </c>
      <c r="C95" s="145" t="s">
        <v>173</v>
      </c>
      <c r="D95" s="158">
        <f t="shared" si="3"/>
        <v>684569</v>
      </c>
      <c r="E95" s="140">
        <v>0</v>
      </c>
      <c r="F95" s="140">
        <v>0</v>
      </c>
      <c r="G95" s="140">
        <v>361339</v>
      </c>
      <c r="H95" s="140">
        <v>323230</v>
      </c>
      <c r="I95" s="140">
        <v>0</v>
      </c>
      <c r="J95" s="140">
        <v>0</v>
      </c>
      <c r="K95" s="140">
        <v>0</v>
      </c>
    </row>
    <row r="96" spans="1:11" x14ac:dyDescent="0.2">
      <c r="A96" s="137">
        <v>88</v>
      </c>
      <c r="B96" s="183" t="s">
        <v>174</v>
      </c>
      <c r="C96" s="145" t="s">
        <v>175</v>
      </c>
      <c r="D96" s="158">
        <f t="shared" si="3"/>
        <v>3574279</v>
      </c>
      <c r="E96" s="140">
        <v>560584</v>
      </c>
      <c r="F96" s="140">
        <v>0</v>
      </c>
      <c r="G96" s="140">
        <v>2155544</v>
      </c>
      <c r="H96" s="140">
        <v>858151</v>
      </c>
      <c r="I96" s="140">
        <v>0</v>
      </c>
      <c r="J96" s="140">
        <v>0</v>
      </c>
      <c r="K96" s="140">
        <v>0</v>
      </c>
    </row>
    <row r="97" spans="1:11" ht="13.5" customHeight="1" x14ac:dyDescent="0.2">
      <c r="A97" s="137">
        <v>89</v>
      </c>
      <c r="B97" s="182" t="s">
        <v>176</v>
      </c>
      <c r="C97" s="145" t="s">
        <v>177</v>
      </c>
      <c r="D97" s="158">
        <f t="shared" si="3"/>
        <v>2115845</v>
      </c>
      <c r="E97" s="140">
        <v>906514</v>
      </c>
      <c r="F97" s="140">
        <v>0</v>
      </c>
      <c r="G97" s="140">
        <v>828793</v>
      </c>
      <c r="H97" s="140">
        <v>380538</v>
      </c>
      <c r="I97" s="140">
        <v>0</v>
      </c>
      <c r="J97" s="140">
        <v>0</v>
      </c>
      <c r="K97" s="140">
        <v>0</v>
      </c>
    </row>
    <row r="98" spans="1:11" ht="14.25" customHeight="1" x14ac:dyDescent="0.2">
      <c r="A98" s="137">
        <v>90</v>
      </c>
      <c r="B98" s="182" t="s">
        <v>178</v>
      </c>
      <c r="C98" s="145" t="s">
        <v>179</v>
      </c>
      <c r="D98" s="158">
        <f t="shared" si="3"/>
        <v>1583838</v>
      </c>
      <c r="E98" s="140">
        <v>0</v>
      </c>
      <c r="F98" s="140">
        <v>0</v>
      </c>
      <c r="G98" s="140">
        <v>1174386</v>
      </c>
      <c r="H98" s="140">
        <v>409452</v>
      </c>
      <c r="I98" s="140">
        <v>0</v>
      </c>
      <c r="J98" s="140">
        <v>0</v>
      </c>
      <c r="K98" s="140">
        <v>0</v>
      </c>
    </row>
    <row r="99" spans="1:11" x14ac:dyDescent="0.2">
      <c r="A99" s="137">
        <v>91</v>
      </c>
      <c r="B99" s="144" t="s">
        <v>180</v>
      </c>
      <c r="C99" s="145" t="s">
        <v>181</v>
      </c>
      <c r="D99" s="158">
        <f t="shared" si="3"/>
        <v>794404</v>
      </c>
      <c r="E99" s="140">
        <v>0</v>
      </c>
      <c r="F99" s="140">
        <v>0</v>
      </c>
      <c r="G99" s="140">
        <v>0</v>
      </c>
      <c r="H99" s="140">
        <v>794404</v>
      </c>
      <c r="I99" s="140">
        <v>0</v>
      </c>
      <c r="J99" s="140">
        <v>0</v>
      </c>
      <c r="K99" s="140">
        <v>0</v>
      </c>
    </row>
    <row r="100" spans="1:11" x14ac:dyDescent="0.2">
      <c r="A100" s="137">
        <v>92</v>
      </c>
      <c r="B100" s="144" t="s">
        <v>182</v>
      </c>
      <c r="C100" s="145" t="s">
        <v>183</v>
      </c>
      <c r="D100" s="158">
        <f t="shared" si="3"/>
        <v>679236</v>
      </c>
      <c r="E100" s="140">
        <v>0</v>
      </c>
      <c r="F100" s="140">
        <v>0</v>
      </c>
      <c r="G100" s="140">
        <v>0</v>
      </c>
      <c r="H100" s="140">
        <v>679236</v>
      </c>
      <c r="I100" s="140">
        <v>0</v>
      </c>
      <c r="J100" s="140">
        <v>0</v>
      </c>
      <c r="K100" s="140">
        <v>0</v>
      </c>
    </row>
    <row r="101" spans="1:11" x14ac:dyDescent="0.2">
      <c r="A101" s="137">
        <v>93</v>
      </c>
      <c r="B101" s="183" t="s">
        <v>184</v>
      </c>
      <c r="C101" s="145" t="s">
        <v>185</v>
      </c>
      <c r="D101" s="158">
        <f t="shared" si="3"/>
        <v>531790</v>
      </c>
      <c r="E101" s="140">
        <v>0</v>
      </c>
      <c r="F101" s="140">
        <v>0</v>
      </c>
      <c r="G101" s="140">
        <v>259332</v>
      </c>
      <c r="H101" s="140">
        <v>272458</v>
      </c>
      <c r="I101" s="140">
        <v>0</v>
      </c>
      <c r="J101" s="140">
        <v>0</v>
      </c>
      <c r="K101" s="140">
        <v>0</v>
      </c>
    </row>
    <row r="102" spans="1:11" x14ac:dyDescent="0.2">
      <c r="A102" s="137">
        <v>94</v>
      </c>
      <c r="B102" s="144" t="s">
        <v>186</v>
      </c>
      <c r="C102" s="145" t="s">
        <v>187</v>
      </c>
      <c r="D102" s="158">
        <f t="shared" si="3"/>
        <v>402310</v>
      </c>
      <c r="E102" s="140">
        <v>0</v>
      </c>
      <c r="F102" s="140">
        <v>0</v>
      </c>
      <c r="G102" s="140">
        <v>0</v>
      </c>
      <c r="H102" s="140">
        <v>402310</v>
      </c>
      <c r="I102" s="140">
        <v>0</v>
      </c>
      <c r="J102" s="140">
        <v>0</v>
      </c>
      <c r="K102" s="140">
        <v>0</v>
      </c>
    </row>
    <row r="103" spans="1:11" x14ac:dyDescent="0.2">
      <c r="A103" s="137">
        <v>95</v>
      </c>
      <c r="B103" s="144" t="s">
        <v>188</v>
      </c>
      <c r="C103" s="145" t="s">
        <v>189</v>
      </c>
      <c r="D103" s="158">
        <f t="shared" si="3"/>
        <v>1556549</v>
      </c>
      <c r="E103" s="140">
        <v>0</v>
      </c>
      <c r="F103" s="140">
        <v>0</v>
      </c>
      <c r="G103" s="140">
        <v>1106803</v>
      </c>
      <c r="H103" s="140">
        <v>449746</v>
      </c>
      <c r="I103" s="140">
        <v>0</v>
      </c>
      <c r="J103" s="140">
        <v>0</v>
      </c>
      <c r="K103" s="140">
        <v>0</v>
      </c>
    </row>
    <row r="104" spans="1:11" x14ac:dyDescent="0.2">
      <c r="A104" s="137">
        <v>96</v>
      </c>
      <c r="B104" s="182" t="s">
        <v>190</v>
      </c>
      <c r="C104" s="145" t="s">
        <v>191</v>
      </c>
      <c r="D104" s="158">
        <f t="shared" si="3"/>
        <v>7268744</v>
      </c>
      <c r="E104" s="140">
        <v>4554561</v>
      </c>
      <c r="F104" s="140">
        <v>0</v>
      </c>
      <c r="G104" s="140">
        <v>2080817</v>
      </c>
      <c r="H104" s="140">
        <v>633366</v>
      </c>
      <c r="I104" s="140">
        <v>0</v>
      </c>
      <c r="J104" s="140">
        <v>0</v>
      </c>
      <c r="K104" s="140">
        <v>0</v>
      </c>
    </row>
    <row r="105" spans="1:11" x14ac:dyDescent="0.2">
      <c r="A105" s="137">
        <v>97</v>
      </c>
      <c r="B105" s="183" t="s">
        <v>192</v>
      </c>
      <c r="C105" s="145" t="s">
        <v>193</v>
      </c>
      <c r="D105" s="187">
        <f t="shared" si="3"/>
        <v>1062489</v>
      </c>
      <c r="E105" s="140">
        <v>0</v>
      </c>
      <c r="F105" s="140">
        <v>0</v>
      </c>
      <c r="G105" s="140">
        <v>770228</v>
      </c>
      <c r="H105" s="140">
        <v>292261</v>
      </c>
      <c r="I105" s="140">
        <v>0</v>
      </c>
      <c r="J105" s="140">
        <v>0</v>
      </c>
      <c r="K105" s="140">
        <v>0</v>
      </c>
    </row>
    <row r="106" spans="1:11" x14ac:dyDescent="0.2">
      <c r="A106" s="137">
        <v>98</v>
      </c>
      <c r="B106" s="183" t="s">
        <v>194</v>
      </c>
      <c r="C106" s="145" t="s">
        <v>195</v>
      </c>
      <c r="D106" s="158">
        <f t="shared" si="3"/>
        <v>1791662</v>
      </c>
      <c r="E106" s="140">
        <v>0</v>
      </c>
      <c r="F106" s="140">
        <v>0</v>
      </c>
      <c r="G106" s="140">
        <v>1273471</v>
      </c>
      <c r="H106" s="140">
        <v>518191</v>
      </c>
      <c r="I106" s="140">
        <v>0</v>
      </c>
      <c r="J106" s="140">
        <v>0</v>
      </c>
      <c r="K106" s="140">
        <v>0</v>
      </c>
    </row>
    <row r="107" spans="1:11" x14ac:dyDescent="0.2">
      <c r="A107" s="137">
        <v>99</v>
      </c>
      <c r="B107" s="144" t="s">
        <v>196</v>
      </c>
      <c r="C107" s="145" t="s">
        <v>197</v>
      </c>
      <c r="D107" s="158">
        <f t="shared" si="3"/>
        <v>4993704</v>
      </c>
      <c r="E107" s="140">
        <v>1272484</v>
      </c>
      <c r="F107" s="140">
        <v>0</v>
      </c>
      <c r="G107" s="140">
        <v>2820687</v>
      </c>
      <c r="H107" s="140">
        <v>900533</v>
      </c>
      <c r="I107" s="140">
        <v>0</v>
      </c>
      <c r="J107" s="140">
        <v>0</v>
      </c>
      <c r="K107" s="140">
        <v>0</v>
      </c>
    </row>
    <row r="108" spans="1:11" x14ac:dyDescent="0.2">
      <c r="A108" s="137">
        <v>100</v>
      </c>
      <c r="B108" s="182" t="s">
        <v>198</v>
      </c>
      <c r="C108" s="145" t="s">
        <v>199</v>
      </c>
      <c r="D108" s="158">
        <f t="shared" si="3"/>
        <v>325636</v>
      </c>
      <c r="E108" s="140">
        <v>0</v>
      </c>
      <c r="F108" s="140">
        <v>0</v>
      </c>
      <c r="G108" s="140">
        <v>0</v>
      </c>
      <c r="H108" s="140">
        <v>325636</v>
      </c>
      <c r="I108" s="140">
        <v>0</v>
      </c>
      <c r="J108" s="140">
        <v>0</v>
      </c>
      <c r="K108" s="140">
        <v>0</v>
      </c>
    </row>
    <row r="109" spans="1:11" x14ac:dyDescent="0.2">
      <c r="A109" s="137">
        <v>101</v>
      </c>
      <c r="B109" s="144" t="s">
        <v>200</v>
      </c>
      <c r="C109" s="145" t="s">
        <v>201</v>
      </c>
      <c r="D109" s="158">
        <f t="shared" si="3"/>
        <v>0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</row>
    <row r="110" spans="1:11" x14ac:dyDescent="0.2">
      <c r="A110" s="137">
        <v>102</v>
      </c>
      <c r="B110" s="144" t="s">
        <v>202</v>
      </c>
      <c r="C110" s="145" t="s">
        <v>203</v>
      </c>
      <c r="D110" s="158">
        <f t="shared" si="3"/>
        <v>0</v>
      </c>
      <c r="E110" s="140">
        <v>0</v>
      </c>
      <c r="F110" s="140">
        <v>0</v>
      </c>
      <c r="G110" s="140">
        <v>0</v>
      </c>
      <c r="H110" s="140">
        <v>0</v>
      </c>
      <c r="I110" s="140">
        <v>0</v>
      </c>
      <c r="J110" s="140">
        <v>0</v>
      </c>
      <c r="K110" s="140">
        <v>0</v>
      </c>
    </row>
    <row r="111" spans="1:11" x14ac:dyDescent="0.2">
      <c r="A111" s="137">
        <v>103</v>
      </c>
      <c r="B111" s="183" t="s">
        <v>204</v>
      </c>
      <c r="C111" s="145" t="s">
        <v>205</v>
      </c>
      <c r="D111" s="158">
        <f t="shared" si="3"/>
        <v>0</v>
      </c>
      <c r="E111" s="140">
        <v>0</v>
      </c>
      <c r="F111" s="140">
        <v>0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</row>
    <row r="112" spans="1:11" x14ac:dyDescent="0.2">
      <c r="A112" s="137">
        <v>104</v>
      </c>
      <c r="B112" s="183" t="s">
        <v>206</v>
      </c>
      <c r="C112" s="145" t="s">
        <v>207</v>
      </c>
      <c r="D112" s="158">
        <f t="shared" si="3"/>
        <v>0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</row>
    <row r="113" spans="1:11" x14ac:dyDescent="0.2">
      <c r="A113" s="137">
        <v>105</v>
      </c>
      <c r="B113" s="183" t="s">
        <v>208</v>
      </c>
      <c r="C113" s="145" t="s">
        <v>209</v>
      </c>
      <c r="D113" s="158">
        <f t="shared" si="3"/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</row>
    <row r="114" spans="1:11" ht="24" x14ac:dyDescent="0.2">
      <c r="A114" s="137">
        <v>106</v>
      </c>
      <c r="B114" s="183" t="s">
        <v>210</v>
      </c>
      <c r="C114" s="145" t="s">
        <v>211</v>
      </c>
      <c r="D114" s="158">
        <f t="shared" si="3"/>
        <v>0</v>
      </c>
      <c r="E114" s="140">
        <v>0</v>
      </c>
      <c r="F114" s="140">
        <v>0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</row>
    <row r="115" spans="1:11" x14ac:dyDescent="0.2">
      <c r="A115" s="137">
        <v>107</v>
      </c>
      <c r="B115" s="183" t="s">
        <v>212</v>
      </c>
      <c r="C115" s="145" t="s">
        <v>213</v>
      </c>
      <c r="D115" s="158">
        <f t="shared" si="3"/>
        <v>5453752</v>
      </c>
      <c r="E115" s="140">
        <v>0</v>
      </c>
      <c r="F115" s="140">
        <v>5453752</v>
      </c>
      <c r="G115" s="140">
        <v>0</v>
      </c>
      <c r="H115" s="140">
        <v>0</v>
      </c>
      <c r="I115" s="140">
        <v>0</v>
      </c>
      <c r="J115" s="140">
        <v>0</v>
      </c>
      <c r="K115" s="140">
        <v>0</v>
      </c>
    </row>
    <row r="116" spans="1:11" x14ac:dyDescent="0.2">
      <c r="A116" s="137">
        <v>108</v>
      </c>
      <c r="B116" s="183" t="s">
        <v>214</v>
      </c>
      <c r="C116" s="145" t="s">
        <v>215</v>
      </c>
      <c r="D116" s="158">
        <f t="shared" si="3"/>
        <v>0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140">
        <v>0</v>
      </c>
      <c r="K116" s="140">
        <v>0</v>
      </c>
    </row>
    <row r="117" spans="1:11" ht="12" customHeight="1" x14ac:dyDescent="0.2">
      <c r="A117" s="137">
        <v>109</v>
      </c>
      <c r="B117" s="188" t="s">
        <v>216</v>
      </c>
      <c r="C117" s="185" t="s">
        <v>217</v>
      </c>
      <c r="D117" s="158">
        <f t="shared" si="3"/>
        <v>89585075</v>
      </c>
      <c r="E117" s="140">
        <v>11970343</v>
      </c>
      <c r="F117" s="140">
        <v>77614732</v>
      </c>
      <c r="G117" s="140">
        <v>0</v>
      </c>
      <c r="H117" s="140">
        <v>0</v>
      </c>
      <c r="I117" s="140">
        <v>0</v>
      </c>
      <c r="J117" s="140">
        <v>0</v>
      </c>
      <c r="K117" s="140">
        <v>0</v>
      </c>
    </row>
    <row r="118" spans="1:11" x14ac:dyDescent="0.2">
      <c r="A118" s="137">
        <v>110</v>
      </c>
      <c r="B118" s="188" t="s">
        <v>356</v>
      </c>
      <c r="C118" s="185" t="s">
        <v>320</v>
      </c>
      <c r="D118" s="158">
        <f t="shared" si="3"/>
        <v>0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140"/>
      <c r="K118" s="140">
        <v>0</v>
      </c>
    </row>
    <row r="119" spans="1:11" x14ac:dyDescent="0.2">
      <c r="A119" s="137">
        <v>111</v>
      </c>
      <c r="B119" s="182" t="s">
        <v>218</v>
      </c>
      <c r="C119" s="145" t="s">
        <v>219</v>
      </c>
      <c r="D119" s="158">
        <f t="shared" si="3"/>
        <v>13100183</v>
      </c>
      <c r="E119" s="140">
        <v>0</v>
      </c>
      <c r="F119" s="140">
        <f>2112162+10988021</f>
        <v>13100183</v>
      </c>
      <c r="G119" s="140">
        <v>0</v>
      </c>
      <c r="H119" s="140">
        <v>0</v>
      </c>
      <c r="I119" s="140">
        <v>0</v>
      </c>
      <c r="J119" s="140">
        <v>0</v>
      </c>
      <c r="K119" s="140">
        <v>0</v>
      </c>
    </row>
    <row r="120" spans="1:11" x14ac:dyDescent="0.2">
      <c r="A120" s="137">
        <v>112</v>
      </c>
      <c r="B120" s="183" t="s">
        <v>220</v>
      </c>
      <c r="C120" s="145" t="s">
        <v>221</v>
      </c>
      <c r="D120" s="158">
        <f t="shared" si="3"/>
        <v>0</v>
      </c>
      <c r="E120" s="140">
        <v>0</v>
      </c>
      <c r="F120" s="140">
        <v>0</v>
      </c>
      <c r="G120" s="140">
        <v>0</v>
      </c>
      <c r="H120" s="140">
        <v>0</v>
      </c>
      <c r="I120" s="140">
        <v>0</v>
      </c>
      <c r="J120" s="140">
        <v>0</v>
      </c>
      <c r="K120" s="140">
        <v>0</v>
      </c>
    </row>
    <row r="121" spans="1:11" ht="24" x14ac:dyDescent="0.2">
      <c r="A121" s="137">
        <v>113</v>
      </c>
      <c r="B121" s="144" t="s">
        <v>222</v>
      </c>
      <c r="C121" s="189" t="s">
        <v>223</v>
      </c>
      <c r="D121" s="158">
        <f t="shared" si="3"/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40">
        <v>0</v>
      </c>
      <c r="K121" s="140">
        <v>0</v>
      </c>
    </row>
    <row r="122" spans="1:11" ht="24" x14ac:dyDescent="0.2">
      <c r="A122" s="137">
        <v>114</v>
      </c>
      <c r="B122" s="183" t="s">
        <v>224</v>
      </c>
      <c r="C122" s="145" t="s">
        <v>225</v>
      </c>
      <c r="D122" s="158">
        <f t="shared" si="3"/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0</v>
      </c>
    </row>
    <row r="123" spans="1:11" ht="13.5" customHeight="1" x14ac:dyDescent="0.2">
      <c r="A123" s="137">
        <v>115</v>
      </c>
      <c r="B123" s="183" t="s">
        <v>226</v>
      </c>
      <c r="C123" s="145" t="s">
        <v>227</v>
      </c>
      <c r="D123" s="158">
        <f t="shared" si="3"/>
        <v>0</v>
      </c>
      <c r="E123" s="140">
        <v>0</v>
      </c>
      <c r="F123" s="140">
        <v>0</v>
      </c>
      <c r="G123" s="140">
        <v>0</v>
      </c>
      <c r="H123" s="140">
        <v>0</v>
      </c>
      <c r="I123" s="140">
        <v>0</v>
      </c>
      <c r="J123" s="140">
        <v>0</v>
      </c>
      <c r="K123" s="140">
        <v>0</v>
      </c>
    </row>
    <row r="124" spans="1:11" x14ac:dyDescent="0.2">
      <c r="A124" s="137">
        <v>116</v>
      </c>
      <c r="B124" s="182" t="s">
        <v>228</v>
      </c>
      <c r="C124" s="145" t="s">
        <v>384</v>
      </c>
      <c r="D124" s="158">
        <f t="shared" si="3"/>
        <v>8322372</v>
      </c>
      <c r="E124" s="140">
        <v>2099149</v>
      </c>
      <c r="F124" s="140">
        <v>6223223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</row>
    <row r="125" spans="1:11" x14ac:dyDescent="0.2">
      <c r="A125" s="137">
        <v>117</v>
      </c>
      <c r="B125" s="182" t="s">
        <v>230</v>
      </c>
      <c r="C125" s="145" t="s">
        <v>231</v>
      </c>
      <c r="D125" s="158">
        <f t="shared" si="3"/>
        <v>0</v>
      </c>
      <c r="E125" s="140">
        <v>0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</row>
    <row r="126" spans="1:11" x14ac:dyDescent="0.2">
      <c r="A126" s="137">
        <v>118</v>
      </c>
      <c r="B126" s="182" t="s">
        <v>232</v>
      </c>
      <c r="C126" s="145" t="s">
        <v>233</v>
      </c>
      <c r="D126" s="158">
        <f t="shared" si="3"/>
        <v>0</v>
      </c>
      <c r="E126" s="140">
        <v>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</row>
    <row r="127" spans="1:11" ht="12.75" customHeight="1" x14ac:dyDescent="0.2">
      <c r="A127" s="137">
        <v>119</v>
      </c>
      <c r="B127" s="144" t="s">
        <v>234</v>
      </c>
      <c r="C127" s="145" t="s">
        <v>235</v>
      </c>
      <c r="D127" s="158">
        <f t="shared" si="3"/>
        <v>0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</row>
    <row r="128" spans="1:11" x14ac:dyDescent="0.2">
      <c r="A128" s="137">
        <v>120</v>
      </c>
      <c r="B128" s="182" t="s">
        <v>236</v>
      </c>
      <c r="C128" s="145" t="s">
        <v>237</v>
      </c>
      <c r="D128" s="186">
        <f t="shared" si="3"/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</row>
    <row r="129" spans="1:11" x14ac:dyDescent="0.2">
      <c r="A129" s="137">
        <v>121</v>
      </c>
      <c r="B129" s="183" t="s">
        <v>238</v>
      </c>
      <c r="C129" s="145" t="s">
        <v>239</v>
      </c>
      <c r="D129" s="158">
        <f t="shared" si="3"/>
        <v>0</v>
      </c>
      <c r="E129" s="140">
        <v>0</v>
      </c>
      <c r="F129" s="140">
        <v>0</v>
      </c>
      <c r="G129" s="140">
        <v>0</v>
      </c>
      <c r="H129" s="140">
        <v>0</v>
      </c>
      <c r="I129" s="140">
        <v>0</v>
      </c>
      <c r="J129" s="140">
        <v>0</v>
      </c>
      <c r="K129" s="140">
        <v>0</v>
      </c>
    </row>
    <row r="130" spans="1:11" x14ac:dyDescent="0.2">
      <c r="A130" s="137">
        <v>122</v>
      </c>
      <c r="B130" s="183" t="s">
        <v>240</v>
      </c>
      <c r="C130" s="145" t="s">
        <v>241</v>
      </c>
      <c r="D130" s="158">
        <f t="shared" si="3"/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</row>
    <row r="131" spans="1:11" x14ac:dyDescent="0.2">
      <c r="A131" s="137">
        <v>123</v>
      </c>
      <c r="B131" s="183" t="s">
        <v>242</v>
      </c>
      <c r="C131" s="145" t="s">
        <v>321</v>
      </c>
      <c r="D131" s="158">
        <f t="shared" si="3"/>
        <v>176314026</v>
      </c>
      <c r="E131" s="140">
        <v>76402238</v>
      </c>
      <c r="F131" s="140">
        <v>52175943</v>
      </c>
      <c r="G131" s="140">
        <v>3235818</v>
      </c>
      <c r="H131" s="140">
        <v>2572637</v>
      </c>
      <c r="I131" s="140">
        <v>19090043</v>
      </c>
      <c r="J131" s="140">
        <v>0</v>
      </c>
      <c r="K131" s="140">
        <v>22837347</v>
      </c>
    </row>
    <row r="132" spans="1:11" x14ac:dyDescent="0.2">
      <c r="A132" s="137">
        <v>124</v>
      </c>
      <c r="B132" s="183" t="s">
        <v>243</v>
      </c>
      <c r="C132" s="145" t="s">
        <v>244</v>
      </c>
      <c r="D132" s="158">
        <f t="shared" si="3"/>
        <v>246159413</v>
      </c>
      <c r="E132" s="140">
        <v>94627338</v>
      </c>
      <c r="F132" s="140">
        <v>75105540</v>
      </c>
      <c r="G132" s="140">
        <v>1504830</v>
      </c>
      <c r="H132" s="140">
        <v>13885885</v>
      </c>
      <c r="I132" s="140">
        <v>44575499</v>
      </c>
      <c r="J132" s="140">
        <v>0</v>
      </c>
      <c r="K132" s="140">
        <v>16460321</v>
      </c>
    </row>
    <row r="133" spans="1:11" ht="12" customHeight="1" x14ac:dyDescent="0.2">
      <c r="A133" s="137">
        <v>125</v>
      </c>
      <c r="B133" s="183" t="s">
        <v>245</v>
      </c>
      <c r="C133" s="145" t="s">
        <v>246</v>
      </c>
      <c r="D133" s="158">
        <f t="shared" si="3"/>
        <v>19469954</v>
      </c>
      <c r="E133" s="140">
        <v>14470404</v>
      </c>
      <c r="F133" s="140">
        <v>0</v>
      </c>
      <c r="G133" s="140">
        <v>4999550</v>
      </c>
      <c r="H133" s="140">
        <v>0</v>
      </c>
      <c r="I133" s="140">
        <v>0</v>
      </c>
      <c r="J133" s="140">
        <v>0</v>
      </c>
      <c r="K133" s="140">
        <v>0</v>
      </c>
    </row>
    <row r="134" spans="1:11" x14ac:dyDescent="0.2">
      <c r="A134" s="137">
        <v>126</v>
      </c>
      <c r="B134" s="144" t="s">
        <v>247</v>
      </c>
      <c r="C134" s="145" t="s">
        <v>248</v>
      </c>
      <c r="D134" s="158">
        <f t="shared" si="3"/>
        <v>31698395</v>
      </c>
      <c r="E134" s="140">
        <v>4435000</v>
      </c>
      <c r="F134" s="140">
        <v>14327050</v>
      </c>
      <c r="G134" s="140">
        <v>1254025</v>
      </c>
      <c r="H134" s="140">
        <v>11682320</v>
      </c>
      <c r="I134" s="140">
        <v>0</v>
      </c>
      <c r="J134" s="140">
        <v>0</v>
      </c>
      <c r="K134" s="140">
        <v>0</v>
      </c>
    </row>
    <row r="135" spans="1:11" x14ac:dyDescent="0.2">
      <c r="A135" s="137">
        <v>127</v>
      </c>
      <c r="B135" s="183" t="s">
        <v>249</v>
      </c>
      <c r="C135" s="145" t="s">
        <v>250</v>
      </c>
      <c r="D135" s="158">
        <f t="shared" si="3"/>
        <v>0</v>
      </c>
      <c r="E135" s="140">
        <v>0</v>
      </c>
      <c r="F135" s="140">
        <v>0</v>
      </c>
      <c r="G135" s="140">
        <v>0</v>
      </c>
      <c r="H135" s="140">
        <v>0</v>
      </c>
      <c r="I135" s="140">
        <v>0</v>
      </c>
      <c r="J135" s="140">
        <v>0</v>
      </c>
      <c r="K135" s="140">
        <v>0</v>
      </c>
    </row>
    <row r="136" spans="1:11" x14ac:dyDescent="0.2">
      <c r="A136" s="137">
        <v>128</v>
      </c>
      <c r="B136" s="144" t="s">
        <v>251</v>
      </c>
      <c r="C136" s="145" t="s">
        <v>322</v>
      </c>
      <c r="D136" s="158">
        <f t="shared" si="3"/>
        <v>30313424</v>
      </c>
      <c r="E136" s="140">
        <v>0</v>
      </c>
      <c r="F136" s="140">
        <v>0</v>
      </c>
      <c r="G136" s="140">
        <v>0</v>
      </c>
      <c r="H136" s="140">
        <v>0</v>
      </c>
      <c r="I136" s="140">
        <v>0</v>
      </c>
      <c r="J136" s="140">
        <v>0</v>
      </c>
      <c r="K136" s="140">
        <v>30313424</v>
      </c>
    </row>
    <row r="137" spans="1:11" ht="11.25" customHeight="1" x14ac:dyDescent="0.2">
      <c r="A137" s="137">
        <v>129</v>
      </c>
      <c r="B137" s="144" t="s">
        <v>252</v>
      </c>
      <c r="C137" s="145" t="s">
        <v>253</v>
      </c>
      <c r="D137" s="158">
        <f t="shared" ref="D137:D145" si="4">E137+F137+G137+H137+I137+J137+K137</f>
        <v>14134915</v>
      </c>
      <c r="E137" s="140">
        <v>0</v>
      </c>
      <c r="F137" s="140">
        <v>13783788</v>
      </c>
      <c r="G137" s="140">
        <v>351127</v>
      </c>
      <c r="H137" s="140">
        <v>0</v>
      </c>
      <c r="I137" s="140">
        <v>0</v>
      </c>
      <c r="J137" s="140">
        <v>0</v>
      </c>
      <c r="K137" s="140">
        <v>0</v>
      </c>
    </row>
    <row r="138" spans="1:11" x14ac:dyDescent="0.2">
      <c r="A138" s="137">
        <v>130</v>
      </c>
      <c r="B138" s="183" t="s">
        <v>254</v>
      </c>
      <c r="C138" s="145" t="s">
        <v>255</v>
      </c>
      <c r="D138" s="158">
        <f t="shared" si="4"/>
        <v>60580364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33041004</v>
      </c>
      <c r="K138" s="140">
        <v>27539360</v>
      </c>
    </row>
    <row r="139" spans="1:11" x14ac:dyDescent="0.2">
      <c r="A139" s="137">
        <v>131</v>
      </c>
      <c r="B139" s="183" t="s">
        <v>256</v>
      </c>
      <c r="C139" s="145" t="s">
        <v>257</v>
      </c>
      <c r="D139" s="158">
        <f t="shared" si="4"/>
        <v>0</v>
      </c>
      <c r="E139" s="140">
        <v>0</v>
      </c>
      <c r="F139" s="140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</row>
    <row r="140" spans="1:11" x14ac:dyDescent="0.2">
      <c r="A140" s="137">
        <v>132</v>
      </c>
      <c r="B140" s="183" t="s">
        <v>258</v>
      </c>
      <c r="C140" s="145" t="s">
        <v>259</v>
      </c>
      <c r="D140" s="158">
        <f t="shared" si="4"/>
        <v>9481642</v>
      </c>
      <c r="E140" s="140">
        <v>7019293</v>
      </c>
      <c r="F140" s="140">
        <v>0</v>
      </c>
      <c r="G140" s="140">
        <v>1055167</v>
      </c>
      <c r="H140" s="140">
        <v>1407182</v>
      </c>
      <c r="I140" s="140">
        <v>0</v>
      </c>
      <c r="J140" s="140">
        <v>0</v>
      </c>
      <c r="K140" s="140">
        <v>0</v>
      </c>
    </row>
    <row r="141" spans="1:11" ht="13.5" customHeight="1" x14ac:dyDescent="0.2">
      <c r="A141" s="137">
        <v>133</v>
      </c>
      <c r="B141" s="144" t="s">
        <v>260</v>
      </c>
      <c r="C141" s="145" t="s">
        <v>323</v>
      </c>
      <c r="D141" s="158">
        <f t="shared" si="4"/>
        <v>96601409</v>
      </c>
      <c r="E141" s="140">
        <v>22619411</v>
      </c>
      <c r="F141" s="140">
        <f>68338201-10988021</f>
        <v>57350180</v>
      </c>
      <c r="G141" s="140">
        <v>3021508</v>
      </c>
      <c r="H141" s="140">
        <v>1619565</v>
      </c>
      <c r="I141" s="140">
        <v>0</v>
      </c>
      <c r="J141" s="140">
        <v>0</v>
      </c>
      <c r="K141" s="140">
        <v>11990745</v>
      </c>
    </row>
    <row r="142" spans="1:11" x14ac:dyDescent="0.2">
      <c r="A142" s="137">
        <v>134</v>
      </c>
      <c r="B142" s="182" t="s">
        <v>261</v>
      </c>
      <c r="C142" s="145" t="s">
        <v>262</v>
      </c>
      <c r="D142" s="158">
        <f t="shared" si="4"/>
        <v>43882444</v>
      </c>
      <c r="E142" s="140">
        <v>6273420</v>
      </c>
      <c r="F142" s="140">
        <v>6418085</v>
      </c>
      <c r="G142" s="140">
        <v>4843965</v>
      </c>
      <c r="H142" s="140">
        <v>3944366</v>
      </c>
      <c r="I142" s="140">
        <v>9004129</v>
      </c>
      <c r="J142" s="140">
        <v>0</v>
      </c>
      <c r="K142" s="140">
        <v>13398479</v>
      </c>
    </row>
    <row r="143" spans="1:11" x14ac:dyDescent="0.2">
      <c r="A143" s="137">
        <v>135</v>
      </c>
      <c r="B143" s="183" t="s">
        <v>263</v>
      </c>
      <c r="C143" s="145" t="s">
        <v>264</v>
      </c>
      <c r="D143" s="158">
        <f t="shared" si="4"/>
        <v>46071021</v>
      </c>
      <c r="E143" s="140">
        <v>10942032</v>
      </c>
      <c r="F143" s="140">
        <v>0</v>
      </c>
      <c r="G143" s="140">
        <v>0</v>
      </c>
      <c r="H143" s="140">
        <v>0</v>
      </c>
      <c r="I143" s="140">
        <v>0</v>
      </c>
      <c r="J143" s="140">
        <v>0</v>
      </c>
      <c r="K143" s="140">
        <v>35128989</v>
      </c>
    </row>
    <row r="144" spans="1:11" x14ac:dyDescent="0.2">
      <c r="A144" s="137">
        <v>136</v>
      </c>
      <c r="B144" s="144" t="s">
        <v>265</v>
      </c>
      <c r="C144" s="145" t="s">
        <v>266</v>
      </c>
      <c r="D144" s="158">
        <f t="shared" si="4"/>
        <v>0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</row>
    <row r="145" spans="1:11" ht="14.25" customHeight="1" x14ac:dyDescent="0.2">
      <c r="A145" s="137">
        <v>137</v>
      </c>
      <c r="B145" s="190" t="s">
        <v>267</v>
      </c>
      <c r="C145" s="191" t="s">
        <v>268</v>
      </c>
      <c r="D145" s="158">
        <f t="shared" si="4"/>
        <v>0</v>
      </c>
      <c r="E145" s="140">
        <v>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140">
        <v>0</v>
      </c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2022-02-16T03:16:50Z</cp:lastPrinted>
  <dcterms:created xsi:type="dcterms:W3CDTF">2021-01-30T04:26:25Z</dcterms:created>
  <dcterms:modified xsi:type="dcterms:W3CDTF">2022-03-01T06:29:30Z</dcterms:modified>
</cp:coreProperties>
</file>