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8-22\"/>
    </mc:Choice>
  </mc:AlternateContent>
  <xr:revisionPtr revIDLastSave="0" documentId="13_ncr:1_{AFEEE98F-85CD-4BCB-8B61-2F6CF481AA93}" xr6:coauthVersionLast="36" xr6:coauthVersionMax="36" xr10:uidLastSave="{00000000-0000-0000-0000-000000000000}"/>
  <bookViews>
    <workbookView xWindow="0" yWindow="480" windowWidth="19440" windowHeight="11745" tabRatio="707" xr2:uid="{00000000-000D-0000-FFFF-FFFF00000000}"/>
  </bookViews>
  <sheets>
    <sheet name="СВОД БП+СБП" sheetId="1" r:id="rId1"/>
    <sheet name="бюджет РБ" sheetId="19" r:id="rId2"/>
    <sheet name="СМП (17-22)" sheetId="11" r:id="rId3"/>
    <sheet name="ДС (пр.18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Объем средств по ПР" sheetId="25" r:id="rId10"/>
    <sheet name="МБТ Расп.№109-р от 28.01.2022" sheetId="14" r:id="rId11"/>
    <sheet name="ОДИ ПГГ" sheetId="2" r:id="rId12"/>
    <sheet name="ОДИ МЗ РБ" sheetId="3" r:id="rId13"/>
    <sheet name="ФАП (пр.17-22)" sheetId="4" r:id="rId14"/>
    <sheet name="Гемодиализ (пр.17-22)" sheetId="10" r:id="rId15"/>
  </sheets>
  <externalReferences>
    <externalReference r:id="rId16"/>
    <externalReference r:id="rId17"/>
  </externalReferences>
  <definedNames>
    <definedName name="__xlnm.Print_Area_2" localSheetId="9">#REF!</definedName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4" hidden="1">'Гемодиализ (пр.17-22)'!$A$5:$I$146</definedName>
    <definedName name="_xlnm._FilterDatabase" localSheetId="3" hidden="1">'ДС (пр.18-22)'!#REF!</definedName>
    <definedName name="_xlnm._FilterDatabase" localSheetId="4" hidden="1">'КС '!$A$8:$P$8</definedName>
    <definedName name="_xlnm._FilterDatabase" localSheetId="10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9" hidden="1">'Объем средств по ПР'!$A$5:$C$5</definedName>
    <definedName name="_xlnm._FilterDatabase" localSheetId="12" hidden="1">'ОДИ МЗ РБ'!$A$5:$D$5</definedName>
    <definedName name="_xlnm._FilterDatabase" localSheetId="11" hidden="1">'ОДИ ПГГ'!$A$5:$D$5</definedName>
    <definedName name="_xlnm._FilterDatabase" localSheetId="0" hidden="1">'СВОД БП+СБП'!$A$10:$W$150</definedName>
    <definedName name="_xlnm._FilterDatabase" localSheetId="2" hidden="1">'СМП (17-22)'!$A$5:$C$5</definedName>
    <definedName name="_xlnm._FilterDatabase" localSheetId="13" hidden="1">'ФАП (пр.17-22)'!$A$5:$D$5</definedName>
    <definedName name="Kbcn" localSheetId="9">#REF!</definedName>
    <definedName name="Kbcn">#REF!</definedName>
    <definedName name="Neot_17" localSheetId="9">#REF!</definedName>
    <definedName name="Neot_17">#REF!</definedName>
    <definedName name="res2_range" localSheetId="9">#REF!</definedName>
    <definedName name="res2_range">#REF!</definedName>
    <definedName name="Tg_CZ" localSheetId="9">#REF!</definedName>
    <definedName name="Tg_CZ">#REF!</definedName>
    <definedName name="Tg_Disp" localSheetId="9">#REF!</definedName>
    <definedName name="Tg_Disp">#REF!</definedName>
    <definedName name="Tg_Geri" localSheetId="9">#REF!</definedName>
    <definedName name="Tg_Geri">#REF!</definedName>
    <definedName name="Tg_Kons" localSheetId="9">#REF!</definedName>
    <definedName name="Tg_Kons">#REF!</definedName>
    <definedName name="Tg_Med" localSheetId="9">#REF!</definedName>
    <definedName name="Tg_Med">#REF!</definedName>
    <definedName name="Tg_Neot" localSheetId="9">#REF!</definedName>
    <definedName name="Tg_Neot">#REF!</definedName>
    <definedName name="Tg_Nepr" localSheetId="9">#REF!</definedName>
    <definedName name="Tg_Nepr">#REF!</definedName>
    <definedName name="Tg_Obr" localSheetId="9">#REF!</definedName>
    <definedName name="Tg_Obr">#REF!</definedName>
    <definedName name="Tg_Reestr" localSheetId="9">#REF!</definedName>
    <definedName name="Tg_Reestr">#REF!</definedName>
    <definedName name="TgSMP" localSheetId="9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9">#REF!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4">'Гемодиализ (пр.17-22)'!$4:$5</definedName>
    <definedName name="_xlnm.Print_Titles" localSheetId="3">'ДС (пр.18-22)'!$5:$5</definedName>
    <definedName name="_xlnm.Print_Titles" localSheetId="4">'КС '!$4:$5</definedName>
    <definedName name="_xlnm.Print_Titles" localSheetId="10">'МБТ Расп.№109-р от 28.01.2022'!$4:$5</definedName>
    <definedName name="_xlnm.Print_Titles" localSheetId="5">'МБТ Расп.№789-р от 07.04.2022'!$3:$4</definedName>
    <definedName name="_xlnm.Print_Titles" localSheetId="9">'Объем средств по ПР'!$4:$5</definedName>
    <definedName name="_xlnm.Print_Titles" localSheetId="12">'ОДИ МЗ РБ'!$4:$5</definedName>
    <definedName name="_xlnm.Print_Titles" localSheetId="11">'ОДИ ПГГ'!$4:$5</definedName>
    <definedName name="_xlnm.Print_Titles" localSheetId="0">'СВОД БП+СБП'!$4:$5</definedName>
    <definedName name="_xlnm.Print_Titles" localSheetId="2">'СМП (17-22)'!$4:$5</definedName>
    <definedName name="_xlnm.Print_Titles" localSheetId="13">'ФАП (пр.17-22)'!$4:$5</definedName>
    <definedName name="ЗД">[2]Данные!$BY$3:$DB$3</definedName>
    <definedName name="ппорь" localSheetId="9">#REF!</definedName>
    <definedName name="ппорь">#REF!</definedName>
    <definedName name="смп" localSheetId="9">#REF!</definedName>
    <definedName name="смп">#REF!</definedName>
    <definedName name="ФЗ">[2]Данные!$DC$3:$EF$3</definedName>
    <definedName name="Шт">[2]Данные!$AU$3:$BX$3</definedName>
    <definedName name="ЭКО" localSheetId="9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67" i="19" l="1"/>
  <c r="R137" i="1" l="1"/>
  <c r="Q11" i="19" l="1"/>
  <c r="Q9" i="19" s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F66" i="1" s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1" i="1"/>
  <c r="F8" i="23"/>
  <c r="D10" i="5" l="1"/>
  <c r="F9" i="25" l="1"/>
  <c r="F7" i="25" s="1"/>
  <c r="E9" i="25"/>
  <c r="E7" i="25" s="1"/>
  <c r="M10" i="1"/>
  <c r="M8" i="1" l="1"/>
  <c r="D9" i="25"/>
  <c r="D7" i="25" s="1"/>
  <c r="E139" i="23" l="1"/>
  <c r="F92" i="23"/>
  <c r="F93" i="23"/>
  <c r="D26" i="10" l="1"/>
  <c r="D27" i="10"/>
  <c r="D28" i="10"/>
  <c r="D29" i="10"/>
  <c r="D30" i="10"/>
  <c r="H92" i="7" l="1"/>
  <c r="D7" i="9" l="1"/>
  <c r="D146" i="11" l="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50" i="9" l="1"/>
  <c r="D84" i="9"/>
  <c r="D74" i="9"/>
  <c r="D97" i="9"/>
  <c r="D45" i="9"/>
  <c r="D88" i="9"/>
  <c r="D135" i="9"/>
  <c r="D34" i="9"/>
  <c r="D24" i="9"/>
  <c r="D60" i="9"/>
  <c r="D23" i="9"/>
  <c r="D39" i="9"/>
  <c r="D149" i="23" l="1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H9" i="23"/>
  <c r="H7" i="23" s="1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G9" i="23"/>
  <c r="G7" i="23" s="1"/>
  <c r="D8" i="23"/>
  <c r="D97" i="23" l="1"/>
  <c r="F9" i="23"/>
  <c r="F7" i="23" s="1"/>
  <c r="D35" i="23"/>
  <c r="E9" i="23"/>
  <c r="E7" i="23" s="1"/>
  <c r="D3" i="23" l="1"/>
  <c r="D9" i="23"/>
  <c r="D7" i="23" s="1"/>
  <c r="D91" i="9" l="1"/>
  <c r="D136" i="9"/>
  <c r="M11" i="19" l="1"/>
  <c r="M9" i="19" s="1"/>
  <c r="F92" i="7" l="1"/>
  <c r="G92" i="7"/>
  <c r="E92" i="7"/>
  <c r="E8" i="11" l="1"/>
  <c r="E6" i="11" s="1"/>
  <c r="F8" i="11"/>
  <c r="F6" i="11" s="1"/>
  <c r="G8" i="11"/>
  <c r="G6" i="11" s="1"/>
  <c r="D8" i="11"/>
  <c r="D6" i="11" s="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P66" i="1" l="1"/>
  <c r="U66" i="1" s="1"/>
  <c r="E9" i="7" l="1"/>
  <c r="E7" i="7" s="1"/>
  <c r="D94" i="7" l="1"/>
  <c r="D93" i="7"/>
  <c r="D92" i="7" l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97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11" i="1"/>
  <c r="R9" i="1"/>
  <c r="L149" i="19" l="1"/>
  <c r="G149" i="19"/>
  <c r="D149" i="19" s="1"/>
  <c r="L148" i="19"/>
  <c r="G148" i="19"/>
  <c r="L147" i="19"/>
  <c r="G147" i="19"/>
  <c r="L146" i="19"/>
  <c r="G146" i="19"/>
  <c r="L145" i="19"/>
  <c r="G145" i="19"/>
  <c r="D145" i="19" s="1"/>
  <c r="L144" i="19"/>
  <c r="G144" i="19"/>
  <c r="L143" i="19"/>
  <c r="G143" i="19"/>
  <c r="L142" i="19"/>
  <c r="G142" i="19"/>
  <c r="L141" i="19"/>
  <c r="G141" i="19"/>
  <c r="D141" i="19" s="1"/>
  <c r="L140" i="19"/>
  <c r="G140" i="19"/>
  <c r="L139" i="19"/>
  <c r="G139" i="19"/>
  <c r="L138" i="19"/>
  <c r="G138" i="19"/>
  <c r="L137" i="19"/>
  <c r="G137" i="19"/>
  <c r="D137" i="19" s="1"/>
  <c r="L136" i="19"/>
  <c r="G136" i="19"/>
  <c r="L135" i="19"/>
  <c r="G135" i="19"/>
  <c r="L134" i="19"/>
  <c r="G134" i="19"/>
  <c r="L133" i="19"/>
  <c r="G133" i="19"/>
  <c r="D133" i="19" s="1"/>
  <c r="L132" i="19"/>
  <c r="G132" i="19"/>
  <c r="L131" i="19"/>
  <c r="G131" i="19"/>
  <c r="L130" i="19"/>
  <c r="G130" i="19"/>
  <c r="L129" i="19"/>
  <c r="G129" i="19"/>
  <c r="D129" i="19" s="1"/>
  <c r="L128" i="19"/>
  <c r="G128" i="19"/>
  <c r="L127" i="19"/>
  <c r="G127" i="19"/>
  <c r="L126" i="19"/>
  <c r="G126" i="19"/>
  <c r="L125" i="19"/>
  <c r="G125" i="19"/>
  <c r="D125" i="19" s="1"/>
  <c r="L124" i="19"/>
  <c r="G124" i="19"/>
  <c r="L123" i="19"/>
  <c r="G123" i="19"/>
  <c r="L122" i="19"/>
  <c r="G122" i="19"/>
  <c r="L121" i="19"/>
  <c r="G121" i="19"/>
  <c r="D121" i="19" s="1"/>
  <c r="L120" i="19"/>
  <c r="G120" i="19"/>
  <c r="L119" i="19"/>
  <c r="G119" i="19"/>
  <c r="L118" i="19"/>
  <c r="G118" i="19"/>
  <c r="L117" i="19"/>
  <c r="G117" i="19"/>
  <c r="D117" i="19" s="1"/>
  <c r="L116" i="19"/>
  <c r="G116" i="19"/>
  <c r="L115" i="19"/>
  <c r="G115" i="19"/>
  <c r="L114" i="19"/>
  <c r="G114" i="19"/>
  <c r="L113" i="19"/>
  <c r="G113" i="19"/>
  <c r="D113" i="19" s="1"/>
  <c r="L112" i="19"/>
  <c r="G112" i="19"/>
  <c r="L111" i="19"/>
  <c r="G111" i="19"/>
  <c r="L110" i="19"/>
  <c r="G110" i="19"/>
  <c r="L109" i="19"/>
  <c r="G109" i="19"/>
  <c r="D109" i="19" s="1"/>
  <c r="L108" i="19"/>
  <c r="G108" i="19"/>
  <c r="L107" i="19"/>
  <c r="G107" i="19"/>
  <c r="L106" i="19"/>
  <c r="G106" i="19"/>
  <c r="L105" i="19"/>
  <c r="G105" i="19"/>
  <c r="D105" i="19" s="1"/>
  <c r="L104" i="19"/>
  <c r="G104" i="19"/>
  <c r="L103" i="19"/>
  <c r="G103" i="19"/>
  <c r="L102" i="19"/>
  <c r="G102" i="19"/>
  <c r="L101" i="19"/>
  <c r="G101" i="19"/>
  <c r="D101" i="19" s="1"/>
  <c r="L100" i="19"/>
  <c r="G100" i="19"/>
  <c r="L99" i="19"/>
  <c r="G99" i="19"/>
  <c r="L98" i="19"/>
  <c r="G98" i="19"/>
  <c r="L97" i="19"/>
  <c r="G97" i="19"/>
  <c r="D97" i="19" s="1"/>
  <c r="L96" i="19"/>
  <c r="G96" i="19"/>
  <c r="L95" i="19"/>
  <c r="G95" i="19"/>
  <c r="L94" i="19"/>
  <c r="G94" i="19"/>
  <c r="L93" i="19"/>
  <c r="G93" i="19"/>
  <c r="D93" i="19" s="1"/>
  <c r="L92" i="19"/>
  <c r="G92" i="19"/>
  <c r="L91" i="19"/>
  <c r="G91" i="19"/>
  <c r="L90" i="19"/>
  <c r="G90" i="19"/>
  <c r="L89" i="19"/>
  <c r="G89" i="19"/>
  <c r="D89" i="19" s="1"/>
  <c r="L88" i="19"/>
  <c r="G88" i="19"/>
  <c r="L87" i="19"/>
  <c r="G87" i="19"/>
  <c r="L86" i="19"/>
  <c r="G86" i="19"/>
  <c r="L85" i="19"/>
  <c r="G85" i="19"/>
  <c r="D85" i="19" s="1"/>
  <c r="L84" i="19"/>
  <c r="G84" i="19"/>
  <c r="L83" i="19"/>
  <c r="G83" i="19"/>
  <c r="L82" i="19"/>
  <c r="G82" i="19"/>
  <c r="L81" i="19"/>
  <c r="G81" i="19"/>
  <c r="D81" i="19" s="1"/>
  <c r="L80" i="19"/>
  <c r="G80" i="19"/>
  <c r="L79" i="19"/>
  <c r="G79" i="19"/>
  <c r="L78" i="19"/>
  <c r="G78" i="19"/>
  <c r="L77" i="19"/>
  <c r="G77" i="19"/>
  <c r="D77" i="19" s="1"/>
  <c r="L76" i="19"/>
  <c r="G76" i="19"/>
  <c r="L75" i="19"/>
  <c r="G75" i="19"/>
  <c r="L74" i="19"/>
  <c r="G74" i="19"/>
  <c r="L73" i="19"/>
  <c r="G73" i="19"/>
  <c r="D73" i="19" s="1"/>
  <c r="L72" i="19"/>
  <c r="G72" i="19"/>
  <c r="L71" i="19"/>
  <c r="G71" i="19"/>
  <c r="L70" i="19"/>
  <c r="G70" i="19"/>
  <c r="L69" i="19"/>
  <c r="G69" i="19"/>
  <c r="D69" i="19" s="1"/>
  <c r="L68" i="19"/>
  <c r="G68" i="19"/>
  <c r="L66" i="19"/>
  <c r="G66" i="19"/>
  <c r="L65" i="19"/>
  <c r="G65" i="19"/>
  <c r="L64" i="19"/>
  <c r="G64" i="19"/>
  <c r="D64" i="19" s="1"/>
  <c r="L63" i="19"/>
  <c r="G63" i="19"/>
  <c r="L62" i="19"/>
  <c r="G62" i="19"/>
  <c r="L61" i="19"/>
  <c r="G61" i="19"/>
  <c r="L60" i="19"/>
  <c r="G60" i="19"/>
  <c r="D60" i="19" s="1"/>
  <c r="L59" i="19"/>
  <c r="G59" i="19"/>
  <c r="L58" i="19"/>
  <c r="G58" i="19"/>
  <c r="L57" i="19"/>
  <c r="G57" i="19"/>
  <c r="L56" i="19"/>
  <c r="G56" i="19"/>
  <c r="D56" i="19" s="1"/>
  <c r="L55" i="19"/>
  <c r="G55" i="19"/>
  <c r="L54" i="19"/>
  <c r="G54" i="19"/>
  <c r="L53" i="19"/>
  <c r="G53" i="19"/>
  <c r="L52" i="19"/>
  <c r="G52" i="19"/>
  <c r="D52" i="19" s="1"/>
  <c r="L51" i="19"/>
  <c r="G51" i="19"/>
  <c r="L50" i="19"/>
  <c r="G50" i="19"/>
  <c r="L49" i="19"/>
  <c r="G49" i="19"/>
  <c r="L48" i="19"/>
  <c r="G48" i="19"/>
  <c r="D48" i="19" s="1"/>
  <c r="L47" i="19"/>
  <c r="G47" i="19"/>
  <c r="L46" i="19"/>
  <c r="G46" i="19"/>
  <c r="L45" i="19"/>
  <c r="G45" i="19"/>
  <c r="L44" i="19"/>
  <c r="G44" i="19"/>
  <c r="D44" i="19" s="1"/>
  <c r="L43" i="19"/>
  <c r="G43" i="19"/>
  <c r="L42" i="19"/>
  <c r="G42" i="19"/>
  <c r="L41" i="19"/>
  <c r="G41" i="19"/>
  <c r="L40" i="19"/>
  <c r="G40" i="19"/>
  <c r="D40" i="19" s="1"/>
  <c r="L39" i="19"/>
  <c r="G39" i="19"/>
  <c r="L38" i="19"/>
  <c r="G38" i="19"/>
  <c r="L37" i="19"/>
  <c r="G37" i="19"/>
  <c r="L36" i="19"/>
  <c r="G36" i="19"/>
  <c r="D36" i="19" s="1"/>
  <c r="L35" i="19"/>
  <c r="G35" i="19"/>
  <c r="L34" i="19"/>
  <c r="G34" i="19"/>
  <c r="L33" i="19"/>
  <c r="G33" i="19"/>
  <c r="L32" i="19"/>
  <c r="G32" i="19"/>
  <c r="D32" i="19" s="1"/>
  <c r="L31" i="19"/>
  <c r="G31" i="19"/>
  <c r="L30" i="19"/>
  <c r="G30" i="19"/>
  <c r="L29" i="19"/>
  <c r="G29" i="19"/>
  <c r="L28" i="19"/>
  <c r="G28" i="19"/>
  <c r="D28" i="19" s="1"/>
  <c r="L27" i="19"/>
  <c r="G27" i="19"/>
  <c r="L26" i="19"/>
  <c r="G26" i="19"/>
  <c r="L25" i="19"/>
  <c r="G25" i="19"/>
  <c r="L24" i="19"/>
  <c r="G24" i="19"/>
  <c r="D24" i="19" s="1"/>
  <c r="L23" i="19"/>
  <c r="G23" i="19"/>
  <c r="L22" i="19"/>
  <c r="G22" i="19"/>
  <c r="L21" i="19"/>
  <c r="G21" i="19"/>
  <c r="L20" i="19"/>
  <c r="G20" i="19"/>
  <c r="D20" i="19" s="1"/>
  <c r="L19" i="19"/>
  <c r="G19" i="19"/>
  <c r="L18" i="19"/>
  <c r="G18" i="19"/>
  <c r="L17" i="19"/>
  <c r="G17" i="19"/>
  <c r="L16" i="19"/>
  <c r="G16" i="19"/>
  <c r="D16" i="19" s="1"/>
  <c r="L15" i="19"/>
  <c r="G15" i="19"/>
  <c r="L14" i="19"/>
  <c r="G14" i="19"/>
  <c r="L13" i="19"/>
  <c r="G13" i="19"/>
  <c r="L12" i="19"/>
  <c r="G12" i="19"/>
  <c r="D12" i="19" s="1"/>
  <c r="P11" i="19"/>
  <c r="P9" i="19" s="1"/>
  <c r="O11" i="19"/>
  <c r="O9" i="19" s="1"/>
  <c r="N11" i="19"/>
  <c r="N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D15" i="19" l="1"/>
  <c r="D19" i="19"/>
  <c r="D23" i="19"/>
  <c r="D27" i="19"/>
  <c r="D31" i="19"/>
  <c r="D35" i="19"/>
  <c r="D39" i="19"/>
  <c r="D43" i="19"/>
  <c r="D47" i="19"/>
  <c r="D51" i="19"/>
  <c r="D55" i="19"/>
  <c r="D59" i="19"/>
  <c r="D63" i="19"/>
  <c r="D68" i="19"/>
  <c r="D72" i="19"/>
  <c r="D76" i="19"/>
  <c r="D80" i="19"/>
  <c r="D84" i="19"/>
  <c r="D88" i="19"/>
  <c r="D92" i="19"/>
  <c r="D96" i="19"/>
  <c r="D100" i="19"/>
  <c r="D104" i="19"/>
  <c r="D108" i="19"/>
  <c r="D112" i="19"/>
  <c r="D116" i="19"/>
  <c r="D120" i="19"/>
  <c r="D124" i="19"/>
  <c r="D128" i="19"/>
  <c r="D132" i="19"/>
  <c r="D136" i="19"/>
  <c r="D140" i="19"/>
  <c r="D144" i="19"/>
  <c r="D148" i="19"/>
  <c r="D13" i="19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1" i="19"/>
  <c r="D75" i="19"/>
  <c r="D79" i="19"/>
  <c r="D83" i="19"/>
  <c r="D87" i="19"/>
  <c r="D91" i="19"/>
  <c r="D95" i="19"/>
  <c r="D99" i="19"/>
  <c r="D103" i="19"/>
  <c r="D107" i="19"/>
  <c r="D111" i="19"/>
  <c r="D115" i="19"/>
  <c r="D119" i="19"/>
  <c r="D123" i="19"/>
  <c r="D127" i="19"/>
  <c r="D131" i="19"/>
  <c r="D135" i="19"/>
  <c r="D139" i="19"/>
  <c r="D143" i="19"/>
  <c r="D147" i="19"/>
  <c r="D122" i="19"/>
  <c r="D126" i="19"/>
  <c r="D130" i="19"/>
  <c r="D134" i="19"/>
  <c r="D138" i="19"/>
  <c r="D142" i="19"/>
  <c r="D146" i="19"/>
  <c r="G11" i="19"/>
  <c r="G9" i="19" s="1"/>
  <c r="L11" i="19"/>
  <c r="L9" i="19" s="1"/>
  <c r="Q119" i="1" l="1"/>
  <c r="Q123" i="1"/>
  <c r="Q114" i="1"/>
  <c r="Q39" i="1"/>
  <c r="Q77" i="1"/>
  <c r="Q131" i="1"/>
  <c r="Q118" i="1"/>
  <c r="Q117" i="1"/>
  <c r="Q141" i="1"/>
  <c r="Q92" i="1"/>
  <c r="Q80" i="1"/>
  <c r="Q65" i="1"/>
  <c r="Q24" i="1"/>
  <c r="Q135" i="1"/>
  <c r="Q35" i="1"/>
  <c r="Q125" i="1"/>
  <c r="Q128" i="1"/>
  <c r="Q120" i="1"/>
  <c r="Q64" i="1"/>
  <c r="Q79" i="1"/>
  <c r="Q130" i="1"/>
  <c r="Q127" i="1"/>
  <c r="Q73" i="1"/>
  <c r="Q82" i="1"/>
  <c r="Q116" i="1"/>
  <c r="Q91" i="1"/>
  <c r="Q72" i="1"/>
  <c r="Q132" i="1"/>
  <c r="Q34" i="1"/>
  <c r="Q78" i="1"/>
  <c r="Q37" i="1"/>
  <c r="Q12" i="1"/>
  <c r="Q149" i="1"/>
  <c r="Q134" i="1"/>
  <c r="Q9" i="1"/>
  <c r="Q41" i="1"/>
  <c r="Q25" i="1"/>
  <c r="Q100" i="1"/>
  <c r="Q51" i="1"/>
  <c r="Q38" i="1"/>
  <c r="Q53" i="1"/>
  <c r="Q68" i="1"/>
  <c r="Q137" i="1"/>
  <c r="Q20" i="1"/>
  <c r="Q59" i="1"/>
  <c r="Q90" i="1"/>
  <c r="Q144" i="1"/>
  <c r="Q105" i="1"/>
  <c r="Q33" i="1"/>
  <c r="Q108" i="1"/>
  <c r="Q140" i="1"/>
  <c r="Q49" i="1"/>
  <c r="Q69" i="1"/>
  <c r="Q22" i="1"/>
  <c r="Q57" i="1"/>
  <c r="Q103" i="1"/>
  <c r="Q27" i="1"/>
  <c r="Q98" i="1"/>
  <c r="Q148" i="1"/>
  <c r="Q50" i="1"/>
  <c r="Q18" i="1"/>
  <c r="Q112" i="1"/>
  <c r="Q45" i="1"/>
  <c r="Q54" i="1"/>
  <c r="Q113" i="1"/>
  <c r="Q46" i="1"/>
  <c r="Q21" i="1"/>
  <c r="Q15" i="1"/>
  <c r="Q121" i="1"/>
  <c r="Q32" i="1"/>
  <c r="Q122" i="1"/>
  <c r="Q88" i="1"/>
  <c r="Q47" i="1"/>
  <c r="Q110" i="1"/>
  <c r="Q43" i="1"/>
  <c r="Q104" i="1"/>
  <c r="Q52" i="1"/>
  <c r="Q111" i="1"/>
  <c r="Q44" i="1"/>
  <c r="Q19" i="1"/>
  <c r="Q86" i="1"/>
  <c r="Q102" i="1"/>
  <c r="Q107" i="1"/>
  <c r="Q40" i="1"/>
  <c r="Q17" i="1"/>
  <c r="Q99" i="1"/>
  <c r="Q60" i="1"/>
  <c r="Q36" i="1"/>
  <c r="Q42" i="1"/>
  <c r="Q93" i="1"/>
  <c r="Q28" i="1"/>
  <c r="Q89" i="1"/>
  <c r="Q145" i="1"/>
  <c r="Q29" i="1"/>
  <c r="Q74" i="1"/>
  <c r="Q23" i="1"/>
  <c r="Q126" i="1"/>
  <c r="Q11" i="1"/>
  <c r="Q30" i="1"/>
  <c r="Q109" i="1"/>
  <c r="Q67" i="1"/>
  <c r="Q13" i="1"/>
  <c r="Q87" i="1"/>
  <c r="Q143" i="1"/>
  <c r="Q16" i="1"/>
  <c r="Q71" i="1"/>
  <c r="Q61" i="1"/>
  <c r="Q55" i="1"/>
  <c r="Q56" i="1"/>
  <c r="Q147" i="1"/>
  <c r="Q138" i="1"/>
  <c r="Q106" i="1"/>
  <c r="Q63" i="1"/>
  <c r="Q31" i="1"/>
  <c r="Q142" i="1"/>
  <c r="Q76" i="1"/>
  <c r="Q136" i="1"/>
  <c r="Q85" i="1"/>
  <c r="Q139" i="1"/>
  <c r="Q84" i="1"/>
  <c r="Q14" i="1"/>
  <c r="Q124" i="1"/>
  <c r="Q83" i="1"/>
  <c r="Q146" i="1"/>
  <c r="Q75" i="1"/>
  <c r="Q133" i="1"/>
  <c r="Q101" i="1"/>
  <c r="Q58" i="1"/>
  <c r="Q26" i="1"/>
  <c r="Q129" i="1"/>
  <c r="Q62" i="1"/>
  <c r="Q70" i="1"/>
  <c r="Q81" i="1"/>
  <c r="Q150" i="1"/>
  <c r="Q48" i="1"/>
  <c r="Q115" i="1"/>
  <c r="Q95" i="1"/>
  <c r="Q97" i="1"/>
  <c r="Q94" i="1"/>
  <c r="Q96" i="1"/>
  <c r="D11" i="19"/>
  <c r="D9" i="19" s="1"/>
  <c r="D130" i="5" l="1"/>
  <c r="K8" i="2" l="1"/>
  <c r="J8" i="2"/>
  <c r="I8" i="2"/>
  <c r="H8" i="2"/>
  <c r="H6" i="2" s="1"/>
  <c r="G8" i="2"/>
  <c r="G6" i="2" s="1"/>
  <c r="F8" i="2"/>
  <c r="E8" i="2"/>
  <c r="E6" i="2" s="1"/>
  <c r="F6" i="2" l="1"/>
  <c r="I6" i="2"/>
  <c r="J6" i="2"/>
  <c r="K6" i="2"/>
  <c r="D8" i="2"/>
  <c r="D6" i="2" s="1"/>
  <c r="T97" i="1" l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96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11" i="1"/>
  <c r="T94" i="1" l="1"/>
  <c r="T95" i="1"/>
  <c r="T10" i="1" l="1"/>
  <c r="D8" i="24"/>
  <c r="D6" i="24" s="1"/>
  <c r="T8" i="1" l="1"/>
  <c r="S94" i="1" l="1"/>
  <c r="R94" i="1"/>
  <c r="N94" i="1"/>
  <c r="L94" i="1"/>
  <c r="H94" i="1"/>
  <c r="S93" i="1" l="1"/>
  <c r="L93" i="1"/>
  <c r="N93" i="1"/>
  <c r="H93" i="1"/>
  <c r="R93" i="1"/>
  <c r="I94" i="1"/>
  <c r="I95" i="1"/>
  <c r="I93" i="1" l="1"/>
  <c r="G95" i="1" l="1"/>
  <c r="G94" i="1"/>
  <c r="H9" i="7"/>
  <c r="H7" i="7" s="1"/>
  <c r="G9" i="7"/>
  <c r="G7" i="7" s="1"/>
  <c r="F9" i="7"/>
  <c r="F7" i="7" s="1"/>
  <c r="F95" i="1" l="1"/>
  <c r="P95" i="1" s="1"/>
  <c r="U95" i="1" s="1"/>
  <c r="G93" i="1"/>
  <c r="D9" i="7"/>
  <c r="D7" i="5" l="1"/>
  <c r="S150" i="1" l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S10" i="1" l="1"/>
  <c r="S8" i="1" s="1"/>
  <c r="I18" i="1" l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H6" i="21" s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G9" i="3"/>
  <c r="F9" i="3"/>
  <c r="E9" i="3"/>
  <c r="E7" i="3" l="1"/>
  <c r="F7" i="3"/>
  <c r="G7" i="3"/>
  <c r="H7" i="3"/>
  <c r="K9" i="1"/>
  <c r="K23" i="1"/>
  <c r="K122" i="1"/>
  <c r="K81" i="1"/>
  <c r="K83" i="1"/>
  <c r="K149" i="1"/>
  <c r="K94" i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D7" i="3" s="1"/>
  <c r="K93" i="1" l="1"/>
  <c r="F93" i="1" s="1"/>
  <c r="F94" i="1"/>
  <c r="K10" i="1"/>
  <c r="K8" i="1" s="1"/>
  <c r="D149" i="7" l="1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E9" i="1" l="1"/>
  <c r="E8" i="21"/>
  <c r="E6" i="21" s="1"/>
  <c r="F8" i="21"/>
  <c r="F6" i="21" s="1"/>
  <c r="G8" i="21"/>
  <c r="G6" i="21" s="1"/>
  <c r="I8" i="21"/>
  <c r="I6" i="21" s="1"/>
  <c r="J8" i="21"/>
  <c r="J6" i="21" s="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D6" i="21" s="1"/>
  <c r="E23" i="1"/>
  <c r="E10" i="1" l="1"/>
  <c r="R96" i="1"/>
  <c r="E8" i="1" l="1"/>
  <c r="R10" i="1"/>
  <c r="R8" i="1" s="1"/>
  <c r="H23" i="1"/>
  <c r="J23" i="1"/>
  <c r="L23" i="1"/>
  <c r="D21" i="5"/>
  <c r="D21" i="10"/>
  <c r="D23" i="1" l="1"/>
  <c r="G23" i="1"/>
  <c r="F23" i="1" s="1"/>
  <c r="O23" i="1"/>
  <c r="N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N150" i="1" l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12" i="1"/>
  <c r="N9" i="1"/>
  <c r="N11" i="1"/>
  <c r="D8" i="9"/>
  <c r="D6" i="9" s="1"/>
  <c r="Q10" i="1" l="1"/>
  <c r="Q8" i="1" s="1"/>
  <c r="N10" i="1"/>
  <c r="N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I6" i="5" s="1"/>
  <c r="E8" i="5"/>
  <c r="E6" i="5" s="1"/>
  <c r="D52" i="5" l="1"/>
  <c r="D54" i="1" l="1"/>
  <c r="D42" i="5"/>
  <c r="D44" i="1" l="1"/>
  <c r="D9" i="5"/>
  <c r="D11" i="1" l="1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G8" i="1" l="1"/>
  <c r="E3" i="1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O131" i="1" s="1"/>
  <c r="D126" i="10"/>
  <c r="O130" i="1" s="1"/>
  <c r="D125" i="10"/>
  <c r="D124" i="10"/>
  <c r="D123" i="10"/>
  <c r="D122" i="10"/>
  <c r="D121" i="10"/>
  <c r="O125" i="1" s="1"/>
  <c r="D120" i="10"/>
  <c r="D119" i="10"/>
  <c r="O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O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O82" i="1" s="1"/>
  <c r="D79" i="10"/>
  <c r="D78" i="10"/>
  <c r="O80" i="1" s="1"/>
  <c r="D77" i="10"/>
  <c r="O79" i="1" s="1"/>
  <c r="D76" i="10"/>
  <c r="D75" i="10"/>
  <c r="O77" i="1" s="1"/>
  <c r="D74" i="10"/>
  <c r="D73" i="10"/>
  <c r="D72" i="10"/>
  <c r="D71" i="10"/>
  <c r="O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O39" i="1" s="1"/>
  <c r="D36" i="10"/>
  <c r="D35" i="10"/>
  <c r="D34" i="10"/>
  <c r="D33" i="10"/>
  <c r="D32" i="10"/>
  <c r="D31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D6" i="4" s="1"/>
  <c r="J150" i="1"/>
  <c r="F150" i="1" s="1"/>
  <c r="J147" i="1"/>
  <c r="F147" i="1" s="1"/>
  <c r="J146" i="1"/>
  <c r="F146" i="1" s="1"/>
  <c r="J143" i="1"/>
  <c r="F143" i="1" s="1"/>
  <c r="J142" i="1"/>
  <c r="F142" i="1" s="1"/>
  <c r="J139" i="1"/>
  <c r="F139" i="1" s="1"/>
  <c r="J138" i="1"/>
  <c r="F138" i="1" s="1"/>
  <c r="J135" i="1"/>
  <c r="F135" i="1" s="1"/>
  <c r="J134" i="1"/>
  <c r="F134" i="1" s="1"/>
  <c r="J131" i="1"/>
  <c r="F131" i="1" s="1"/>
  <c r="J130" i="1"/>
  <c r="F130" i="1" s="1"/>
  <c r="J127" i="1"/>
  <c r="F127" i="1" s="1"/>
  <c r="J126" i="1"/>
  <c r="F126" i="1" s="1"/>
  <c r="J123" i="1"/>
  <c r="F123" i="1" s="1"/>
  <c r="J122" i="1"/>
  <c r="F122" i="1" s="1"/>
  <c r="J119" i="1"/>
  <c r="F119" i="1" s="1"/>
  <c r="J118" i="1"/>
  <c r="F118" i="1" s="1"/>
  <c r="J115" i="1"/>
  <c r="F115" i="1" s="1"/>
  <c r="J114" i="1"/>
  <c r="F114" i="1" s="1"/>
  <c r="J111" i="1"/>
  <c r="F111" i="1" s="1"/>
  <c r="J110" i="1"/>
  <c r="F110" i="1" s="1"/>
  <c r="J107" i="1"/>
  <c r="F107" i="1" s="1"/>
  <c r="J106" i="1"/>
  <c r="F106" i="1" s="1"/>
  <c r="J103" i="1"/>
  <c r="F103" i="1" s="1"/>
  <c r="J102" i="1"/>
  <c r="F102" i="1" s="1"/>
  <c r="J99" i="1"/>
  <c r="F99" i="1" s="1"/>
  <c r="J98" i="1"/>
  <c r="F98" i="1" s="1"/>
  <c r="J92" i="1"/>
  <c r="F92" i="1" s="1"/>
  <c r="J89" i="1"/>
  <c r="F89" i="1" s="1"/>
  <c r="J88" i="1"/>
  <c r="F88" i="1" s="1"/>
  <c r="J85" i="1"/>
  <c r="F85" i="1" s="1"/>
  <c r="J84" i="1"/>
  <c r="F84" i="1" s="1"/>
  <c r="J81" i="1"/>
  <c r="F81" i="1" s="1"/>
  <c r="J80" i="1"/>
  <c r="F80" i="1" s="1"/>
  <c r="J77" i="1"/>
  <c r="F77" i="1" s="1"/>
  <c r="J76" i="1"/>
  <c r="F76" i="1" s="1"/>
  <c r="J73" i="1"/>
  <c r="F73" i="1" s="1"/>
  <c r="J72" i="1"/>
  <c r="F72" i="1" s="1"/>
  <c r="J69" i="1"/>
  <c r="F69" i="1" s="1"/>
  <c r="J68" i="1"/>
  <c r="F68" i="1" s="1"/>
  <c r="J64" i="1"/>
  <c r="F64" i="1" s="1"/>
  <c r="J63" i="1"/>
  <c r="F63" i="1" s="1"/>
  <c r="J60" i="1"/>
  <c r="F60" i="1" s="1"/>
  <c r="J59" i="1"/>
  <c r="F59" i="1" s="1"/>
  <c r="J56" i="1"/>
  <c r="F56" i="1" s="1"/>
  <c r="J55" i="1"/>
  <c r="F55" i="1" s="1"/>
  <c r="J52" i="1"/>
  <c r="F52" i="1" s="1"/>
  <c r="J51" i="1"/>
  <c r="F51" i="1" s="1"/>
  <c r="J48" i="1"/>
  <c r="F48" i="1" s="1"/>
  <c r="J47" i="1"/>
  <c r="F47" i="1" s="1"/>
  <c r="J44" i="1"/>
  <c r="F44" i="1" s="1"/>
  <c r="J43" i="1"/>
  <c r="F43" i="1" s="1"/>
  <c r="J40" i="1"/>
  <c r="F40" i="1" s="1"/>
  <c r="J39" i="1"/>
  <c r="F39" i="1" s="1"/>
  <c r="J36" i="1"/>
  <c r="F36" i="1" s="1"/>
  <c r="J35" i="1"/>
  <c r="F35" i="1" s="1"/>
  <c r="J32" i="1"/>
  <c r="F32" i="1" s="1"/>
  <c r="J31" i="1"/>
  <c r="F31" i="1" s="1"/>
  <c r="J28" i="1"/>
  <c r="F28" i="1" s="1"/>
  <c r="J27" i="1"/>
  <c r="F27" i="1" s="1"/>
  <c r="J24" i="1"/>
  <c r="F24" i="1" s="1"/>
  <c r="J20" i="1"/>
  <c r="F20" i="1" s="1"/>
  <c r="J19" i="1"/>
  <c r="F19" i="1" s="1"/>
  <c r="J16" i="1"/>
  <c r="F16" i="1" s="1"/>
  <c r="J15" i="1"/>
  <c r="F15" i="1" s="1"/>
  <c r="J12" i="1"/>
  <c r="F12" i="1" s="1"/>
  <c r="J11" i="1"/>
  <c r="F11" i="1" s="1"/>
  <c r="O78" i="1" l="1"/>
  <c r="O72" i="1"/>
  <c r="O34" i="1"/>
  <c r="O94" i="1"/>
  <c r="O93" i="1" s="1"/>
  <c r="O81" i="1"/>
  <c r="O83" i="1"/>
  <c r="O149" i="1"/>
  <c r="O134" i="1"/>
  <c r="O33" i="1"/>
  <c r="O41" i="1"/>
  <c r="O65" i="1"/>
  <c r="O70" i="1"/>
  <c r="O74" i="1"/>
  <c r="O116" i="1"/>
  <c r="O132" i="1"/>
  <c r="O140" i="1"/>
  <c r="O144" i="1"/>
  <c r="O38" i="1"/>
  <c r="O67" i="1"/>
  <c r="O71" i="1"/>
  <c r="O87" i="1"/>
  <c r="O91" i="1"/>
  <c r="O97" i="1"/>
  <c r="O117" i="1"/>
  <c r="O121" i="1"/>
  <c r="O133" i="1"/>
  <c r="O35" i="1"/>
  <c r="O68" i="1"/>
  <c r="O92" i="1"/>
  <c r="O114" i="1"/>
  <c r="O118" i="1"/>
  <c r="O126" i="1"/>
  <c r="O150" i="1"/>
  <c r="O24" i="1"/>
  <c r="O40" i="1"/>
  <c r="O64" i="1"/>
  <c r="O69" i="1"/>
  <c r="O115" i="1"/>
  <c r="O119" i="1"/>
  <c r="O127" i="1"/>
  <c r="O135" i="1"/>
  <c r="O89" i="1"/>
  <c r="O139" i="1"/>
  <c r="O75" i="1"/>
  <c r="O145" i="1"/>
  <c r="O36" i="1"/>
  <c r="P73" i="1"/>
  <c r="U73" i="1" s="1"/>
  <c r="P123" i="1"/>
  <c r="U123" i="1" s="1"/>
  <c r="P131" i="1"/>
  <c r="U131" i="1" s="1"/>
  <c r="O22" i="1"/>
  <c r="O31" i="1"/>
  <c r="O43" i="1"/>
  <c r="O55" i="1"/>
  <c r="O63" i="1"/>
  <c r="O106" i="1"/>
  <c r="O146" i="1"/>
  <c r="O11" i="1"/>
  <c r="O15" i="1"/>
  <c r="O19" i="1"/>
  <c r="O28" i="1"/>
  <c r="O32" i="1"/>
  <c r="O44" i="1"/>
  <c r="O48" i="1"/>
  <c r="O52" i="1"/>
  <c r="O56" i="1"/>
  <c r="O60" i="1"/>
  <c r="O85" i="1"/>
  <c r="O99" i="1"/>
  <c r="O103" i="1"/>
  <c r="O107" i="1"/>
  <c r="O111" i="1"/>
  <c r="O143" i="1"/>
  <c r="O147" i="1"/>
  <c r="O18" i="1"/>
  <c r="O47" i="1"/>
  <c r="O59" i="1"/>
  <c r="O84" i="1"/>
  <c r="O98" i="1"/>
  <c r="O110" i="1"/>
  <c r="O122" i="1"/>
  <c r="O142" i="1"/>
  <c r="O12" i="1"/>
  <c r="O16" i="1"/>
  <c r="O20" i="1"/>
  <c r="O25" i="1"/>
  <c r="O29" i="1"/>
  <c r="O37" i="1"/>
  <c r="O45" i="1"/>
  <c r="O49" i="1"/>
  <c r="O53" i="1"/>
  <c r="O57" i="1"/>
  <c r="O61" i="1"/>
  <c r="O86" i="1"/>
  <c r="O90" i="1"/>
  <c r="O100" i="1"/>
  <c r="O104" i="1"/>
  <c r="O108" i="1"/>
  <c r="O112" i="1"/>
  <c r="O120" i="1"/>
  <c r="O124" i="1"/>
  <c r="O128" i="1"/>
  <c r="O136" i="1"/>
  <c r="O148" i="1"/>
  <c r="O14" i="1"/>
  <c r="O27" i="1"/>
  <c r="O51" i="1"/>
  <c r="O76" i="1"/>
  <c r="O88" i="1"/>
  <c r="O102" i="1"/>
  <c r="O138" i="1"/>
  <c r="O13" i="1"/>
  <c r="O17" i="1"/>
  <c r="O21" i="1"/>
  <c r="O26" i="1"/>
  <c r="O30" i="1"/>
  <c r="O42" i="1"/>
  <c r="O46" i="1"/>
  <c r="O50" i="1"/>
  <c r="O54" i="1"/>
  <c r="O58" i="1"/>
  <c r="O62" i="1"/>
  <c r="O101" i="1"/>
  <c r="O105" i="1"/>
  <c r="O109" i="1"/>
  <c r="O113" i="1"/>
  <c r="O129" i="1"/>
  <c r="O137" i="1"/>
  <c r="O141" i="1"/>
  <c r="P80" i="1"/>
  <c r="U80" i="1" s="1"/>
  <c r="P130" i="1"/>
  <c r="U130" i="1" s="1"/>
  <c r="P77" i="1"/>
  <c r="U77" i="1" s="1"/>
  <c r="J18" i="1"/>
  <c r="F18" i="1" s="1"/>
  <c r="J13" i="1"/>
  <c r="F13" i="1" s="1"/>
  <c r="J17" i="1"/>
  <c r="F17" i="1" s="1"/>
  <c r="J21" i="1"/>
  <c r="F21" i="1" s="1"/>
  <c r="J26" i="1"/>
  <c r="F26" i="1" s="1"/>
  <c r="J30" i="1"/>
  <c r="F30" i="1" s="1"/>
  <c r="J34" i="1"/>
  <c r="F34" i="1" s="1"/>
  <c r="J38" i="1"/>
  <c r="F38" i="1" s="1"/>
  <c r="J42" i="1"/>
  <c r="F42" i="1" s="1"/>
  <c r="J46" i="1"/>
  <c r="F46" i="1" s="1"/>
  <c r="J50" i="1"/>
  <c r="F50" i="1" s="1"/>
  <c r="J54" i="1"/>
  <c r="F54" i="1" s="1"/>
  <c r="J58" i="1"/>
  <c r="F58" i="1" s="1"/>
  <c r="J62" i="1"/>
  <c r="F62" i="1" s="1"/>
  <c r="J67" i="1"/>
  <c r="F67" i="1" s="1"/>
  <c r="J71" i="1"/>
  <c r="F71" i="1" s="1"/>
  <c r="J75" i="1"/>
  <c r="F75" i="1" s="1"/>
  <c r="J79" i="1"/>
  <c r="J83" i="1"/>
  <c r="F83" i="1" s="1"/>
  <c r="J87" i="1"/>
  <c r="F87" i="1" s="1"/>
  <c r="J91" i="1"/>
  <c r="F91" i="1" s="1"/>
  <c r="J97" i="1"/>
  <c r="F97" i="1" s="1"/>
  <c r="J101" i="1"/>
  <c r="F101" i="1" s="1"/>
  <c r="J105" i="1"/>
  <c r="F105" i="1" s="1"/>
  <c r="J109" i="1"/>
  <c r="F109" i="1" s="1"/>
  <c r="J113" i="1"/>
  <c r="F113" i="1" s="1"/>
  <c r="J117" i="1"/>
  <c r="F117" i="1" s="1"/>
  <c r="J121" i="1"/>
  <c r="F121" i="1" s="1"/>
  <c r="J125" i="1"/>
  <c r="J129" i="1"/>
  <c r="F129" i="1" s="1"/>
  <c r="J133" i="1"/>
  <c r="F133" i="1" s="1"/>
  <c r="J137" i="1"/>
  <c r="F137" i="1" s="1"/>
  <c r="J141" i="1"/>
  <c r="F141" i="1" s="1"/>
  <c r="J145" i="1"/>
  <c r="F145" i="1" s="1"/>
  <c r="J149" i="1"/>
  <c r="F149" i="1" s="1"/>
  <c r="J14" i="1"/>
  <c r="F14" i="1" s="1"/>
  <c r="J22" i="1"/>
  <c r="F22" i="1" s="1"/>
  <c r="J25" i="1"/>
  <c r="F25" i="1" s="1"/>
  <c r="J29" i="1"/>
  <c r="F29" i="1" s="1"/>
  <c r="J33" i="1"/>
  <c r="F33" i="1" s="1"/>
  <c r="J37" i="1"/>
  <c r="F37" i="1" s="1"/>
  <c r="J41" i="1"/>
  <c r="F41" i="1" s="1"/>
  <c r="J45" i="1"/>
  <c r="F45" i="1" s="1"/>
  <c r="J49" i="1"/>
  <c r="F49" i="1" s="1"/>
  <c r="J53" i="1"/>
  <c r="F53" i="1" s="1"/>
  <c r="J57" i="1"/>
  <c r="F57" i="1" s="1"/>
  <c r="J61" i="1"/>
  <c r="F61" i="1" s="1"/>
  <c r="J65" i="1"/>
  <c r="F65" i="1" s="1"/>
  <c r="J70" i="1"/>
  <c r="F70" i="1" s="1"/>
  <c r="J74" i="1"/>
  <c r="F74" i="1" s="1"/>
  <c r="J78" i="1"/>
  <c r="F78" i="1" s="1"/>
  <c r="J82" i="1"/>
  <c r="J86" i="1"/>
  <c r="F86" i="1" s="1"/>
  <c r="J90" i="1"/>
  <c r="F90" i="1" s="1"/>
  <c r="J96" i="1"/>
  <c r="J100" i="1"/>
  <c r="F100" i="1" s="1"/>
  <c r="J104" i="1"/>
  <c r="F104" i="1" s="1"/>
  <c r="J108" i="1"/>
  <c r="F108" i="1" s="1"/>
  <c r="J112" i="1"/>
  <c r="F112" i="1" s="1"/>
  <c r="J116" i="1"/>
  <c r="F116" i="1" s="1"/>
  <c r="J120" i="1"/>
  <c r="F120" i="1" s="1"/>
  <c r="J124" i="1"/>
  <c r="F124" i="1" s="1"/>
  <c r="J128" i="1"/>
  <c r="F128" i="1" s="1"/>
  <c r="J132" i="1"/>
  <c r="F132" i="1" s="1"/>
  <c r="J136" i="1"/>
  <c r="F136" i="1" s="1"/>
  <c r="J140" i="1"/>
  <c r="F140" i="1" s="1"/>
  <c r="J144" i="1"/>
  <c r="F144" i="1" s="1"/>
  <c r="J148" i="1"/>
  <c r="F148" i="1" s="1"/>
  <c r="D8" i="10"/>
  <c r="D7" i="10"/>
  <c r="D6" i="10" s="1"/>
  <c r="F96" i="1" l="1"/>
  <c r="P96" i="1" s="1"/>
  <c r="U96" i="1" s="1"/>
  <c r="F79" i="1"/>
  <c r="P79" i="1" s="1"/>
  <c r="U79" i="1" s="1"/>
  <c r="F82" i="1"/>
  <c r="P82" i="1" s="1"/>
  <c r="U82" i="1" s="1"/>
  <c r="F125" i="1"/>
  <c r="P125" i="1" s="1"/>
  <c r="U125" i="1" s="1"/>
  <c r="P78" i="1"/>
  <c r="U78" i="1" s="1"/>
  <c r="P81" i="1"/>
  <c r="U81" i="1" s="1"/>
  <c r="P94" i="1"/>
  <c r="U94" i="1" s="1"/>
  <c r="P83" i="1"/>
  <c r="U83" i="1" s="1"/>
  <c r="P74" i="1"/>
  <c r="U74" i="1" s="1"/>
  <c r="P149" i="1"/>
  <c r="U149" i="1" s="1"/>
  <c r="P133" i="1"/>
  <c r="J10" i="1"/>
  <c r="P122" i="1"/>
  <c r="O10" i="1"/>
  <c r="O9" i="1"/>
  <c r="D7" i="7"/>
  <c r="P135" i="1"/>
  <c r="P134" i="1"/>
  <c r="P150" i="1"/>
  <c r="U150" i="1" s="1"/>
  <c r="P121" i="1"/>
  <c r="U121" i="1" s="1"/>
  <c r="P144" i="1"/>
  <c r="U144" i="1" s="1"/>
  <c r="P132" i="1"/>
  <c r="U132" i="1" s="1"/>
  <c r="P116" i="1"/>
  <c r="U116" i="1" s="1"/>
  <c r="P91" i="1"/>
  <c r="U91" i="1" s="1"/>
  <c r="P87" i="1"/>
  <c r="U87" i="1" s="1"/>
  <c r="P114" i="1"/>
  <c r="U114" i="1" s="1"/>
  <c r="P92" i="1"/>
  <c r="U92" i="1" s="1"/>
  <c r="P126" i="1"/>
  <c r="U126" i="1" s="1"/>
  <c r="P118" i="1"/>
  <c r="U118" i="1" s="1"/>
  <c r="P97" i="1"/>
  <c r="U97" i="1" s="1"/>
  <c r="P117" i="1"/>
  <c r="U117" i="1" s="1"/>
  <c r="P111" i="1"/>
  <c r="U111" i="1" s="1"/>
  <c r="P140" i="1"/>
  <c r="U140" i="1" s="1"/>
  <c r="P119" i="1"/>
  <c r="U119" i="1" s="1"/>
  <c r="P127" i="1"/>
  <c r="U127" i="1" s="1"/>
  <c r="P85" i="1"/>
  <c r="U85" i="1" s="1"/>
  <c r="P75" i="1"/>
  <c r="U75" i="1" s="1"/>
  <c r="P115" i="1"/>
  <c r="U115" i="1" s="1"/>
  <c r="P147" i="1"/>
  <c r="U147" i="1" s="1"/>
  <c r="P103" i="1"/>
  <c r="U103" i="1" s="1"/>
  <c r="P139" i="1"/>
  <c r="U139" i="1" s="1"/>
  <c r="P145" i="1"/>
  <c r="U145" i="1" s="1"/>
  <c r="P141" i="1"/>
  <c r="U141" i="1" s="1"/>
  <c r="P109" i="1"/>
  <c r="U109" i="1" s="1"/>
  <c r="P93" i="1"/>
  <c r="U93" i="1" s="1"/>
  <c r="P89" i="1"/>
  <c r="U89" i="1" s="1"/>
  <c r="P128" i="1"/>
  <c r="U128" i="1" s="1"/>
  <c r="P124" i="1"/>
  <c r="U124" i="1" s="1"/>
  <c r="P90" i="1"/>
  <c r="U90" i="1" s="1"/>
  <c r="P113" i="1"/>
  <c r="U113" i="1" s="1"/>
  <c r="P106" i="1"/>
  <c r="U106" i="1" s="1"/>
  <c r="P98" i="1"/>
  <c r="U98" i="1" s="1"/>
  <c r="P112" i="1"/>
  <c r="U112" i="1" s="1"/>
  <c r="P142" i="1"/>
  <c r="U142" i="1" s="1"/>
  <c r="P84" i="1"/>
  <c r="U84" i="1" s="1"/>
  <c r="P101" i="1"/>
  <c r="U101" i="1" s="1"/>
  <c r="P129" i="1"/>
  <c r="U129" i="1" s="1"/>
  <c r="P136" i="1"/>
  <c r="U136" i="1" s="1"/>
  <c r="P120" i="1"/>
  <c r="U120" i="1" s="1"/>
  <c r="P104" i="1"/>
  <c r="U104" i="1" s="1"/>
  <c r="P108" i="1"/>
  <c r="U108" i="1" s="1"/>
  <c r="P100" i="1"/>
  <c r="U100" i="1" s="1"/>
  <c r="P137" i="1"/>
  <c r="U137" i="1" s="1"/>
  <c r="P105" i="1"/>
  <c r="U105" i="1" s="1"/>
  <c r="P88" i="1"/>
  <c r="U88" i="1" s="1"/>
  <c r="P143" i="1"/>
  <c r="U143" i="1" s="1"/>
  <c r="P107" i="1"/>
  <c r="U107" i="1" s="1"/>
  <c r="P99" i="1"/>
  <c r="U99" i="1" s="1"/>
  <c r="P146" i="1"/>
  <c r="U146" i="1" s="1"/>
  <c r="P138" i="1"/>
  <c r="U138" i="1" s="1"/>
  <c r="P110" i="1"/>
  <c r="U110" i="1" s="1"/>
  <c r="P102" i="1"/>
  <c r="U102" i="1" s="1"/>
  <c r="P76" i="1"/>
  <c r="U76" i="1" s="1"/>
  <c r="P86" i="1"/>
  <c r="U86" i="1" s="1"/>
  <c r="J9" i="1"/>
  <c r="O8" i="1" l="1"/>
  <c r="J8" i="1"/>
  <c r="F9" i="1"/>
  <c r="P148" i="1"/>
  <c r="U134" i="1"/>
  <c r="U135" i="1"/>
  <c r="U122" i="1"/>
  <c r="U133" i="1"/>
  <c r="F10" i="1"/>
  <c r="F8" i="1" s="1"/>
  <c r="P9" i="1" l="1"/>
  <c r="U9" i="1" s="1"/>
  <c r="U148" i="1"/>
  <c r="D9" i="14"/>
  <c r="D7" i="14" s="1"/>
  <c r="D8" i="5" l="1"/>
  <c r="D6" i="5" s="1"/>
  <c r="P69" i="1" l="1"/>
  <c r="P60" i="1"/>
  <c r="P52" i="1"/>
  <c r="P48" i="1"/>
  <c r="P44" i="1"/>
  <c r="P28" i="1"/>
  <c r="P20" i="1"/>
  <c r="P34" i="1"/>
  <c r="P57" i="1"/>
  <c r="P33" i="1"/>
  <c r="P38" i="1"/>
  <c r="P23" i="1"/>
  <c r="P37" i="1"/>
  <c r="P53" i="1"/>
  <c r="P36" i="1"/>
  <c r="P29" i="1"/>
  <c r="P25" i="1"/>
  <c r="P67" i="1"/>
  <c r="P55" i="1"/>
  <c r="P45" i="1"/>
  <c r="P13" i="1"/>
  <c r="P35" i="1"/>
  <c r="P65" i="1"/>
  <c r="P19" i="1"/>
  <c r="P61" i="1"/>
  <c r="P71" i="1"/>
  <c r="P31" i="1"/>
  <c r="P16" i="1"/>
  <c r="P14" i="1"/>
  <c r="P63" i="1"/>
  <c r="P58" i="1"/>
  <c r="P15" i="1"/>
  <c r="P39" i="1"/>
  <c r="P32" i="1"/>
  <c r="P59" i="1"/>
  <c r="P56" i="1"/>
  <c r="P64" i="1"/>
  <c r="P51" i="1"/>
  <c r="P12" i="1"/>
  <c r="P17" i="1"/>
  <c r="P54" i="1"/>
  <c r="P62" i="1"/>
  <c r="P42" i="1"/>
  <c r="P72" i="1"/>
  <c r="P24" i="1"/>
  <c r="P40" i="1"/>
  <c r="P50" i="1"/>
  <c r="P49" i="1"/>
  <c r="P27" i="1"/>
  <c r="P70" i="1"/>
  <c r="P21" i="1"/>
  <c r="P68" i="1"/>
  <c r="P30" i="1"/>
  <c r="P22" i="1"/>
  <c r="P18" i="1"/>
  <c r="P26" i="1"/>
  <c r="P46" i="1"/>
  <c r="P11" i="1"/>
  <c r="U11" i="1" s="1"/>
  <c r="P47" i="1"/>
  <c r="P43" i="1"/>
  <c r="D10" i="1"/>
  <c r="D8" i="1" s="1"/>
  <c r="P41" i="1"/>
  <c r="U49" i="1" l="1"/>
  <c r="U18" i="1"/>
  <c r="U12" i="1"/>
  <c r="U58" i="1"/>
  <c r="U65" i="1"/>
  <c r="U36" i="1"/>
  <c r="U20" i="1"/>
  <c r="U15" i="1"/>
  <c r="U41" i="1"/>
  <c r="U51" i="1"/>
  <c r="U63" i="1"/>
  <c r="U35" i="1"/>
  <c r="U53" i="1"/>
  <c r="U28" i="1"/>
  <c r="U17" i="1"/>
  <c r="U50" i="1"/>
  <c r="U30" i="1"/>
  <c r="U24" i="1"/>
  <c r="U64" i="1"/>
  <c r="U14" i="1"/>
  <c r="U13" i="1"/>
  <c r="U37" i="1"/>
  <c r="U44" i="1"/>
  <c r="U34" i="1"/>
  <c r="U68" i="1"/>
  <c r="U16" i="1"/>
  <c r="U45" i="1"/>
  <c r="U23" i="1"/>
  <c r="U48" i="1"/>
  <c r="U26" i="1"/>
  <c r="U19" i="1"/>
  <c r="U22" i="1"/>
  <c r="U56" i="1"/>
  <c r="U21" i="1"/>
  <c r="U42" i="1"/>
  <c r="U59" i="1"/>
  <c r="U31" i="1"/>
  <c r="U55" i="1"/>
  <c r="U38" i="1"/>
  <c r="U52" i="1"/>
  <c r="U29" i="1"/>
  <c r="U40" i="1"/>
  <c r="U43" i="1"/>
  <c r="U70" i="1"/>
  <c r="U62" i="1"/>
  <c r="U32" i="1"/>
  <c r="U71" i="1"/>
  <c r="U67" i="1"/>
  <c r="U33" i="1"/>
  <c r="U60" i="1"/>
  <c r="U72" i="1"/>
  <c r="U47" i="1"/>
  <c r="U46" i="1"/>
  <c r="U27" i="1"/>
  <c r="U54" i="1"/>
  <c r="U39" i="1"/>
  <c r="U61" i="1"/>
  <c r="U25" i="1"/>
  <c r="U57" i="1"/>
  <c r="U69" i="1"/>
  <c r="P10" i="1"/>
  <c r="P8" i="1" s="1"/>
  <c r="U10" i="1" l="1"/>
  <c r="U8" i="1" l="1"/>
</calcChain>
</file>

<file path=xl/sharedStrings.xml><?xml version="1.0" encoding="utf-8"?>
<sst xmlns="http://schemas.openxmlformats.org/spreadsheetml/2006/main" count="4369" uniqueCount="405">
  <si>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</si>
  <si>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</si>
  <si>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</si>
  <si>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</si>
  <si>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</si>
  <si>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</si>
  <si>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</si>
  <si>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</si>
  <si>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</si>
  <si>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</si>
  <si>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</si>
  <si>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</si>
  <si>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</si>
  <si>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</si>
  <si>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</si>
  <si>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</si>
  <si>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</si>
  <si>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</si>
  <si>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</si>
  <si>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</si>
  <si>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</si>
  <si>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</si>
  <si>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</si>
  <si>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</si>
  <si>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</si>
  <si>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</si>
  <si>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</si>
  <si>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</si>
  <si>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</si>
  <si>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</si>
  <si>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</si>
  <si>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</si>
  <si>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</si>
  <si>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</si>
  <si>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</si>
  <si>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</si>
  <si>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</si>
  <si>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</si>
  <si>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</si>
  <si>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</si>
  <si>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</si>
  <si>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</si>
  <si>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</si>
  <si>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</si>
  <si>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</si>
  <si>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</si>
  <si>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</si>
  <si>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</si>
  <si>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</si>
  <si>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</si>
  <si>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</si>
  <si>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</si>
  <si>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</si>
  <si>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</si>
  <si>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</si>
  <si>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</si>
  <si>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</si>
  <si>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</si>
  <si>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</si>
  <si>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</si>
  <si>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</si>
  <si>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</si>
  <si>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</si>
  <si>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</si>
  <si>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</si>
  <si>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</si>
  <si>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</si>
  <si>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</si>
  <si>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</si>
  <si>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</si>
  <si>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</si>
  <si>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</si>
  <si>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</si>
  <si>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</si>
  <si>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</si>
  <si>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</si>
  <si>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</si>
  <si>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</si>
  <si>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</si>
  <si>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</si>
  <si>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</si>
  <si>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</si>
  <si>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</si>
  <si>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</si>
  <si>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</si>
  <si>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</si>
  <si>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</si>
  <si>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</si>
  <si>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</si>
  <si>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</si>
  <si>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</si>
  <si>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</si>
  <si>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</si>
  <si>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</si>
  <si>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</si>
  <si>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</si>
  <si>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</si>
  <si>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</si>
  <si>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</si>
  <si>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</si>
  <si>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</si>
  <si>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</si>
  <si>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</si>
  <si>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</si>
  <si>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</si>
  <si>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</si>
  <si>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</si>
  <si>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</si>
  <si>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</si>
  <si>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</si>
  <si>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</si>
  <si>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</si>
  <si>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</si>
  <si>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</si>
  <si>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</si>
  <si>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</si>
  <si>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</si>
  <si>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</si>
  <si>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</si>
  <si>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</si>
  <si>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</si>
  <si>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</si>
  <si>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</si>
  <si>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</si>
  <si>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</si>
  <si>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</si>
  <si>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</si>
  <si>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</si>
  <si>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</si>
  <si>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</si>
  <si>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</si>
  <si>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</si>
  <si>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</si>
  <si>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</si>
  <si>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</si>
  <si>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</si>
  <si>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</si>
  <si>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</si>
  <si>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</si>
  <si>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</si>
  <si>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</si>
  <si>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</si>
  <si>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</si>
  <si>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</si>
  <si>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</si>
  <si>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</si>
  <si>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</si>
  <si>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</si>
  <si>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</si>
  <si>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</si>
  <si>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</si>
  <si>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</si>
  <si>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</si>
  <si>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</si>
  <si>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</si>
  <si>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</si>
  <si>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</si>
  <si>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</si>
  <si>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</si>
  <si>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</si>
  <si>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</si>
  <si>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</si>
  <si>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</si>
  <si>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</si>
  <si>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</si>
  <si>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</si>
  <si>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</si>
  <si>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</si>
  <si>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</si>
  <si>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</si>
  <si>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</si>
  <si>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</si>
  <si>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</si>
  <si>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</si>
  <si>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</si>
  <si>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</si>
  <si>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</si>
  <si>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</si>
  <si>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</si>
  <si>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</si>
  <si>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</si>
  <si>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</si>
  <si>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</si>
  <si>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</si>
  <si>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</si>
  <si>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</si>
  <si>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</si>
  <si>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</si>
  <si>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</si>
  <si>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</si>
  <si>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</si>
  <si>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</si>
  <si>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</si>
  <si>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</si>
  <si>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</si>
  <si>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</si>
  <si>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</si>
  <si>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</si>
  <si>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</si>
  <si>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</si>
  <si>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</si>
  <si>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</si>
  <si>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</si>
  <si>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</si>
  <si>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</si>
  <si>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</si>
  <si>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</si>
  <si>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</si>
  <si>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</si>
  <si>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</si>
  <si>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</si>
  <si>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</si>
  <si>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</si>
  <si>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</si>
  <si>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</si>
  <si>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</si>
  <si>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</si>
  <si>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</si>
  <si>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</si>
  <si>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</si>
  <si>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</si>
  <si>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</si>
  <si>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</si>
  <si>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</si>
  <si>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</si>
  <si>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</si>
  <si>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</si>
  <si>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</si>
  <si>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</si>
  <si>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</si>
  <si>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</si>
  <si>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</si>
  <si>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</si>
  <si>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</si>
  <si>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</si>
  <si>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</si>
  <si>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</si>
  <si>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</si>
  <si>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</si>
  <si>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</si>
  <si>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</si>
  <si>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</si>
  <si>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</si>
  <si>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</si>
  <si>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</si>
  <si>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</si>
  <si>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</si>
  <si>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</si>
  <si>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</si>
  <si>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</si>
  <si>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</si>
  <si>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</si>
  <si>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</si>
  <si>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</si>
  <si>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</si>
  <si>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</si>
  <si>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</si>
  <si>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</si>
  <si>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</si>
  <si>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</si>
  <si>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</si>
  <si>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</si>
  <si>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</si>
  <si>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</si>
  <si>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</si>
  <si>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</si>
  <si>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</si>
  <si>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</si>
  <si>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</si>
  <si>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</si>
  <si>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</si>
  <si>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</si>
  <si>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</si>
  <si>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</si>
  <si>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</si>
  <si>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</si>
  <si>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</si>
  <si>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</si>
  <si>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</si>
  <si>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</si>
  <si>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</si>
  <si>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</si>
  <si>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</si>
  <si>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</si>
  <si>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</si>
  <si>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</si>
  <si>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</si>
  <si>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</si>
  <si>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</si>
  <si>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</si>
  <si>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</si>
  <si>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</si>
  <si>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</si>
  <si>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</si>
  <si>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</si>
  <si>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</si>
  <si>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</si>
  <si>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</si>
  <si>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</si>
  <si>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</si>
  <si>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</si>
  <si>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</si>
  <si>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</si>
  <si>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</si>
  <si>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</si>
  <si>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</si>
  <si>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</si>
  <si>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</si>
  <si>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</si>
  <si>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</si>
  <si>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</si>
  <si>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</si>
  <si>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</si>
  <si>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</si>
  <si>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</si>
  <si>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</si>
  <si>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</si>
  <si>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</si>
  <si>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</si>
  <si>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</si>
  <si>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</si>
  <si>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</si>
  <si>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</si>
  <si>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</si>
  <si>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</si>
  <si>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</si>
  <si>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</si>
  <si>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</si>
  <si>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</si>
  <si>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</si>
  <si>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</si>
  <si>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</si>
  <si>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</si>
  <si>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</si>
  <si>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</si>
  <si>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</si>
  <si>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</si>
  <si>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</si>
  <si>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</si>
  <si>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</si>
  <si>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</si>
  <si>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</si>
  <si>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</si>
  <si>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</si>
  <si>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</si>
  <si>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</si>
  <si>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</si>
  <si>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</si>
  <si>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</si>
  <si>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</si>
  <si>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</si>
  <si>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</si>
  <si>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</si>
  <si>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</si>
  <si>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</si>
  <si>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</si>
  <si>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</si>
  <si>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</si>
  <si>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</si>
  <si>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</si>
  <si>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</si>
  <si>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</si>
  <si>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</si>
  <si>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</si>
  <si>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</si>
  <si>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</si>
  <si>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</si>
  <si>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</si>
  <si>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</si>
  <si>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</si>
  <si>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</si>
  <si>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</si>
  <si>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</si>
  <si>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</si>
  <si>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</si>
  <si>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</si>
  <si>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</si>
  <si>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</si>
  <si>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</si>
  <si>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</si>
  <si>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</si>
  <si>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</si>
  <si>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</si>
  <si>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</si>
  <si>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</si>
  <si>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</si>
  <si>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</si>
  <si>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</si>
  <si>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</si>
  <si>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ГАУЗ РБ Санаторий "Дуслык" г.Уфа</t>
  </si>
  <si>
    <t>029179</t>
  </si>
  <si>
    <t>ГБУЗ РБ ЦСМП и МК</t>
  </si>
  <si>
    <t>ООО "Медси-Уфа"</t>
  </si>
  <si>
    <t xml:space="preserve"> Объемы финансирования  на 2022 год                                     (Протокол № 18-22)              </t>
  </si>
  <si>
    <t>в том числе за счет средств</t>
  </si>
  <si>
    <t>посещений с профилактическими целями</t>
  </si>
  <si>
    <t>обращений в связи с заболеваниями</t>
  </si>
  <si>
    <t>В амбулаторных условиях объем средств по показателям результативности за 12 месяцев</t>
  </si>
  <si>
    <t xml:space="preserve">Плановые объемы финансирования по Базовой программе ОМС на 2022 год в амбулаторных условиях (объем средств по показателям результативности). 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</si>
  <si>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</si>
  <si>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</si>
  <si>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>дополнительные виды и условия оказания медицинской помощи, не установленные базовой программой ОМС</t>
  </si>
  <si>
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 </t>
  </si>
  <si>
    <t xml:space="preserve"> Дополнительные объемы страхового обеспечения по страховым случаям, установленным базовой программой ОМС  </t>
  </si>
  <si>
    <t>Объем средств на выплаты по показателям результативности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</si>
</sst>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</numFmts>
  <fonts count="8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5" fillId="29" borderId="0" applyNumberFormat="0" applyBorder="0" applyAlignment="0" applyProtection="0"/>
    <xf numFmtId="0" fontId="35" fillId="30" borderId="0"/>
    <xf numFmtId="0" fontId="35" fillId="31" borderId="0" applyNumberFormat="0" applyBorder="0" applyAlignment="0" applyProtection="0"/>
    <xf numFmtId="0" fontId="35" fillId="32" borderId="0"/>
    <xf numFmtId="0" fontId="35" fillId="33" borderId="0" applyNumberFormat="0" applyBorder="0" applyAlignment="0" applyProtection="0"/>
    <xf numFmtId="0" fontId="35" fillId="34" borderId="0"/>
    <xf numFmtId="0" fontId="35" fillId="35" borderId="0" applyNumberFormat="0" applyBorder="0" applyAlignment="0" applyProtection="0"/>
    <xf numFmtId="0" fontId="35" fillId="36" borderId="0"/>
    <xf numFmtId="0" fontId="35" fillId="37" borderId="0" applyNumberFormat="0" applyBorder="0" applyAlignment="0" applyProtection="0"/>
    <xf numFmtId="0" fontId="35" fillId="38" borderId="0"/>
    <xf numFmtId="0" fontId="35" fillId="39" borderId="0" applyNumberFormat="0" applyBorder="0" applyAlignment="0" applyProtection="0"/>
    <xf numFmtId="0" fontId="35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/>
    <xf numFmtId="0" fontId="35" fillId="45" borderId="0" applyNumberFormat="0" applyBorder="0" applyAlignment="0" applyProtection="0"/>
    <xf numFmtId="0" fontId="35" fillId="46" borderId="0"/>
    <xf numFmtId="0" fontId="35" fillId="47" borderId="0" applyNumberFormat="0" applyBorder="0" applyAlignment="0" applyProtection="0"/>
    <xf numFmtId="0" fontId="35" fillId="48" borderId="0"/>
    <xf numFmtId="0" fontId="35" fillId="35" borderId="0" applyNumberFormat="0" applyBorder="0" applyAlignment="0" applyProtection="0"/>
    <xf numFmtId="0" fontId="35" fillId="36" borderId="0"/>
    <xf numFmtId="0" fontId="35" fillId="43" borderId="0" applyNumberFormat="0" applyBorder="0" applyAlignment="0" applyProtection="0"/>
    <xf numFmtId="0" fontId="35" fillId="44" borderId="0"/>
    <xf numFmtId="0" fontId="35" fillId="49" borderId="0" applyNumberFormat="0" applyBorder="0" applyAlignment="0" applyProtection="0"/>
    <xf numFmtId="0" fontId="35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/>
    <xf numFmtId="0" fontId="36" fillId="45" borderId="0" applyNumberFormat="0" applyBorder="0" applyAlignment="0" applyProtection="0"/>
    <xf numFmtId="0" fontId="36" fillId="46" borderId="0"/>
    <xf numFmtId="0" fontId="36" fillId="47" borderId="0" applyNumberFormat="0" applyBorder="0" applyAlignment="0" applyProtection="0"/>
    <xf numFmtId="0" fontId="36" fillId="48" borderId="0"/>
    <xf numFmtId="0" fontId="36" fillId="55" borderId="0" applyNumberFormat="0" applyBorder="0" applyAlignment="0" applyProtection="0"/>
    <xf numFmtId="0" fontId="36" fillId="56" borderId="0"/>
    <xf numFmtId="0" fontId="36" fillId="57" borderId="0" applyNumberFormat="0" applyBorder="0" applyAlignment="0" applyProtection="0"/>
    <xf numFmtId="0" fontId="36" fillId="58" borderId="0"/>
    <xf numFmtId="0" fontId="36" fillId="59" borderId="0" applyNumberFormat="0" applyBorder="0" applyAlignment="0" applyProtection="0"/>
    <xf numFmtId="0" fontId="36" fillId="6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4" borderId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6" borderId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5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48" borderId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6" borderId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8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0" borderId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/>
    <xf numFmtId="0" fontId="36" fillId="63" borderId="0" applyNumberFormat="0" applyBorder="0" applyAlignment="0" applyProtection="0"/>
    <xf numFmtId="0" fontId="36" fillId="64" borderId="0"/>
    <xf numFmtId="0" fontId="36" fillId="65" borderId="0" applyNumberFormat="0" applyBorder="0" applyAlignment="0" applyProtection="0"/>
    <xf numFmtId="0" fontId="36" fillId="66" borderId="0"/>
    <xf numFmtId="0" fontId="36" fillId="55" borderId="0" applyNumberFormat="0" applyBorder="0" applyAlignment="0" applyProtection="0"/>
    <xf numFmtId="0" fontId="36" fillId="56" borderId="0"/>
    <xf numFmtId="0" fontId="36" fillId="57" borderId="0" applyNumberFormat="0" applyBorder="0" applyAlignment="0" applyProtection="0"/>
    <xf numFmtId="0" fontId="36" fillId="58" borderId="0"/>
    <xf numFmtId="0" fontId="36" fillId="67" borderId="0" applyNumberFormat="0" applyBorder="0" applyAlignment="0" applyProtection="0"/>
    <xf numFmtId="0" fontId="36" fillId="68" borderId="0"/>
    <xf numFmtId="0" fontId="37" fillId="31" borderId="0" applyNumberFormat="0" applyBorder="0" applyAlignment="0" applyProtection="0"/>
    <xf numFmtId="0" fontId="37" fillId="32" borderId="0"/>
    <xf numFmtId="0" fontId="38" fillId="51" borderId="45" applyNumberFormat="0" applyAlignment="0" applyProtection="0"/>
    <xf numFmtId="0" fontId="38" fillId="69" borderId="45"/>
    <xf numFmtId="0" fontId="39" fillId="70" borderId="46" applyNumberFormat="0" applyAlignment="0" applyProtection="0"/>
    <xf numFmtId="0" fontId="39" fillId="71" borderId="0"/>
    <xf numFmtId="164" fontId="40" fillId="0" borderId="0"/>
    <xf numFmtId="165" fontId="40" fillId="0" borderId="0" applyBorder="0" applyProtection="0"/>
    <xf numFmtId="164" fontId="40" fillId="0" borderId="0" applyBorder="0" applyProtection="0"/>
    <xf numFmtId="164" fontId="40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/>
    <xf numFmtId="0" fontId="43" fillId="33" borderId="0" applyNumberFormat="0" applyBorder="0" applyAlignment="0" applyProtection="0"/>
    <xf numFmtId="0" fontId="43" fillId="34" borderId="0"/>
    <xf numFmtId="0" fontId="44" fillId="0" borderId="0" applyNumberFormat="0" applyBorder="0" applyProtection="0">
      <alignment horizontal="center"/>
    </xf>
    <xf numFmtId="0" fontId="45" fillId="0" borderId="47" applyNumberFormat="0" applyFill="0" applyAlignment="0" applyProtection="0"/>
    <xf numFmtId="0" fontId="45" fillId="0" borderId="47"/>
    <xf numFmtId="0" fontId="46" fillId="0" borderId="48" applyNumberFormat="0" applyFill="0" applyAlignment="0" applyProtection="0"/>
    <xf numFmtId="0" fontId="46" fillId="0" borderId="48"/>
    <xf numFmtId="0" fontId="47" fillId="0" borderId="49" applyNumberFormat="0" applyFill="0" applyAlignment="0" applyProtection="0"/>
    <xf numFmtId="0" fontId="47" fillId="0" borderId="49"/>
    <xf numFmtId="0" fontId="47" fillId="0" borderId="0" applyNumberFormat="0" applyFill="0" applyBorder="0" applyAlignment="0" applyProtection="0"/>
    <xf numFmtId="0" fontId="47" fillId="0" borderId="0"/>
    <xf numFmtId="0" fontId="44" fillId="0" borderId="0" applyNumberFormat="0" applyBorder="0" applyProtection="0">
      <alignment horizontal="center" textRotation="90"/>
    </xf>
    <xf numFmtId="0" fontId="48" fillId="39" borderId="45" applyNumberFormat="0" applyAlignment="0" applyProtection="0"/>
    <xf numFmtId="0" fontId="48" fillId="40" borderId="45"/>
    <xf numFmtId="0" fontId="49" fillId="0" borderId="50" applyNumberFormat="0" applyFill="0" applyAlignment="0" applyProtection="0"/>
    <xf numFmtId="0" fontId="49" fillId="0" borderId="0"/>
    <xf numFmtId="0" fontId="50" fillId="52" borderId="0" applyNumberFormat="0" applyBorder="0" applyAlignment="0" applyProtection="0"/>
    <xf numFmtId="0" fontId="50" fillId="72" borderId="0"/>
    <xf numFmtId="0" fontId="51" fillId="0" borderId="0"/>
    <xf numFmtId="0" fontId="19" fillId="42" borderId="51" applyNumberFormat="0" applyFont="0" applyAlignment="0" applyProtection="0"/>
    <xf numFmtId="0" fontId="52" fillId="73" borderId="51"/>
    <xf numFmtId="0" fontId="53" fillId="51" borderId="52" applyNumberFormat="0" applyAlignment="0" applyProtection="0"/>
    <xf numFmtId="0" fontId="53" fillId="69" borderId="52"/>
    <xf numFmtId="0" fontId="54" fillId="0" borderId="0" applyNumberFormat="0" applyBorder="0" applyProtection="0"/>
    <xf numFmtId="166" fontId="54" fillId="0" borderId="0" applyBorder="0" applyProtection="0"/>
    <xf numFmtId="0" fontId="55" fillId="0" borderId="0" applyNumberFormat="0" applyFill="0" applyBorder="0" applyAlignment="0" applyProtection="0"/>
    <xf numFmtId="0" fontId="55" fillId="0" borderId="0"/>
    <xf numFmtId="0" fontId="56" fillId="0" borderId="53" applyNumberFormat="0" applyFill="0" applyAlignment="0" applyProtection="0"/>
    <xf numFmtId="0" fontId="56" fillId="0" borderId="54"/>
    <xf numFmtId="0" fontId="57" fillId="0" borderId="0" applyNumberFormat="0" applyFill="0" applyBorder="0" applyAlignment="0" applyProtection="0"/>
    <xf numFmtId="0" fontId="57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5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62" borderId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4" borderId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6" borderId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7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56" borderId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8" borderId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8" borderId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40" borderId="45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4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69" borderId="52"/>
    <xf numFmtId="0" fontId="53" fillId="5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4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69" borderId="45"/>
    <xf numFmtId="0" fontId="38" fillId="5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60" fillId="0" borderId="55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45" fillId="0" borderId="47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61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6" fillId="0" borderId="48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2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7" fillId="0" borderId="49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3" fillId="0" borderId="56" applyNumberFormat="0" applyFill="0" applyAlignment="0" applyProtection="0"/>
    <xf numFmtId="0" fontId="47" fillId="0" borderId="49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47" fillId="0" borderId="49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47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4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6" fillId="0" borderId="53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56" fillId="0" borderId="57" applyNumberFormat="0" applyFill="0" applyAlignment="0" applyProtection="0"/>
    <xf numFmtId="0" fontId="56" fillId="0" borderId="54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56" fillId="0" borderId="53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9" fillId="70" borderId="46" applyNumberFormat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39" fillId="70" borderId="46" applyNumberFormat="0" applyAlignment="0" applyProtection="0"/>
    <xf numFmtId="0" fontId="39" fillId="71" borderId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0" fillId="72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71" fillId="0" borderId="0"/>
    <xf numFmtId="0" fontId="69" fillId="0" borderId="0"/>
    <xf numFmtId="0" fontId="19" fillId="0" borderId="0"/>
    <xf numFmtId="0" fontId="19" fillId="0" borderId="0"/>
    <xf numFmtId="0" fontId="7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0" fillId="0" borderId="0"/>
    <xf numFmtId="0" fontId="6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1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42" borderId="51" applyNumberFormat="0" applyFont="0" applyAlignment="0" applyProtection="0"/>
    <xf numFmtId="0" fontId="10" fillId="42" borderId="51" applyNumberFormat="0" applyFont="0" applyAlignment="0" applyProtection="0"/>
    <xf numFmtId="0" fontId="69" fillId="42" borderId="51" applyNumberFormat="0" applyFont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1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50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49" fillId="0" borderId="50" applyNumberFormat="0" applyFill="0" applyAlignment="0" applyProtection="0"/>
    <xf numFmtId="0" fontId="49" fillId="0" borderId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7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6" fillId="0" borderId="0"/>
    <xf numFmtId="167" fontId="1" fillId="0" borderId="0" applyFont="0" applyFill="0" applyBorder="0" applyAlignment="0" applyProtection="0"/>
    <xf numFmtId="165" fontId="76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76" fillId="0" borderId="0" applyFill="0" applyBorder="0" applyAlignment="0" applyProtection="0"/>
    <xf numFmtId="167" fontId="35" fillId="0" borderId="0" applyFont="0" applyFill="0" applyBorder="0" applyAlignment="0" applyProtection="0"/>
    <xf numFmtId="165" fontId="76" fillId="0" borderId="0"/>
    <xf numFmtId="165" fontId="76" fillId="0" borderId="0" applyFill="0" applyBorder="0" applyAlignment="0" applyProtection="0"/>
    <xf numFmtId="165" fontId="76" fillId="0" borderId="0" applyFill="0" applyBorder="0" applyAlignment="0" applyProtection="0"/>
    <xf numFmtId="165" fontId="76" fillId="0" borderId="0"/>
    <xf numFmtId="169" fontId="6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3" fillId="3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296">
    <xf numFmtId="0" fontId="0" fillId="0" borderId="0" xfId="0"/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6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28" fillId="2" borderId="2" xfId="1" applyNumberFormat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left" vertical="center" wrapText="1"/>
    </xf>
    <xf numFmtId="3" fontId="20" fillId="2" borderId="0" xfId="0" applyNumberFormat="1" applyFont="1" applyFill="1" applyAlignment="1">
      <alignment horizontal="right" vertical="center"/>
    </xf>
    <xf numFmtId="0" fontId="7" fillId="2" borderId="0" xfId="8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23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6" fillId="2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3" fontId="20" fillId="2" borderId="0" xfId="0" applyNumberFormat="1" applyFont="1" applyFill="1" applyAlignment="1">
      <alignment horizontal="center" vertical="center" wrapText="1"/>
    </xf>
    <xf numFmtId="4" fontId="24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3" fontId="87" fillId="2" borderId="0" xfId="0" applyNumberFormat="1" applyFont="1" applyFill="1" applyBorder="1" applyAlignment="1">
      <alignment horizontal="center" vertical="center" wrapText="1"/>
    </xf>
    <xf numFmtId="3" fontId="88" fillId="2" borderId="0" xfId="0" applyNumberFormat="1" applyFont="1" applyFill="1" applyBorder="1" applyAlignment="1">
      <alignment horizontal="center" vertical="center" wrapText="1"/>
    </xf>
    <xf numFmtId="3" fontId="87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Alignment="1">
      <alignment horizontal="righ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4" fontId="20" fillId="2" borderId="58" xfId="0" applyNumberFormat="1" applyFont="1" applyFill="1" applyBorder="1" applyAlignment="1">
      <alignment horizontal="center" vertical="center" wrapText="1"/>
    </xf>
    <xf numFmtId="4" fontId="20" fillId="2" borderId="6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85" fillId="2" borderId="2" xfId="0" applyFont="1" applyFill="1" applyBorder="1" applyAlignment="1">
      <alignment vertical="center" wrapText="1"/>
    </xf>
    <xf numFmtId="0" fontId="85" fillId="2" borderId="15" xfId="0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20" fillId="2" borderId="0" xfId="0" applyFont="1" applyFill="1" applyAlignment="1">
      <alignment horizontal="right" vertical="center"/>
    </xf>
    <xf numFmtId="3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3" fontId="20" fillId="2" borderId="15" xfId="0" applyNumberFormat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3" fontId="27" fillId="2" borderId="20" xfId="0" applyNumberFormat="1" applyFont="1" applyFill="1" applyBorder="1" applyAlignment="1">
      <alignment horizontal="center" vertical="center" wrapText="1"/>
    </xf>
    <xf numFmtId="3" fontId="20" fillId="2" borderId="20" xfId="0" applyNumberFormat="1" applyFont="1" applyFill="1" applyBorder="1" applyAlignment="1">
      <alignment horizontal="center" vertical="center" wrapText="1"/>
    </xf>
    <xf numFmtId="3" fontId="20" fillId="2" borderId="20" xfId="0" applyNumberFormat="1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3" fontId="20" fillId="2" borderId="21" xfId="0" applyNumberFormat="1" applyFont="1" applyFill="1" applyBorder="1" applyAlignment="1">
      <alignment horizontal="center" vertical="center" wrapText="1"/>
    </xf>
    <xf numFmtId="4" fontId="20" fillId="2" borderId="59" xfId="0" applyNumberFormat="1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4" fontId="9" fillId="2" borderId="58" xfId="0" applyNumberFormat="1" applyFont="1" applyFill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3" fontId="9" fillId="2" borderId="15" xfId="1" applyNumberFormat="1" applyFont="1" applyFill="1" applyBorder="1" applyAlignment="1">
      <alignment horizontal="center" vertical="center" wrapText="1"/>
    </xf>
    <xf numFmtId="4" fontId="9" fillId="2" borderId="18" xfId="1" applyNumberFormat="1" applyFont="1" applyFill="1" applyBorder="1" applyAlignment="1">
      <alignment horizontal="center" vertical="center" wrapText="1"/>
    </xf>
    <xf numFmtId="3" fontId="9" fillId="2" borderId="31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vertical="center" wrapText="1"/>
    </xf>
    <xf numFmtId="3" fontId="7" fillId="2" borderId="18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left" vertical="center" wrapText="1"/>
    </xf>
    <xf numFmtId="3" fontId="7" fillId="2" borderId="19" xfId="1" applyNumberFormat="1" applyFont="1" applyFill="1" applyBorder="1" applyAlignment="1">
      <alignment horizontal="center" vertical="center" wrapText="1"/>
    </xf>
    <xf numFmtId="3" fontId="7" fillId="2" borderId="20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4" fontId="7" fillId="2" borderId="60" xfId="0" applyNumberFormat="1" applyFont="1" applyFill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</cellXfs>
  <cellStyles count="59294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3" xfId="57746" xr:uid="{00000000-0005-0000-0000-000085E10000}"/>
    <cellStyle name="Обычный 15 3 2" xfId="57747" xr:uid="{00000000-0005-0000-0000-000086E10000}"/>
    <cellStyle name="Обычный 15 4" xfId="57748" xr:uid="{00000000-0005-0000-0000-000087E10000}"/>
    <cellStyle name="Обычный 15 5" xfId="57749" xr:uid="{00000000-0005-0000-0000-000088E10000}"/>
    <cellStyle name="Обычный 15 6" xfId="57750" xr:uid="{00000000-0005-0000-0000-000089E10000}"/>
    <cellStyle name="Обычный 15 7" xfId="57751" xr:uid="{00000000-0005-0000-0000-00008AE10000}"/>
    <cellStyle name="Обычный 15 8" xfId="57752" xr:uid="{00000000-0005-0000-0000-00008BE10000}"/>
    <cellStyle name="Обычный 15 9" xfId="57753" xr:uid="{00000000-0005-0000-0000-00008CE10000}"/>
    <cellStyle name="Обычный 16" xfId="57754" xr:uid="{00000000-0005-0000-0000-00008DE10000}"/>
    <cellStyle name="Обычный 16 2" xfId="57755" xr:uid="{00000000-0005-0000-0000-00008EE10000}"/>
    <cellStyle name="Обычный 17" xfId="57756" xr:uid="{00000000-0005-0000-0000-00008FE10000}"/>
    <cellStyle name="Обычный 17 2" xfId="57757" xr:uid="{00000000-0005-0000-0000-000090E10000}"/>
    <cellStyle name="Обычный 18" xfId="57758" xr:uid="{00000000-0005-0000-0000-000091E10000}"/>
    <cellStyle name="Обычный 18 2" xfId="57759" xr:uid="{00000000-0005-0000-0000-000092E10000}"/>
    <cellStyle name="Обычный 18 2 2" xfId="57760" xr:uid="{00000000-0005-0000-0000-000093E10000}"/>
    <cellStyle name="Обычный 18 3" xfId="57761" xr:uid="{00000000-0005-0000-0000-000094E10000}"/>
    <cellStyle name="Обычный 19" xfId="57762" xr:uid="{00000000-0005-0000-0000-000095E10000}"/>
    <cellStyle name="Обычный 19 2" xfId="57763" xr:uid="{00000000-0005-0000-0000-000096E10000}"/>
    <cellStyle name="Обычный 19 2 2" xfId="57764" xr:uid="{00000000-0005-0000-0000-000097E10000}"/>
    <cellStyle name="Обычный 19 3" xfId="57765" xr:uid="{00000000-0005-0000-0000-000098E10000}"/>
    <cellStyle name="Обычный 19 4" xfId="57766" xr:uid="{00000000-0005-0000-0000-000099E10000}"/>
    <cellStyle name="Обычный 19 5" xfId="57767" xr:uid="{00000000-0005-0000-0000-00009AE10000}"/>
    <cellStyle name="Обычный 19 6" xfId="57768" xr:uid="{00000000-0005-0000-0000-00009BE10000}"/>
    <cellStyle name="Обычный 19 7" xfId="57769" xr:uid="{00000000-0005-0000-0000-00009CE10000}"/>
    <cellStyle name="Обычный 2" xfId="1" xr:uid="{00000000-0005-0000-0000-00009DE10000}"/>
    <cellStyle name="Обычный 2 10" xfId="7" xr:uid="{00000000-0005-0000-0000-00009EE10000}"/>
    <cellStyle name="Обычный 2 100" xfId="57770" xr:uid="{00000000-0005-0000-0000-00009FE10000}"/>
    <cellStyle name="Обычный 2 101" xfId="57771" xr:uid="{00000000-0005-0000-0000-0000A0E10000}"/>
    <cellStyle name="Обычный 2 102" xfId="57772" xr:uid="{00000000-0005-0000-0000-0000A1E10000}"/>
    <cellStyle name="Обычный 2 103" xfId="57773" xr:uid="{00000000-0005-0000-0000-0000A2E10000}"/>
    <cellStyle name="Обычный 2 104" xfId="57774" xr:uid="{00000000-0005-0000-0000-0000A3E10000}"/>
    <cellStyle name="Обычный 2 105" xfId="57775" xr:uid="{00000000-0005-0000-0000-0000A4E10000}"/>
    <cellStyle name="Обычный 2 106" xfId="57776" xr:uid="{00000000-0005-0000-0000-0000A5E10000}"/>
    <cellStyle name="Обычный 2 107" xfId="57777" xr:uid="{00000000-0005-0000-0000-0000A6E10000}"/>
    <cellStyle name="Обычный 2 108" xfId="57778" xr:uid="{00000000-0005-0000-0000-0000A7E10000}"/>
    <cellStyle name="Обычный 2 109" xfId="57779" xr:uid="{00000000-0005-0000-0000-0000A8E10000}"/>
    <cellStyle name="Обычный 2 11" xfId="57780" xr:uid="{00000000-0005-0000-0000-0000A9E10000}"/>
    <cellStyle name="Обычный 2 110" xfId="57781" xr:uid="{00000000-0005-0000-0000-0000AAE10000}"/>
    <cellStyle name="Обычный 2 111" xfId="57782" xr:uid="{00000000-0005-0000-0000-0000ABE10000}"/>
    <cellStyle name="Обычный 2 112" xfId="57783" xr:uid="{00000000-0005-0000-0000-0000ACE10000}"/>
    <cellStyle name="Обычный 2 113" xfId="57784" xr:uid="{00000000-0005-0000-0000-0000ADE10000}"/>
    <cellStyle name="Обычный 2 114" xfId="57785" xr:uid="{00000000-0005-0000-0000-0000AEE10000}"/>
    <cellStyle name="Обычный 2 115" xfId="57786" xr:uid="{00000000-0005-0000-0000-0000AFE10000}"/>
    <cellStyle name="Обычный 2 116" xfId="57787" xr:uid="{00000000-0005-0000-0000-0000B0E10000}"/>
    <cellStyle name="Обычный 2 117" xfId="57788" xr:uid="{00000000-0005-0000-0000-0000B1E10000}"/>
    <cellStyle name="Обычный 2 118" xfId="57789" xr:uid="{00000000-0005-0000-0000-0000B2E10000}"/>
    <cellStyle name="Обычный 2 119" xfId="57790" xr:uid="{00000000-0005-0000-0000-0000B3E10000}"/>
    <cellStyle name="Обычный 2 12" xfId="57791" xr:uid="{00000000-0005-0000-0000-0000B4E10000}"/>
    <cellStyle name="Обычный 2 120" xfId="57792" xr:uid="{00000000-0005-0000-0000-0000B5E10000}"/>
    <cellStyle name="Обычный 2 121" xfId="57793" xr:uid="{00000000-0005-0000-0000-0000B6E10000}"/>
    <cellStyle name="Обычный 2 122" xfId="57794" xr:uid="{00000000-0005-0000-0000-0000B7E10000}"/>
    <cellStyle name="Обычный 2 123" xfId="57795" xr:uid="{00000000-0005-0000-0000-0000B8E10000}"/>
    <cellStyle name="Обычный 2 124" xfId="57796" xr:uid="{00000000-0005-0000-0000-0000B9E10000}"/>
    <cellStyle name="Обычный 2 125" xfId="57797" xr:uid="{00000000-0005-0000-0000-0000BAE10000}"/>
    <cellStyle name="Обычный 2 126" xfId="57798" xr:uid="{00000000-0005-0000-0000-0000BBE10000}"/>
    <cellStyle name="Обычный 2 127" xfId="57799" xr:uid="{00000000-0005-0000-0000-0000BCE10000}"/>
    <cellStyle name="Обычный 2 128" xfId="57800" xr:uid="{00000000-0005-0000-0000-0000BDE10000}"/>
    <cellStyle name="Обычный 2 129" xfId="57801" xr:uid="{00000000-0005-0000-0000-0000BEE10000}"/>
    <cellStyle name="Обычный 2 13" xfId="57802" xr:uid="{00000000-0005-0000-0000-0000BFE10000}"/>
    <cellStyle name="Обычный 2 130" xfId="57803" xr:uid="{00000000-0005-0000-0000-0000C0E10000}"/>
    <cellStyle name="Обычный 2 131" xfId="57804" xr:uid="{00000000-0005-0000-0000-0000C1E10000}"/>
    <cellStyle name="Обычный 2 132" xfId="57805" xr:uid="{00000000-0005-0000-0000-0000C2E10000}"/>
    <cellStyle name="Обычный 2 133" xfId="57806" xr:uid="{00000000-0005-0000-0000-0000C3E10000}"/>
    <cellStyle name="Обычный 2 134" xfId="57807" xr:uid="{00000000-0005-0000-0000-0000C4E10000}"/>
    <cellStyle name="Обычный 2 135" xfId="57808" xr:uid="{00000000-0005-0000-0000-0000C5E10000}"/>
    <cellStyle name="Обычный 2 136" xfId="14" xr:uid="{00000000-0005-0000-0000-0000C6E10000}"/>
    <cellStyle name="Обычный 2 137" xfId="9" xr:uid="{00000000-0005-0000-0000-0000C7E10000}"/>
    <cellStyle name="Обычный 2 138" xfId="57809" xr:uid="{00000000-0005-0000-0000-0000C8E10000}"/>
    <cellStyle name="Обычный 2 14" xfId="57810" xr:uid="{00000000-0005-0000-0000-0000C9E10000}"/>
    <cellStyle name="Обычный 2 15" xfId="57811" xr:uid="{00000000-0005-0000-0000-0000CAE10000}"/>
    <cellStyle name="Обычный 2 16" xfId="57812" xr:uid="{00000000-0005-0000-0000-0000CBE10000}"/>
    <cellStyle name="Обычный 2 17" xfId="57813" xr:uid="{00000000-0005-0000-0000-0000CCE10000}"/>
    <cellStyle name="Обычный 2 18" xfId="57814" xr:uid="{00000000-0005-0000-0000-0000CDE10000}"/>
    <cellStyle name="Обычный 2 19" xfId="57815" xr:uid="{00000000-0005-0000-0000-0000CEE10000}"/>
    <cellStyle name="Обычный 2 2" xfId="57816" xr:uid="{00000000-0005-0000-0000-0000CFE10000}"/>
    <cellStyle name="Обычный 2 2 2" xfId="13" xr:uid="{00000000-0005-0000-0000-0000D0E10000}"/>
    <cellStyle name="Обычный 2 2 2 2" xfId="12" xr:uid="{00000000-0005-0000-0000-0000D1E10000}"/>
    <cellStyle name="Обычный 2 2 2 2 2" xfId="57817" xr:uid="{00000000-0005-0000-0000-0000D2E10000}"/>
    <cellStyle name="Обычный 2 2 2 3" xfId="57818" xr:uid="{00000000-0005-0000-0000-0000D3E10000}"/>
    <cellStyle name="Обычный 2 2 3" xfId="57819" xr:uid="{00000000-0005-0000-0000-0000D4E10000}"/>
    <cellStyle name="Обычный 2 2 4" xfId="57820" xr:uid="{00000000-0005-0000-0000-0000D5E10000}"/>
    <cellStyle name="Обычный 2 2 5" xfId="57821" xr:uid="{00000000-0005-0000-0000-0000D6E10000}"/>
    <cellStyle name="Обычный 2 20" xfId="57822" xr:uid="{00000000-0005-0000-0000-0000D7E10000}"/>
    <cellStyle name="Обычный 2 21" xfId="57823" xr:uid="{00000000-0005-0000-0000-0000D8E10000}"/>
    <cellStyle name="Обычный 2 22" xfId="57824" xr:uid="{00000000-0005-0000-0000-0000D9E10000}"/>
    <cellStyle name="Обычный 2 23" xfId="57825" xr:uid="{00000000-0005-0000-0000-0000DAE10000}"/>
    <cellStyle name="Обычный 2 24" xfId="57826" xr:uid="{00000000-0005-0000-0000-0000DBE10000}"/>
    <cellStyle name="Обычный 2 25" xfId="57827" xr:uid="{00000000-0005-0000-0000-0000DCE10000}"/>
    <cellStyle name="Обычный 2 26" xfId="57828" xr:uid="{00000000-0005-0000-0000-0000DDE10000}"/>
    <cellStyle name="Обычный 2 27" xfId="57829" xr:uid="{00000000-0005-0000-0000-0000DEE10000}"/>
    <cellStyle name="Обычный 2 28" xfId="57830" xr:uid="{00000000-0005-0000-0000-0000DFE10000}"/>
    <cellStyle name="Обычный 2 29" xfId="57831" xr:uid="{00000000-0005-0000-0000-0000E0E10000}"/>
    <cellStyle name="Обычный 2 3" xfId="4" xr:uid="{00000000-0005-0000-0000-0000E1E10000}"/>
    <cellStyle name="Обычный 2 3 2" xfId="57832" xr:uid="{00000000-0005-0000-0000-0000E2E10000}"/>
    <cellStyle name="Обычный 2 3 3" xfId="57833" xr:uid="{00000000-0005-0000-0000-0000E3E10000}"/>
    <cellStyle name="Обычный 2 30" xfId="57834" xr:uid="{00000000-0005-0000-0000-0000E4E10000}"/>
    <cellStyle name="Обычный 2 31" xfId="57835" xr:uid="{00000000-0005-0000-0000-0000E5E10000}"/>
    <cellStyle name="Обычный 2 32" xfId="57836" xr:uid="{00000000-0005-0000-0000-0000E6E10000}"/>
    <cellStyle name="Обычный 2 33" xfId="57837" xr:uid="{00000000-0005-0000-0000-0000E7E10000}"/>
    <cellStyle name="Обычный 2 34" xfId="57838" xr:uid="{00000000-0005-0000-0000-0000E8E10000}"/>
    <cellStyle name="Обычный 2 35" xfId="57839" xr:uid="{00000000-0005-0000-0000-0000E9E10000}"/>
    <cellStyle name="Обычный 2 36" xfId="57840" xr:uid="{00000000-0005-0000-0000-0000EAE10000}"/>
    <cellStyle name="Обычный 2 37" xfId="57841" xr:uid="{00000000-0005-0000-0000-0000EBE10000}"/>
    <cellStyle name="Обычный 2 38" xfId="57842" xr:uid="{00000000-0005-0000-0000-0000ECE10000}"/>
    <cellStyle name="Обычный 2 39" xfId="57843" xr:uid="{00000000-0005-0000-0000-0000EDE10000}"/>
    <cellStyle name="Обычный 2 4" xfId="57844" xr:uid="{00000000-0005-0000-0000-0000EEE10000}"/>
    <cellStyle name="Обычный 2 4 2" xfId="57845" xr:uid="{00000000-0005-0000-0000-0000EFE10000}"/>
    <cellStyle name="Обычный 2 40" xfId="57846" xr:uid="{00000000-0005-0000-0000-0000F0E10000}"/>
    <cellStyle name="Обычный 2 41" xfId="57847" xr:uid="{00000000-0005-0000-0000-0000F1E10000}"/>
    <cellStyle name="Обычный 2 42" xfId="57848" xr:uid="{00000000-0005-0000-0000-0000F2E10000}"/>
    <cellStyle name="Обычный 2 43" xfId="57849" xr:uid="{00000000-0005-0000-0000-0000F3E10000}"/>
    <cellStyle name="Обычный 2 44" xfId="57850" xr:uid="{00000000-0005-0000-0000-0000F4E10000}"/>
    <cellStyle name="Обычный 2 45" xfId="57851" xr:uid="{00000000-0005-0000-0000-0000F5E10000}"/>
    <cellStyle name="Обычный 2 46" xfId="57852" xr:uid="{00000000-0005-0000-0000-0000F6E10000}"/>
    <cellStyle name="Обычный 2 47" xfId="57853" xr:uid="{00000000-0005-0000-0000-0000F7E10000}"/>
    <cellStyle name="Обычный 2 48" xfId="57854" xr:uid="{00000000-0005-0000-0000-0000F8E10000}"/>
    <cellStyle name="Обычный 2 49" xfId="57855" xr:uid="{00000000-0005-0000-0000-0000F9E10000}"/>
    <cellStyle name="Обычный 2 5" xfId="15" xr:uid="{00000000-0005-0000-0000-0000FAE10000}"/>
    <cellStyle name="Обычный 2 5 2" xfId="57856" xr:uid="{00000000-0005-0000-0000-0000FBE10000}"/>
    <cellStyle name="Обычный 2 50" xfId="57857" xr:uid="{00000000-0005-0000-0000-0000FCE10000}"/>
    <cellStyle name="Обычный 2 51" xfId="57858" xr:uid="{00000000-0005-0000-0000-0000FDE10000}"/>
    <cellStyle name="Обычный 2 52" xfId="57859" xr:uid="{00000000-0005-0000-0000-0000FEE10000}"/>
    <cellStyle name="Обычный 2 53" xfId="57860" xr:uid="{00000000-0005-0000-0000-0000FFE10000}"/>
    <cellStyle name="Обычный 2 54" xfId="57861" xr:uid="{00000000-0005-0000-0000-000000E20000}"/>
    <cellStyle name="Обычный 2 55" xfId="57862" xr:uid="{00000000-0005-0000-0000-000001E20000}"/>
    <cellStyle name="Обычный 2 56" xfId="57863" xr:uid="{00000000-0005-0000-0000-000002E20000}"/>
    <cellStyle name="Обычный 2 57" xfId="57864" xr:uid="{00000000-0005-0000-0000-000003E20000}"/>
    <cellStyle name="Обычный 2 58" xfId="57865" xr:uid="{00000000-0005-0000-0000-000004E20000}"/>
    <cellStyle name="Обычный 2 59" xfId="57866" xr:uid="{00000000-0005-0000-0000-000005E20000}"/>
    <cellStyle name="Обычный 2 6" xfId="57867" xr:uid="{00000000-0005-0000-0000-000006E20000}"/>
    <cellStyle name="Обычный 2 6 2" xfId="57868" xr:uid="{00000000-0005-0000-0000-000007E20000}"/>
    <cellStyle name="Обычный 2 6 3" xfId="57869" xr:uid="{00000000-0005-0000-0000-000008E20000}"/>
    <cellStyle name="Обычный 2 60" xfId="57870" xr:uid="{00000000-0005-0000-0000-000009E20000}"/>
    <cellStyle name="Обычный 2 61" xfId="57871" xr:uid="{00000000-0005-0000-0000-00000AE20000}"/>
    <cellStyle name="Обычный 2 62" xfId="57872" xr:uid="{00000000-0005-0000-0000-00000BE20000}"/>
    <cellStyle name="Обычный 2 63" xfId="57873" xr:uid="{00000000-0005-0000-0000-00000CE20000}"/>
    <cellStyle name="Обычный 2 64" xfId="57874" xr:uid="{00000000-0005-0000-0000-00000DE20000}"/>
    <cellStyle name="Обычный 2 65" xfId="57875" xr:uid="{00000000-0005-0000-0000-00000EE20000}"/>
    <cellStyle name="Обычный 2 66" xfId="57876" xr:uid="{00000000-0005-0000-0000-00000FE20000}"/>
    <cellStyle name="Обычный 2 67" xfId="57877" xr:uid="{00000000-0005-0000-0000-000010E20000}"/>
    <cellStyle name="Обычный 2 68" xfId="57878" xr:uid="{00000000-0005-0000-0000-000011E20000}"/>
    <cellStyle name="Обычный 2 69" xfId="57879" xr:uid="{00000000-0005-0000-0000-000012E20000}"/>
    <cellStyle name="Обычный 2 7" xfId="57880" xr:uid="{00000000-0005-0000-0000-000013E20000}"/>
    <cellStyle name="Обычный 2 7 2" xfId="57881" xr:uid="{00000000-0005-0000-0000-000014E20000}"/>
    <cellStyle name="Обычный 2 70" xfId="57882" xr:uid="{00000000-0005-0000-0000-000015E20000}"/>
    <cellStyle name="Обычный 2 71" xfId="57883" xr:uid="{00000000-0005-0000-0000-000016E20000}"/>
    <cellStyle name="Обычный 2 72" xfId="57884" xr:uid="{00000000-0005-0000-0000-000017E20000}"/>
    <cellStyle name="Обычный 2 73" xfId="57885" xr:uid="{00000000-0005-0000-0000-000018E20000}"/>
    <cellStyle name="Обычный 2 74" xfId="57886" xr:uid="{00000000-0005-0000-0000-000019E20000}"/>
    <cellStyle name="Обычный 2 75" xfId="57887" xr:uid="{00000000-0005-0000-0000-00001AE20000}"/>
    <cellStyle name="Обычный 2 76" xfId="57888" xr:uid="{00000000-0005-0000-0000-00001BE20000}"/>
    <cellStyle name="Обычный 2 77" xfId="57889" xr:uid="{00000000-0005-0000-0000-00001CE20000}"/>
    <cellStyle name="Обычный 2 78" xfId="57890" xr:uid="{00000000-0005-0000-0000-00001DE20000}"/>
    <cellStyle name="Обычный 2 79" xfId="57891" xr:uid="{00000000-0005-0000-0000-00001EE20000}"/>
    <cellStyle name="Обычный 2 8" xfId="57892" xr:uid="{00000000-0005-0000-0000-00001FE20000}"/>
    <cellStyle name="Обычный 2 80" xfId="57893" xr:uid="{00000000-0005-0000-0000-000020E20000}"/>
    <cellStyle name="Обычный 2 81" xfId="57894" xr:uid="{00000000-0005-0000-0000-000021E20000}"/>
    <cellStyle name="Обычный 2 82" xfId="57895" xr:uid="{00000000-0005-0000-0000-000022E20000}"/>
    <cellStyle name="Обычный 2 83" xfId="57896" xr:uid="{00000000-0005-0000-0000-000023E20000}"/>
    <cellStyle name="Обычный 2 84" xfId="57897" xr:uid="{00000000-0005-0000-0000-000024E20000}"/>
    <cellStyle name="Обычный 2 85" xfId="57898" xr:uid="{00000000-0005-0000-0000-000025E20000}"/>
    <cellStyle name="Обычный 2 86" xfId="57899" xr:uid="{00000000-0005-0000-0000-000026E20000}"/>
    <cellStyle name="Обычный 2 87" xfId="57900" xr:uid="{00000000-0005-0000-0000-000027E20000}"/>
    <cellStyle name="Обычный 2 88" xfId="57901" xr:uid="{00000000-0005-0000-0000-000028E20000}"/>
    <cellStyle name="Обычный 2 89" xfId="57902" xr:uid="{00000000-0005-0000-0000-000029E20000}"/>
    <cellStyle name="Обычный 2 9" xfId="57903" xr:uid="{00000000-0005-0000-0000-00002AE20000}"/>
    <cellStyle name="Обычный 2 90" xfId="57904" xr:uid="{00000000-0005-0000-0000-00002BE20000}"/>
    <cellStyle name="Обычный 2 91" xfId="57905" xr:uid="{00000000-0005-0000-0000-00002CE20000}"/>
    <cellStyle name="Обычный 2 92" xfId="57906" xr:uid="{00000000-0005-0000-0000-00002DE20000}"/>
    <cellStyle name="Обычный 2 93" xfId="57907" xr:uid="{00000000-0005-0000-0000-00002EE20000}"/>
    <cellStyle name="Обычный 2 94" xfId="57908" xr:uid="{00000000-0005-0000-0000-00002FE20000}"/>
    <cellStyle name="Обычный 2 95" xfId="57909" xr:uid="{00000000-0005-0000-0000-000030E20000}"/>
    <cellStyle name="Обычный 2 96" xfId="57910" xr:uid="{00000000-0005-0000-0000-000031E20000}"/>
    <cellStyle name="Обычный 2 97" xfId="57911" xr:uid="{00000000-0005-0000-0000-000032E20000}"/>
    <cellStyle name="Обычный 2 98" xfId="57912" xr:uid="{00000000-0005-0000-0000-000033E20000}"/>
    <cellStyle name="Обычный 2 99" xfId="57913" xr:uid="{00000000-0005-0000-0000-000034E20000}"/>
    <cellStyle name="Обычный 2_npa105B" xfId="57914" xr:uid="{00000000-0005-0000-0000-000035E20000}"/>
    <cellStyle name="Обычный 20" xfId="57915" xr:uid="{00000000-0005-0000-0000-000036E20000}"/>
    <cellStyle name="Обычный 20 2" xfId="57916" xr:uid="{00000000-0005-0000-0000-000037E20000}"/>
    <cellStyle name="Обычный 20 2 2" xfId="57917" xr:uid="{00000000-0005-0000-0000-000038E20000}"/>
    <cellStyle name="Обычный 20 3" xfId="57918" xr:uid="{00000000-0005-0000-0000-000039E20000}"/>
    <cellStyle name="Обычный 20 4" xfId="57919" xr:uid="{00000000-0005-0000-0000-00003AE20000}"/>
    <cellStyle name="Обычный 20 4 5" xfId="57920" xr:uid="{00000000-0005-0000-0000-00003BE20000}"/>
    <cellStyle name="Обычный 21" xfId="57921" xr:uid="{00000000-0005-0000-0000-00003CE20000}"/>
    <cellStyle name="Обычный 21 2" xfId="57922" xr:uid="{00000000-0005-0000-0000-00003DE20000}"/>
    <cellStyle name="Обычный 21 2 2" xfId="57923" xr:uid="{00000000-0005-0000-0000-00003EE20000}"/>
    <cellStyle name="Обычный 21 3" xfId="57924" xr:uid="{00000000-0005-0000-0000-00003FE20000}"/>
    <cellStyle name="Обычный 22" xfId="57925" xr:uid="{00000000-0005-0000-0000-000040E20000}"/>
    <cellStyle name="Обычный 22 2" xfId="57926" xr:uid="{00000000-0005-0000-0000-000041E20000}"/>
    <cellStyle name="Обычный 22 3" xfId="57927" xr:uid="{00000000-0005-0000-0000-000042E20000}"/>
    <cellStyle name="Обычный 23" xfId="57928" xr:uid="{00000000-0005-0000-0000-000043E20000}"/>
    <cellStyle name="Обычный 23 2" xfId="57929" xr:uid="{00000000-0005-0000-0000-000044E20000}"/>
    <cellStyle name="Обычный 24" xfId="57930" xr:uid="{00000000-0005-0000-0000-000045E20000}"/>
    <cellStyle name="Обычный 24 2" xfId="57931" xr:uid="{00000000-0005-0000-0000-000046E20000}"/>
    <cellStyle name="Обычный 25" xfId="57932" xr:uid="{00000000-0005-0000-0000-000047E20000}"/>
    <cellStyle name="Обычный 26" xfId="57933" xr:uid="{00000000-0005-0000-0000-000048E20000}"/>
    <cellStyle name="Обычный 26 10" xfId="57934" xr:uid="{00000000-0005-0000-0000-000049E20000}"/>
    <cellStyle name="Обычный 26 11" xfId="57935" xr:uid="{00000000-0005-0000-0000-00004AE20000}"/>
    <cellStyle name="Обычный 26 12" xfId="57936" xr:uid="{00000000-0005-0000-0000-00004BE20000}"/>
    <cellStyle name="Обычный 26 13" xfId="57937" xr:uid="{00000000-0005-0000-0000-00004CE20000}"/>
    <cellStyle name="Обычный 26 14" xfId="57938" xr:uid="{00000000-0005-0000-0000-00004DE20000}"/>
    <cellStyle name="Обычный 26 15" xfId="57939" xr:uid="{00000000-0005-0000-0000-00004EE20000}"/>
    <cellStyle name="Обычный 26 2" xfId="57940" xr:uid="{00000000-0005-0000-0000-00004FE20000}"/>
    <cellStyle name="Обычный 26 2 2" xfId="57941" xr:uid="{00000000-0005-0000-0000-000050E20000}"/>
    <cellStyle name="Обычный 26 2 2 2" xfId="57942" xr:uid="{00000000-0005-0000-0000-000051E20000}"/>
    <cellStyle name="Обычный 26 2 3" xfId="57943" xr:uid="{00000000-0005-0000-0000-000052E20000}"/>
    <cellStyle name="Обычный 26 3" xfId="57944" xr:uid="{00000000-0005-0000-0000-000053E20000}"/>
    <cellStyle name="Обычный 26 4" xfId="57945" xr:uid="{00000000-0005-0000-0000-000054E20000}"/>
    <cellStyle name="Обычный 26 4 2" xfId="57946" xr:uid="{00000000-0005-0000-0000-000055E20000}"/>
    <cellStyle name="Обычный 26 4 2 2" xfId="57947" xr:uid="{00000000-0005-0000-0000-000056E20000}"/>
    <cellStyle name="Обычный 26 4 3" xfId="57948" xr:uid="{00000000-0005-0000-0000-000057E20000}"/>
    <cellStyle name="Обычный 26 5" xfId="57949" xr:uid="{00000000-0005-0000-0000-000058E20000}"/>
    <cellStyle name="Обычный 26 5 2" xfId="57950" xr:uid="{00000000-0005-0000-0000-000059E20000}"/>
    <cellStyle name="Обычный 26 6" xfId="57951" xr:uid="{00000000-0005-0000-0000-00005AE20000}"/>
    <cellStyle name="Обычный 26 6 2" xfId="57952" xr:uid="{00000000-0005-0000-0000-00005BE20000}"/>
    <cellStyle name="Обычный 26 7" xfId="57953" xr:uid="{00000000-0005-0000-0000-00005CE20000}"/>
    <cellStyle name="Обычный 26 8" xfId="57954" xr:uid="{00000000-0005-0000-0000-00005DE20000}"/>
    <cellStyle name="Обычный 26 9" xfId="57955" xr:uid="{00000000-0005-0000-0000-00005EE20000}"/>
    <cellStyle name="Обычный 27" xfId="57956" xr:uid="{00000000-0005-0000-0000-00005FE20000}"/>
    <cellStyle name="Обычный 27 2" xfId="57957" xr:uid="{00000000-0005-0000-0000-000060E20000}"/>
    <cellStyle name="Обычный 27 2 2" xfId="57958" xr:uid="{00000000-0005-0000-0000-000061E20000}"/>
    <cellStyle name="Обычный 27 2 2 2" xfId="57959" xr:uid="{00000000-0005-0000-0000-000062E20000}"/>
    <cellStyle name="Обычный 27 2 3" xfId="57960" xr:uid="{00000000-0005-0000-0000-000063E20000}"/>
    <cellStyle name="Обычный 27 3" xfId="57961" xr:uid="{00000000-0005-0000-0000-000064E20000}"/>
    <cellStyle name="Обычный 27 3 2" xfId="57962" xr:uid="{00000000-0005-0000-0000-000065E20000}"/>
    <cellStyle name="Обычный 27 4" xfId="57963" xr:uid="{00000000-0005-0000-0000-000066E20000}"/>
    <cellStyle name="Обычный 27 4 2" xfId="57964" xr:uid="{00000000-0005-0000-0000-000067E20000}"/>
    <cellStyle name="Обычный 27 5" xfId="57965" xr:uid="{00000000-0005-0000-0000-000068E20000}"/>
    <cellStyle name="Обычный 27 6" xfId="57966" xr:uid="{00000000-0005-0000-0000-000069E20000}"/>
    <cellStyle name="Обычный 27 7" xfId="57967" xr:uid="{00000000-0005-0000-0000-00006AE20000}"/>
    <cellStyle name="Обычный 27 8" xfId="57968" xr:uid="{00000000-0005-0000-0000-00006BE20000}"/>
    <cellStyle name="Обычный 27 9" xfId="57969" xr:uid="{00000000-0005-0000-0000-00006CE20000}"/>
    <cellStyle name="Обычный 28" xfId="57970" xr:uid="{00000000-0005-0000-0000-00006DE20000}"/>
    <cellStyle name="Обычный 28 2" xfId="57971" xr:uid="{00000000-0005-0000-0000-00006EE20000}"/>
    <cellStyle name="Обычный 28 2 2" xfId="57972" xr:uid="{00000000-0005-0000-0000-00006FE20000}"/>
    <cellStyle name="Обычный 28 2 2 2" xfId="57973" xr:uid="{00000000-0005-0000-0000-000070E20000}"/>
    <cellStyle name="Обычный 28 2 3" xfId="57974" xr:uid="{00000000-0005-0000-0000-000071E20000}"/>
    <cellStyle name="Обычный 28 3" xfId="57975" xr:uid="{00000000-0005-0000-0000-000072E20000}"/>
    <cellStyle name="Обычный 28 3 2" xfId="57976" xr:uid="{00000000-0005-0000-0000-000073E20000}"/>
    <cellStyle name="Обычный 28 4" xfId="57977" xr:uid="{00000000-0005-0000-0000-000074E20000}"/>
    <cellStyle name="Обычный 28 4 2" xfId="57978" xr:uid="{00000000-0005-0000-0000-000075E20000}"/>
    <cellStyle name="Обычный 28 5" xfId="57979" xr:uid="{00000000-0005-0000-0000-000076E20000}"/>
    <cellStyle name="Обычный 28 6" xfId="57980" xr:uid="{00000000-0005-0000-0000-000077E20000}"/>
    <cellStyle name="Обычный 28 7" xfId="57981" xr:uid="{00000000-0005-0000-0000-000078E20000}"/>
    <cellStyle name="Обычный 28 8" xfId="57982" xr:uid="{00000000-0005-0000-0000-000079E20000}"/>
    <cellStyle name="Обычный 28 9" xfId="57983" xr:uid="{00000000-0005-0000-0000-00007AE20000}"/>
    <cellStyle name="Обычный 29" xfId="57984" xr:uid="{00000000-0005-0000-0000-00007BE20000}"/>
    <cellStyle name="Обычный 29 2" xfId="57985" xr:uid="{00000000-0005-0000-0000-00007CE20000}"/>
    <cellStyle name="Обычный 29 2 2" xfId="57986" xr:uid="{00000000-0005-0000-0000-00007DE20000}"/>
    <cellStyle name="Обычный 29 2 2 2" xfId="57987" xr:uid="{00000000-0005-0000-0000-00007EE20000}"/>
    <cellStyle name="Обычный 29 2 3" xfId="57988" xr:uid="{00000000-0005-0000-0000-00007FE20000}"/>
    <cellStyle name="Обычный 29 3" xfId="57989" xr:uid="{00000000-0005-0000-0000-000080E20000}"/>
    <cellStyle name="Обычный 29 3 2" xfId="57990" xr:uid="{00000000-0005-0000-0000-000081E20000}"/>
    <cellStyle name="Обычный 29 4" xfId="57991" xr:uid="{00000000-0005-0000-0000-000082E20000}"/>
    <cellStyle name="Обычный 29 4 2" xfId="57992" xr:uid="{00000000-0005-0000-0000-000083E20000}"/>
    <cellStyle name="Обычный 29 5" xfId="57993" xr:uid="{00000000-0005-0000-0000-000084E20000}"/>
    <cellStyle name="Обычный 29 6" xfId="57994" xr:uid="{00000000-0005-0000-0000-000085E20000}"/>
    <cellStyle name="Обычный 29 7" xfId="57995" xr:uid="{00000000-0005-0000-0000-000086E20000}"/>
    <cellStyle name="Обычный 29 8" xfId="57996" xr:uid="{00000000-0005-0000-0000-000087E20000}"/>
    <cellStyle name="Обычный 29 9" xfId="57997" xr:uid="{00000000-0005-0000-0000-000088E20000}"/>
    <cellStyle name="Обычный 3" xfId="10" xr:uid="{00000000-0005-0000-0000-000089E20000}"/>
    <cellStyle name="Обычный 3 10" xfId="57998" xr:uid="{00000000-0005-0000-0000-00008AE20000}"/>
    <cellStyle name="Обычный 3 11" xfId="57999" xr:uid="{00000000-0005-0000-0000-00008BE20000}"/>
    <cellStyle name="Обычный 3 12" xfId="58000" xr:uid="{00000000-0005-0000-0000-00008CE20000}"/>
    <cellStyle name="Обычный 3 13" xfId="58001" xr:uid="{00000000-0005-0000-0000-00008DE20000}"/>
    <cellStyle name="Обычный 3 14" xfId="58002" xr:uid="{00000000-0005-0000-0000-00008EE20000}"/>
    <cellStyle name="Обычный 3 15" xfId="58003" xr:uid="{00000000-0005-0000-0000-00008FE20000}"/>
    <cellStyle name="Обычный 3 16" xfId="58004" xr:uid="{00000000-0005-0000-0000-000090E20000}"/>
    <cellStyle name="Обычный 3 17" xfId="58005" xr:uid="{00000000-0005-0000-0000-000091E20000}"/>
    <cellStyle name="Обычный 3 18" xfId="58006" xr:uid="{00000000-0005-0000-0000-000092E20000}"/>
    <cellStyle name="Обычный 3 19" xfId="58007" xr:uid="{00000000-0005-0000-0000-000093E20000}"/>
    <cellStyle name="Обычный 3 2" xfId="11" xr:uid="{00000000-0005-0000-0000-000094E20000}"/>
    <cellStyle name="Обычный 3 3" xfId="58008" xr:uid="{00000000-0005-0000-0000-000095E20000}"/>
    <cellStyle name="Обычный 3 3 2" xfId="58009" xr:uid="{00000000-0005-0000-0000-000096E20000}"/>
    <cellStyle name="Обычный 3 3 3" xfId="58010" xr:uid="{00000000-0005-0000-0000-000097E20000}"/>
    <cellStyle name="Обычный 3 4" xfId="58011" xr:uid="{00000000-0005-0000-0000-000098E20000}"/>
    <cellStyle name="Обычный 3 4 2" xfId="58012" xr:uid="{00000000-0005-0000-0000-000099E20000}"/>
    <cellStyle name="Обычный 3 4 2 2" xfId="58013" xr:uid="{00000000-0005-0000-0000-00009AE20000}"/>
    <cellStyle name="Обычный 3 4 3" xfId="58014" xr:uid="{00000000-0005-0000-0000-00009BE20000}"/>
    <cellStyle name="Обычный 3 5" xfId="58015" xr:uid="{00000000-0005-0000-0000-00009CE20000}"/>
    <cellStyle name="Обычный 3 5 2" xfId="58016" xr:uid="{00000000-0005-0000-0000-00009DE20000}"/>
    <cellStyle name="Обычный 3 5 2 2" xfId="58017" xr:uid="{00000000-0005-0000-0000-00009EE20000}"/>
    <cellStyle name="Обычный 3 5 3" xfId="58018" xr:uid="{00000000-0005-0000-0000-00009FE20000}"/>
    <cellStyle name="Обычный 3 6" xfId="58019" xr:uid="{00000000-0005-0000-0000-0000A0E20000}"/>
    <cellStyle name="Обычный 3 6 2" xfId="58020" xr:uid="{00000000-0005-0000-0000-0000A1E20000}"/>
    <cellStyle name="Обычный 3 7" xfId="58021" xr:uid="{00000000-0005-0000-0000-0000A2E20000}"/>
    <cellStyle name="Обычный 3 8" xfId="58022" xr:uid="{00000000-0005-0000-0000-0000A3E20000}"/>
    <cellStyle name="Обычный 3 9" xfId="58023" xr:uid="{00000000-0005-0000-0000-0000A4E20000}"/>
    <cellStyle name="Обычный 30" xfId="58024" xr:uid="{00000000-0005-0000-0000-0000A5E20000}"/>
    <cellStyle name="Обычный 30 2" xfId="58025" xr:uid="{00000000-0005-0000-0000-0000A6E20000}"/>
    <cellStyle name="Обычный 30 2 2" xfId="58026" xr:uid="{00000000-0005-0000-0000-0000A7E20000}"/>
    <cellStyle name="Обычный 30 3" xfId="58027" xr:uid="{00000000-0005-0000-0000-0000A8E20000}"/>
    <cellStyle name="Обычный 30 3 2" xfId="58028" xr:uid="{00000000-0005-0000-0000-0000A9E20000}"/>
    <cellStyle name="Обычный 30 4" xfId="58029" xr:uid="{00000000-0005-0000-0000-0000AAE20000}"/>
    <cellStyle name="Обычный 30 5" xfId="58030" xr:uid="{00000000-0005-0000-0000-0000ABE20000}"/>
    <cellStyle name="Обычный 30 6" xfId="58031" xr:uid="{00000000-0005-0000-0000-0000ACE20000}"/>
    <cellStyle name="Обычный 30 7" xfId="58032" xr:uid="{00000000-0005-0000-0000-0000ADE20000}"/>
    <cellStyle name="Обычный 30 8" xfId="58033" xr:uid="{00000000-0005-0000-0000-0000AEE20000}"/>
    <cellStyle name="Обычный 31" xfId="58034" xr:uid="{00000000-0005-0000-0000-0000AFE20000}"/>
    <cellStyle name="Обычный 31 2" xfId="58035" xr:uid="{00000000-0005-0000-0000-0000B0E20000}"/>
    <cellStyle name="Обычный 32" xfId="58036" xr:uid="{00000000-0005-0000-0000-0000B1E20000}"/>
    <cellStyle name="Обычный 32 2" xfId="58037" xr:uid="{00000000-0005-0000-0000-0000B2E20000}"/>
    <cellStyle name="Обычный 33" xfId="58038" xr:uid="{00000000-0005-0000-0000-0000B3E20000}"/>
    <cellStyle name="Обычный 34" xfId="58039" xr:uid="{00000000-0005-0000-0000-0000B4E20000}"/>
    <cellStyle name="Обычный 35" xfId="58040" xr:uid="{00000000-0005-0000-0000-0000B5E20000}"/>
    <cellStyle name="Обычный 36" xfId="58041" xr:uid="{00000000-0005-0000-0000-0000B6E20000}"/>
    <cellStyle name="Обычный 37" xfId="58042" xr:uid="{00000000-0005-0000-0000-0000B7E20000}"/>
    <cellStyle name="Обычный 38" xfId="58043" xr:uid="{00000000-0005-0000-0000-0000B8E20000}"/>
    <cellStyle name="Обычный 39" xfId="58044" xr:uid="{00000000-0005-0000-0000-0000B9E20000}"/>
    <cellStyle name="Обычный 4" xfId="3" xr:uid="{00000000-0005-0000-0000-0000BAE20000}"/>
    <cellStyle name="Обычный 4 10" xfId="58045" xr:uid="{00000000-0005-0000-0000-0000BBE20000}"/>
    <cellStyle name="Обычный 4 10 2" xfId="58046" xr:uid="{00000000-0005-0000-0000-0000BCE20000}"/>
    <cellStyle name="Обычный 4 11" xfId="58047" xr:uid="{00000000-0005-0000-0000-0000BDE20000}"/>
    <cellStyle name="Обычный 4 11 2" xfId="58048" xr:uid="{00000000-0005-0000-0000-0000BEE20000}"/>
    <cellStyle name="Обычный 4 12" xfId="58049" xr:uid="{00000000-0005-0000-0000-0000BFE20000}"/>
    <cellStyle name="Обычный 4 12 2" xfId="58050" xr:uid="{00000000-0005-0000-0000-0000C0E20000}"/>
    <cellStyle name="Обычный 4 13" xfId="58051" xr:uid="{00000000-0005-0000-0000-0000C1E20000}"/>
    <cellStyle name="Обычный 4 13 2" xfId="58052" xr:uid="{00000000-0005-0000-0000-0000C2E20000}"/>
    <cellStyle name="Обычный 4 14" xfId="58053" xr:uid="{00000000-0005-0000-0000-0000C3E20000}"/>
    <cellStyle name="Обычный 4 14 2" xfId="58054" xr:uid="{00000000-0005-0000-0000-0000C4E20000}"/>
    <cellStyle name="Обычный 4 15" xfId="58055" xr:uid="{00000000-0005-0000-0000-0000C5E20000}"/>
    <cellStyle name="Обычный 4 15 2" xfId="58056" xr:uid="{00000000-0005-0000-0000-0000C6E20000}"/>
    <cellStyle name="Обычный 4 16" xfId="58057" xr:uid="{00000000-0005-0000-0000-0000C7E20000}"/>
    <cellStyle name="Обычный 4 16 2" xfId="58058" xr:uid="{00000000-0005-0000-0000-0000C8E20000}"/>
    <cellStyle name="Обычный 4 16 2 2" xfId="58059" xr:uid="{00000000-0005-0000-0000-0000C9E20000}"/>
    <cellStyle name="Обычный 4 16 3" xfId="58060" xr:uid="{00000000-0005-0000-0000-0000CAE20000}"/>
    <cellStyle name="Обычный 4 17" xfId="58061" xr:uid="{00000000-0005-0000-0000-0000CBE20000}"/>
    <cellStyle name="Обычный 4 17 2" xfId="58062" xr:uid="{00000000-0005-0000-0000-0000CCE20000}"/>
    <cellStyle name="Обычный 4 17 2 2" xfId="58063" xr:uid="{00000000-0005-0000-0000-0000CDE20000}"/>
    <cellStyle name="Обычный 4 17 3" xfId="58064" xr:uid="{00000000-0005-0000-0000-0000CEE20000}"/>
    <cellStyle name="Обычный 4 18" xfId="58065" xr:uid="{00000000-0005-0000-0000-0000CFE20000}"/>
    <cellStyle name="Обычный 4 18 2" xfId="58066" xr:uid="{00000000-0005-0000-0000-0000D0E20000}"/>
    <cellStyle name="Обычный 4 18 2 2" xfId="58067" xr:uid="{00000000-0005-0000-0000-0000D1E20000}"/>
    <cellStyle name="Обычный 4 18 3" xfId="58068" xr:uid="{00000000-0005-0000-0000-0000D2E20000}"/>
    <cellStyle name="Обычный 4 19" xfId="58069" xr:uid="{00000000-0005-0000-0000-0000D3E20000}"/>
    <cellStyle name="Обычный 4 19 2" xfId="58070" xr:uid="{00000000-0005-0000-0000-0000D4E20000}"/>
    <cellStyle name="Обычный 4 2" xfId="58071" xr:uid="{00000000-0005-0000-0000-0000D5E20000}"/>
    <cellStyle name="Обычный 4 2 2" xfId="58072" xr:uid="{00000000-0005-0000-0000-0000D6E20000}"/>
    <cellStyle name="Обычный 4 20" xfId="58073" xr:uid="{00000000-0005-0000-0000-0000D7E20000}"/>
    <cellStyle name="Обычный 4 20 2" xfId="58074" xr:uid="{00000000-0005-0000-0000-0000D8E20000}"/>
    <cellStyle name="Обычный 4 21" xfId="58075" xr:uid="{00000000-0005-0000-0000-0000D9E20000}"/>
    <cellStyle name="Обычный 4 21 2" xfId="58076" xr:uid="{00000000-0005-0000-0000-0000DAE20000}"/>
    <cellStyle name="Обычный 4 22" xfId="58077" xr:uid="{00000000-0005-0000-0000-0000DBE20000}"/>
    <cellStyle name="Обычный 4 23" xfId="58078" xr:uid="{00000000-0005-0000-0000-0000DCE20000}"/>
    <cellStyle name="Обычный 4 24" xfId="58079" xr:uid="{00000000-0005-0000-0000-0000DDE20000}"/>
    <cellStyle name="Обычный 4 25" xfId="58080" xr:uid="{00000000-0005-0000-0000-0000DEE20000}"/>
    <cellStyle name="Обычный 4 26" xfId="58081" xr:uid="{00000000-0005-0000-0000-0000DFE20000}"/>
    <cellStyle name="Обычный 4 27" xfId="58082" xr:uid="{00000000-0005-0000-0000-0000E0E20000}"/>
    <cellStyle name="Обычный 4 28" xfId="58083" xr:uid="{00000000-0005-0000-0000-0000E1E20000}"/>
    <cellStyle name="Обычный 4 29" xfId="58084" xr:uid="{00000000-0005-0000-0000-0000E2E20000}"/>
    <cellStyle name="Обычный 4 3" xfId="58085" xr:uid="{00000000-0005-0000-0000-0000E3E20000}"/>
    <cellStyle name="Обычный 4 3 2" xfId="58086" xr:uid="{00000000-0005-0000-0000-0000E4E20000}"/>
    <cellStyle name="Обычный 4 3 2 2" xfId="58087" xr:uid="{00000000-0005-0000-0000-0000E5E20000}"/>
    <cellStyle name="Обычный 4 3 3" xfId="58088" xr:uid="{00000000-0005-0000-0000-0000E6E20000}"/>
    <cellStyle name="Обычный 4 3 4" xfId="58089" xr:uid="{00000000-0005-0000-0000-0000E7E20000}"/>
    <cellStyle name="Обычный 4 30" xfId="58090" xr:uid="{00000000-0005-0000-0000-0000E8E20000}"/>
    <cellStyle name="Обычный 4 31" xfId="58091" xr:uid="{00000000-0005-0000-0000-0000E9E20000}"/>
    <cellStyle name="Обычный 4 32" xfId="58092" xr:uid="{00000000-0005-0000-0000-0000EAE20000}"/>
    <cellStyle name="Обычный 4 4" xfId="58093" xr:uid="{00000000-0005-0000-0000-0000EBE20000}"/>
    <cellStyle name="Обычный 4 4 2" xfId="58094" xr:uid="{00000000-0005-0000-0000-0000ECE20000}"/>
    <cellStyle name="Обычный 4 4 2 2" xfId="58095" xr:uid="{00000000-0005-0000-0000-0000EDE20000}"/>
    <cellStyle name="Обычный 4 4 3" xfId="58096" xr:uid="{00000000-0005-0000-0000-0000EEE20000}"/>
    <cellStyle name="Обычный 4 4 4" xfId="58097" xr:uid="{00000000-0005-0000-0000-0000EFE20000}"/>
    <cellStyle name="Обычный 4 5" xfId="58098" xr:uid="{00000000-0005-0000-0000-0000F0E20000}"/>
    <cellStyle name="Обычный 4 5 2" xfId="58099" xr:uid="{00000000-0005-0000-0000-0000F1E20000}"/>
    <cellStyle name="Обычный 4 5 3" xfId="58100" xr:uid="{00000000-0005-0000-0000-0000F2E20000}"/>
    <cellStyle name="Обычный 4 6" xfId="58101" xr:uid="{00000000-0005-0000-0000-0000F3E20000}"/>
    <cellStyle name="Обычный 4 6 2" xfId="58102" xr:uid="{00000000-0005-0000-0000-0000F4E20000}"/>
    <cellStyle name="Обычный 4 7" xfId="58103" xr:uid="{00000000-0005-0000-0000-0000F5E20000}"/>
    <cellStyle name="Обычный 4 7 2" xfId="58104" xr:uid="{00000000-0005-0000-0000-0000F6E20000}"/>
    <cellStyle name="Обычный 4 8" xfId="58105" xr:uid="{00000000-0005-0000-0000-0000F7E20000}"/>
    <cellStyle name="Обычный 4 8 2" xfId="58106" xr:uid="{00000000-0005-0000-0000-0000F8E20000}"/>
    <cellStyle name="Обычный 4 9" xfId="58107" xr:uid="{00000000-0005-0000-0000-0000F9E20000}"/>
    <cellStyle name="Обычный 4 9 2" xfId="58108" xr:uid="{00000000-0005-0000-0000-0000FAE20000}"/>
    <cellStyle name="Обычный 4_СМО" xfId="58109" xr:uid="{00000000-0005-0000-0000-0000FBE20000}"/>
    <cellStyle name="Обычный 40" xfId="58110" xr:uid="{00000000-0005-0000-0000-0000FCE20000}"/>
    <cellStyle name="Обычный 41" xfId="58111" xr:uid="{00000000-0005-0000-0000-0000FDE20000}"/>
    <cellStyle name="Обычный 42" xfId="58112" xr:uid="{00000000-0005-0000-0000-0000FEE20000}"/>
    <cellStyle name="Обычный 43" xfId="58113" xr:uid="{00000000-0005-0000-0000-0000FFE20000}"/>
    <cellStyle name="Обычный 44" xfId="58114" xr:uid="{00000000-0005-0000-0000-000000E30000}"/>
    <cellStyle name="Обычный 45" xfId="58115" xr:uid="{00000000-0005-0000-0000-000001E30000}"/>
    <cellStyle name="Обычный 46" xfId="58116" xr:uid="{00000000-0005-0000-0000-000002E30000}"/>
    <cellStyle name="Обычный 47" xfId="58117" xr:uid="{00000000-0005-0000-0000-000003E30000}"/>
    <cellStyle name="Обычный 48" xfId="58118" xr:uid="{00000000-0005-0000-0000-000004E30000}"/>
    <cellStyle name="Обычный 49" xfId="58119" xr:uid="{00000000-0005-0000-0000-000005E30000}"/>
    <cellStyle name="Обычный 5" xfId="58120" xr:uid="{00000000-0005-0000-0000-000006E30000}"/>
    <cellStyle name="Обычный 5 2" xfId="58121" xr:uid="{00000000-0005-0000-0000-000007E30000}"/>
    <cellStyle name="Обычный 5 3" xfId="58122" xr:uid="{00000000-0005-0000-0000-000008E30000}"/>
    <cellStyle name="Обычный 50" xfId="58123" xr:uid="{00000000-0005-0000-0000-000009E30000}"/>
    <cellStyle name="Обычный 51" xfId="58124" xr:uid="{00000000-0005-0000-0000-00000AE30000}"/>
    <cellStyle name="Обычный 52" xfId="58125" xr:uid="{00000000-0005-0000-0000-00000BE30000}"/>
    <cellStyle name="Обычный 53" xfId="58126" xr:uid="{00000000-0005-0000-0000-00000CE30000}"/>
    <cellStyle name="Обычный 54" xfId="58127" xr:uid="{00000000-0005-0000-0000-00000DE30000}"/>
    <cellStyle name="Обычный 55" xfId="58128" xr:uid="{00000000-0005-0000-0000-00000EE30000}"/>
    <cellStyle name="Обычный 56" xfId="58129" xr:uid="{00000000-0005-0000-0000-00000FE30000}"/>
    <cellStyle name="Обычный 57" xfId="58130" xr:uid="{00000000-0005-0000-0000-000010E30000}"/>
    <cellStyle name="Обычный 58" xfId="58131" xr:uid="{00000000-0005-0000-0000-000011E30000}"/>
    <cellStyle name="Обычный 59" xfId="58132" xr:uid="{00000000-0005-0000-0000-000012E30000}"/>
    <cellStyle name="Обычный 6" xfId="58133" xr:uid="{00000000-0005-0000-0000-000013E30000}"/>
    <cellStyle name="Обычный 6 10" xfId="58134" xr:uid="{00000000-0005-0000-0000-000014E30000}"/>
    <cellStyle name="Обычный 6 11" xfId="58135" xr:uid="{00000000-0005-0000-0000-000015E30000}"/>
    <cellStyle name="Обычный 6 12" xfId="58136" xr:uid="{00000000-0005-0000-0000-000016E30000}"/>
    <cellStyle name="Обычный 6 13" xfId="58137" xr:uid="{00000000-0005-0000-0000-000017E30000}"/>
    <cellStyle name="Обычный 6 14" xfId="58138" xr:uid="{00000000-0005-0000-0000-000018E30000}"/>
    <cellStyle name="Обычный 6 15" xfId="58139" xr:uid="{00000000-0005-0000-0000-000019E30000}"/>
    <cellStyle name="Обычный 6 16" xfId="58140" xr:uid="{00000000-0005-0000-0000-00001AE30000}"/>
    <cellStyle name="Обычный 6 17" xfId="58141" xr:uid="{00000000-0005-0000-0000-00001BE30000}"/>
    <cellStyle name="Обычный 6 18" xfId="58142" xr:uid="{00000000-0005-0000-0000-00001CE30000}"/>
    <cellStyle name="Обычный 6 19" xfId="58143" xr:uid="{00000000-0005-0000-0000-00001DE30000}"/>
    <cellStyle name="Обычный 6 2" xfId="58144" xr:uid="{00000000-0005-0000-0000-00001EE30000}"/>
    <cellStyle name="Обычный 6 2 2" xfId="58145" xr:uid="{00000000-0005-0000-0000-00001FE30000}"/>
    <cellStyle name="Обычный 6 2 2 2" xfId="58146" xr:uid="{00000000-0005-0000-0000-000020E30000}"/>
    <cellStyle name="Обычный 6 2 3" xfId="58147" xr:uid="{00000000-0005-0000-0000-000021E30000}"/>
    <cellStyle name="Обычный 6 3" xfId="58148" xr:uid="{00000000-0005-0000-0000-000022E30000}"/>
    <cellStyle name="Обычный 6 3 2" xfId="58149" xr:uid="{00000000-0005-0000-0000-000023E30000}"/>
    <cellStyle name="Обычный 6 3 2 2" xfId="58150" xr:uid="{00000000-0005-0000-0000-000024E30000}"/>
    <cellStyle name="Обычный 6 3 3" xfId="58151" xr:uid="{00000000-0005-0000-0000-000025E30000}"/>
    <cellStyle name="Обычный 6 4" xfId="58152" xr:uid="{00000000-0005-0000-0000-000026E30000}"/>
    <cellStyle name="Обычный 6 4 2" xfId="58153" xr:uid="{00000000-0005-0000-0000-000027E30000}"/>
    <cellStyle name="Обычный 6 4 2 2" xfId="58154" xr:uid="{00000000-0005-0000-0000-000028E30000}"/>
    <cellStyle name="Обычный 6 4 3" xfId="58155" xr:uid="{00000000-0005-0000-0000-000029E30000}"/>
    <cellStyle name="Обычный 6 5" xfId="58156" xr:uid="{00000000-0005-0000-0000-00002AE30000}"/>
    <cellStyle name="Обычный 6 5 2" xfId="58157" xr:uid="{00000000-0005-0000-0000-00002BE30000}"/>
    <cellStyle name="Обычный 6 6" xfId="58158" xr:uid="{00000000-0005-0000-0000-00002CE30000}"/>
    <cellStyle name="Обычный 6 6 2" xfId="58159" xr:uid="{00000000-0005-0000-0000-00002DE30000}"/>
    <cellStyle name="Обычный 6 7" xfId="58160" xr:uid="{00000000-0005-0000-0000-00002EE30000}"/>
    <cellStyle name="Обычный 6 7 2" xfId="58161" xr:uid="{00000000-0005-0000-0000-00002FE30000}"/>
    <cellStyle name="Обычный 6 8" xfId="58162" xr:uid="{00000000-0005-0000-0000-000030E30000}"/>
    <cellStyle name="Обычный 6 9" xfId="58163" xr:uid="{00000000-0005-0000-0000-000031E30000}"/>
    <cellStyle name="Обычный 60" xfId="58164" xr:uid="{00000000-0005-0000-0000-000032E30000}"/>
    <cellStyle name="Обычный 61" xfId="58165" xr:uid="{00000000-0005-0000-0000-000033E30000}"/>
    <cellStyle name="Обычный 62" xfId="58166" xr:uid="{00000000-0005-0000-0000-000034E30000}"/>
    <cellStyle name="Обычный 63" xfId="58167" xr:uid="{00000000-0005-0000-0000-000035E30000}"/>
    <cellStyle name="Обычный 64" xfId="58168" xr:uid="{00000000-0005-0000-0000-000036E30000}"/>
    <cellStyle name="Обычный 65" xfId="58169" xr:uid="{00000000-0005-0000-0000-000037E30000}"/>
    <cellStyle name="Обычный 66" xfId="58170" xr:uid="{00000000-0005-0000-0000-000038E30000}"/>
    <cellStyle name="Обычный 67" xfId="58171" xr:uid="{00000000-0005-0000-0000-000039E30000}"/>
    <cellStyle name="Обычный 68" xfId="58172" xr:uid="{00000000-0005-0000-0000-00003AE30000}"/>
    <cellStyle name="Обычный 69" xfId="58173" xr:uid="{00000000-0005-0000-0000-00003BE30000}"/>
    <cellStyle name="Обычный 69 2" xfId="58174" xr:uid="{00000000-0005-0000-0000-00003CE30000}"/>
    <cellStyle name="Обычный 7" xfId="58175" xr:uid="{00000000-0005-0000-0000-00003DE30000}"/>
    <cellStyle name="Обычный 7 2" xfId="58176" xr:uid="{00000000-0005-0000-0000-00003EE30000}"/>
    <cellStyle name="Обычный 7 2 2" xfId="58177" xr:uid="{00000000-0005-0000-0000-00003FE30000}"/>
    <cellStyle name="Обычный 7 2 2 2" xfId="58178" xr:uid="{00000000-0005-0000-0000-000040E30000}"/>
    <cellStyle name="Обычный 7 2 3" xfId="58179" xr:uid="{00000000-0005-0000-0000-000041E30000}"/>
    <cellStyle name="Обычный 7 3" xfId="58180" xr:uid="{00000000-0005-0000-0000-000042E30000}"/>
    <cellStyle name="Обычный 7 4" xfId="58181" xr:uid="{00000000-0005-0000-0000-000043E30000}"/>
    <cellStyle name="Обычный 7 5" xfId="58182" xr:uid="{00000000-0005-0000-0000-000044E30000}"/>
    <cellStyle name="Обычный 70" xfId="58183" xr:uid="{00000000-0005-0000-0000-000045E30000}"/>
    <cellStyle name="Обычный 71" xfId="58184" xr:uid="{00000000-0005-0000-0000-000046E30000}"/>
    <cellStyle name="Обычный 72" xfId="58185" xr:uid="{00000000-0005-0000-0000-000047E30000}"/>
    <cellStyle name="Обычный 73" xfId="58186" xr:uid="{00000000-0005-0000-0000-000048E30000}"/>
    <cellStyle name="Обычный 74" xfId="58187" xr:uid="{00000000-0005-0000-0000-000049E30000}"/>
    <cellStyle name="Обычный 75" xfId="58188" xr:uid="{00000000-0005-0000-0000-00004AE30000}"/>
    <cellStyle name="Обычный 76" xfId="58189" xr:uid="{00000000-0005-0000-0000-00004BE30000}"/>
    <cellStyle name="Обычный 77" xfId="58190" xr:uid="{00000000-0005-0000-0000-00004CE30000}"/>
    <cellStyle name="Обычный 78" xfId="58191" xr:uid="{00000000-0005-0000-0000-00004DE30000}"/>
    <cellStyle name="Обычный 8" xfId="58192" xr:uid="{00000000-0005-0000-0000-00004EE30000}"/>
    <cellStyle name="Обычный 8 2" xfId="58193" xr:uid="{00000000-0005-0000-0000-00004FE30000}"/>
    <cellStyle name="Обычный 8 2 2" xfId="58194" xr:uid="{00000000-0005-0000-0000-000050E30000}"/>
    <cellStyle name="Обычный 8 2 2 2" xfId="58195" xr:uid="{00000000-0005-0000-0000-000051E30000}"/>
    <cellStyle name="Обычный 8 2 3" xfId="58196" xr:uid="{00000000-0005-0000-0000-000052E30000}"/>
    <cellStyle name="Обычный 8 3" xfId="58197" xr:uid="{00000000-0005-0000-0000-000053E30000}"/>
    <cellStyle name="Обычный 8 4" xfId="58198" xr:uid="{00000000-0005-0000-0000-000054E30000}"/>
    <cellStyle name="Обычный 8 5" xfId="58199" xr:uid="{00000000-0005-0000-0000-000055E30000}"/>
    <cellStyle name="Обычный 83" xfId="2" xr:uid="{00000000-0005-0000-0000-000056E30000}"/>
    <cellStyle name="Обычный 84" xfId="58200" xr:uid="{00000000-0005-0000-0000-000057E30000}"/>
    <cellStyle name="Обычный 85" xfId="6" xr:uid="{00000000-0005-0000-0000-000058E30000}"/>
    <cellStyle name="Обычный 9" xfId="58201" xr:uid="{00000000-0005-0000-0000-000059E30000}"/>
    <cellStyle name="Обычный 9 2" xfId="58202" xr:uid="{00000000-0005-0000-0000-00005AE30000}"/>
    <cellStyle name="Обычный 9 2 2" xfId="58203" xr:uid="{00000000-0005-0000-0000-00005BE30000}"/>
    <cellStyle name="Обычный 9 2 2 2" xfId="58204" xr:uid="{00000000-0005-0000-0000-00005CE30000}"/>
    <cellStyle name="Обычный 9 2 3" xfId="58205" xr:uid="{00000000-0005-0000-0000-00005DE30000}"/>
    <cellStyle name="Обычный 9 3" xfId="58206" xr:uid="{00000000-0005-0000-0000-00005EE30000}"/>
    <cellStyle name="Обычный 9 4" xfId="58207" xr:uid="{00000000-0005-0000-0000-00005FE30000}"/>
    <cellStyle name="Обычный 9 5" xfId="58208" xr:uid="{00000000-0005-0000-0000-000060E30000}"/>
    <cellStyle name="Обычный 91" xfId="58209" xr:uid="{00000000-0005-0000-0000-000061E30000}"/>
    <cellStyle name="Обычный 92" xfId="58210" xr:uid="{00000000-0005-0000-0000-000062E30000}"/>
    <cellStyle name="Обычный 93" xfId="58211" xr:uid="{00000000-0005-0000-0000-000063E30000}"/>
    <cellStyle name="Обычный 94" xfId="58212" xr:uid="{00000000-0005-0000-0000-000064E30000}"/>
    <cellStyle name="Обычный 95" xfId="58213" xr:uid="{00000000-0005-0000-0000-000065E30000}"/>
    <cellStyle name="Обычный 96" xfId="58214" xr:uid="{00000000-0005-0000-0000-000066E30000}"/>
    <cellStyle name="Обычный 97" xfId="58215" xr:uid="{00000000-0005-0000-0000-000067E30000}"/>
    <cellStyle name="Обычный 98" xfId="58216" xr:uid="{00000000-0005-0000-0000-000068E30000}"/>
    <cellStyle name="Обычный 99" xfId="58217" xr:uid="{00000000-0005-0000-0000-000069E30000}"/>
    <cellStyle name="Плохой 10" xfId="58218" xr:uid="{00000000-0005-0000-0000-00006AE30000}"/>
    <cellStyle name="Плохой 100" xfId="58219" xr:uid="{00000000-0005-0000-0000-00006BE30000}"/>
    <cellStyle name="Плохой 101" xfId="58220" xr:uid="{00000000-0005-0000-0000-00006CE30000}"/>
    <cellStyle name="Плохой 102" xfId="58221" xr:uid="{00000000-0005-0000-0000-00006DE30000}"/>
    <cellStyle name="Плохой 103" xfId="58222" xr:uid="{00000000-0005-0000-0000-00006EE30000}"/>
    <cellStyle name="Плохой 104" xfId="58223" xr:uid="{00000000-0005-0000-0000-00006FE30000}"/>
    <cellStyle name="Плохой 105" xfId="58224" xr:uid="{00000000-0005-0000-0000-000070E30000}"/>
    <cellStyle name="Плохой 106" xfId="58225" xr:uid="{00000000-0005-0000-0000-000071E30000}"/>
    <cellStyle name="Плохой 107" xfId="58226" xr:uid="{00000000-0005-0000-0000-000072E30000}"/>
    <cellStyle name="Плохой 108" xfId="58227" xr:uid="{00000000-0005-0000-0000-000073E30000}"/>
    <cellStyle name="Плохой 109" xfId="58228" xr:uid="{00000000-0005-0000-0000-000074E30000}"/>
    <cellStyle name="Плохой 11" xfId="58229" xr:uid="{00000000-0005-0000-0000-000075E30000}"/>
    <cellStyle name="Плохой 110" xfId="58230" xr:uid="{00000000-0005-0000-0000-000076E30000}"/>
    <cellStyle name="Плохой 111" xfId="58231" xr:uid="{00000000-0005-0000-0000-000077E30000}"/>
    <cellStyle name="Плохой 112" xfId="58232" xr:uid="{00000000-0005-0000-0000-000078E30000}"/>
    <cellStyle name="Плохой 113" xfId="58233" xr:uid="{00000000-0005-0000-0000-000079E30000}"/>
    <cellStyle name="Плохой 114" xfId="58234" xr:uid="{00000000-0005-0000-0000-00007AE30000}"/>
    <cellStyle name="Плохой 115" xfId="58235" xr:uid="{00000000-0005-0000-0000-00007BE30000}"/>
    <cellStyle name="Плохой 116" xfId="58236" xr:uid="{00000000-0005-0000-0000-00007CE30000}"/>
    <cellStyle name="Плохой 117" xfId="58237" xr:uid="{00000000-0005-0000-0000-00007DE30000}"/>
    <cellStyle name="Плохой 118" xfId="58238" xr:uid="{00000000-0005-0000-0000-00007EE30000}"/>
    <cellStyle name="Плохой 119" xfId="58239" xr:uid="{00000000-0005-0000-0000-00007FE30000}"/>
    <cellStyle name="Плохой 12" xfId="58240" xr:uid="{00000000-0005-0000-0000-000080E30000}"/>
    <cellStyle name="Плохой 120" xfId="58241" xr:uid="{00000000-0005-0000-0000-000081E30000}"/>
    <cellStyle name="Плохой 121" xfId="58242" xr:uid="{00000000-0005-0000-0000-000082E30000}"/>
    <cellStyle name="Плохой 122" xfId="58243" xr:uid="{00000000-0005-0000-0000-000083E30000}"/>
    <cellStyle name="Плохой 123" xfId="58244" xr:uid="{00000000-0005-0000-0000-000084E30000}"/>
    <cellStyle name="Плохой 124" xfId="58245" xr:uid="{00000000-0005-0000-0000-000085E30000}"/>
    <cellStyle name="Плохой 125" xfId="58246" xr:uid="{00000000-0005-0000-0000-000086E30000}"/>
    <cellStyle name="Плохой 126" xfId="58247" xr:uid="{00000000-0005-0000-0000-000087E30000}"/>
    <cellStyle name="Плохой 127" xfId="58248" xr:uid="{00000000-0005-0000-0000-000088E30000}"/>
    <cellStyle name="Плохой 128" xfId="58249" xr:uid="{00000000-0005-0000-0000-000089E30000}"/>
    <cellStyle name="Плохой 129" xfId="58250" xr:uid="{00000000-0005-0000-0000-00008AE30000}"/>
    <cellStyle name="Плохой 13" xfId="58251" xr:uid="{00000000-0005-0000-0000-00008BE30000}"/>
    <cellStyle name="Плохой 130" xfId="58252" xr:uid="{00000000-0005-0000-0000-00008CE30000}"/>
    <cellStyle name="Плохой 131" xfId="58253" xr:uid="{00000000-0005-0000-0000-00008DE30000}"/>
    <cellStyle name="Плохой 132" xfId="58254" xr:uid="{00000000-0005-0000-0000-00008EE30000}"/>
    <cellStyle name="Плохой 133" xfId="58255" xr:uid="{00000000-0005-0000-0000-00008FE30000}"/>
    <cellStyle name="Плохой 134" xfId="58256" xr:uid="{00000000-0005-0000-0000-000090E30000}"/>
    <cellStyle name="Плохой 135" xfId="58257" xr:uid="{00000000-0005-0000-0000-000091E30000}"/>
    <cellStyle name="Плохой 136" xfId="58258" xr:uid="{00000000-0005-0000-0000-000092E30000}"/>
    <cellStyle name="Плохой 137" xfId="58259" xr:uid="{00000000-0005-0000-0000-000093E30000}"/>
    <cellStyle name="Плохой 138" xfId="58260" xr:uid="{00000000-0005-0000-0000-000094E30000}"/>
    <cellStyle name="Плохой 139" xfId="58261" xr:uid="{00000000-0005-0000-0000-000095E30000}"/>
    <cellStyle name="Плохой 14" xfId="58262" xr:uid="{00000000-0005-0000-0000-000096E30000}"/>
    <cellStyle name="Плохой 140" xfId="58263" xr:uid="{00000000-0005-0000-0000-000097E30000}"/>
    <cellStyle name="Плохой 141" xfId="58264" xr:uid="{00000000-0005-0000-0000-000098E30000}"/>
    <cellStyle name="Плохой 142" xfId="58265" xr:uid="{00000000-0005-0000-0000-000099E30000}"/>
    <cellStyle name="Плохой 143" xfId="58266" xr:uid="{00000000-0005-0000-0000-00009AE30000}"/>
    <cellStyle name="Плохой 144" xfId="58267" xr:uid="{00000000-0005-0000-0000-00009BE30000}"/>
    <cellStyle name="Плохой 145" xfId="58268" xr:uid="{00000000-0005-0000-0000-00009CE30000}"/>
    <cellStyle name="Плохой 146" xfId="58269" xr:uid="{00000000-0005-0000-0000-00009DE30000}"/>
    <cellStyle name="Плохой 147" xfId="58270" xr:uid="{00000000-0005-0000-0000-00009EE30000}"/>
    <cellStyle name="Плохой 148" xfId="58271" xr:uid="{00000000-0005-0000-0000-00009FE30000}"/>
    <cellStyle name="Плохой 149" xfId="58272" xr:uid="{00000000-0005-0000-0000-0000A0E30000}"/>
    <cellStyle name="Плохой 15" xfId="58273" xr:uid="{00000000-0005-0000-0000-0000A1E30000}"/>
    <cellStyle name="Плохой 150" xfId="58274" xr:uid="{00000000-0005-0000-0000-0000A2E30000}"/>
    <cellStyle name="Плохой 151" xfId="58275" xr:uid="{00000000-0005-0000-0000-0000A3E30000}"/>
    <cellStyle name="Плохой 152" xfId="58276" xr:uid="{00000000-0005-0000-0000-0000A4E30000}"/>
    <cellStyle name="Плохой 153" xfId="58277" xr:uid="{00000000-0005-0000-0000-0000A5E30000}"/>
    <cellStyle name="Плохой 16" xfId="58278" xr:uid="{00000000-0005-0000-0000-0000A6E30000}"/>
    <cellStyle name="Плохой 17" xfId="58279" xr:uid="{00000000-0005-0000-0000-0000A7E30000}"/>
    <cellStyle name="Плохой 18" xfId="58280" xr:uid="{00000000-0005-0000-0000-0000A8E30000}"/>
    <cellStyle name="Плохой 19" xfId="58281" xr:uid="{00000000-0005-0000-0000-0000A9E30000}"/>
    <cellStyle name="Плохой 2" xfId="58282" xr:uid="{00000000-0005-0000-0000-0000AAE30000}"/>
    <cellStyle name="Плохой 2 2" xfId="58283" xr:uid="{00000000-0005-0000-0000-0000ABE30000}"/>
    <cellStyle name="Плохой 2 2 10" xfId="58284" xr:uid="{00000000-0005-0000-0000-0000ACE30000}"/>
    <cellStyle name="Плохой 2 2 11" xfId="58285" xr:uid="{00000000-0005-0000-0000-0000ADE30000}"/>
    <cellStyle name="Плохой 2 2 12" xfId="58286" xr:uid="{00000000-0005-0000-0000-0000AEE30000}"/>
    <cellStyle name="Плохой 2 2 13" xfId="58287" xr:uid="{00000000-0005-0000-0000-0000AFE30000}"/>
    <cellStyle name="Плохой 2 2 2" xfId="58288" xr:uid="{00000000-0005-0000-0000-0000B0E30000}"/>
    <cellStyle name="Плохой 2 2 3" xfId="58289" xr:uid="{00000000-0005-0000-0000-0000B1E30000}"/>
    <cellStyle name="Плохой 2 2 4" xfId="58290" xr:uid="{00000000-0005-0000-0000-0000B2E30000}"/>
    <cellStyle name="Плохой 2 2 5" xfId="58291" xr:uid="{00000000-0005-0000-0000-0000B3E30000}"/>
    <cellStyle name="Плохой 2 2 6" xfId="58292" xr:uid="{00000000-0005-0000-0000-0000B4E30000}"/>
    <cellStyle name="Плохой 2 2 7" xfId="58293" xr:uid="{00000000-0005-0000-0000-0000B5E30000}"/>
    <cellStyle name="Плохой 2 2 8" xfId="58294" xr:uid="{00000000-0005-0000-0000-0000B6E30000}"/>
    <cellStyle name="Плохой 2 2 9" xfId="58295" xr:uid="{00000000-0005-0000-0000-0000B7E30000}"/>
    <cellStyle name="Плохой 2 3" xfId="58296" xr:uid="{00000000-0005-0000-0000-0000B8E30000}"/>
    <cellStyle name="Плохой 20" xfId="58297" xr:uid="{00000000-0005-0000-0000-0000B9E30000}"/>
    <cellStyle name="Плохой 21" xfId="58298" xr:uid="{00000000-0005-0000-0000-0000BAE30000}"/>
    <cellStyle name="Плохой 22" xfId="58299" xr:uid="{00000000-0005-0000-0000-0000BBE30000}"/>
    <cellStyle name="Плохой 23" xfId="58300" xr:uid="{00000000-0005-0000-0000-0000BCE30000}"/>
    <cellStyle name="Плохой 24" xfId="58301" xr:uid="{00000000-0005-0000-0000-0000BDE30000}"/>
    <cellStyle name="Плохой 25" xfId="58302" xr:uid="{00000000-0005-0000-0000-0000BEE30000}"/>
    <cellStyle name="Плохой 26" xfId="58303" xr:uid="{00000000-0005-0000-0000-0000BFE30000}"/>
    <cellStyle name="Плохой 27" xfId="58304" xr:uid="{00000000-0005-0000-0000-0000C0E30000}"/>
    <cellStyle name="Плохой 28" xfId="58305" xr:uid="{00000000-0005-0000-0000-0000C1E30000}"/>
    <cellStyle name="Плохой 29" xfId="58306" xr:uid="{00000000-0005-0000-0000-0000C2E30000}"/>
    <cellStyle name="Плохой 3" xfId="58307" xr:uid="{00000000-0005-0000-0000-0000C3E30000}"/>
    <cellStyle name="Плохой 30" xfId="58308" xr:uid="{00000000-0005-0000-0000-0000C4E30000}"/>
    <cellStyle name="Плохой 31" xfId="58309" xr:uid="{00000000-0005-0000-0000-0000C5E30000}"/>
    <cellStyle name="Плохой 32" xfId="58310" xr:uid="{00000000-0005-0000-0000-0000C6E30000}"/>
    <cellStyle name="Плохой 33" xfId="58311" xr:uid="{00000000-0005-0000-0000-0000C7E30000}"/>
    <cellStyle name="Плохой 34" xfId="58312" xr:uid="{00000000-0005-0000-0000-0000C8E30000}"/>
    <cellStyle name="Плохой 35" xfId="58313" xr:uid="{00000000-0005-0000-0000-0000C9E30000}"/>
    <cellStyle name="Плохой 36" xfId="58314" xr:uid="{00000000-0005-0000-0000-0000CAE30000}"/>
    <cellStyle name="Плохой 37" xfId="58315" xr:uid="{00000000-0005-0000-0000-0000CBE30000}"/>
    <cellStyle name="Плохой 38" xfId="58316" xr:uid="{00000000-0005-0000-0000-0000CCE30000}"/>
    <cellStyle name="Плохой 39" xfId="58317" xr:uid="{00000000-0005-0000-0000-0000CDE30000}"/>
    <cellStyle name="Плохой 4" xfId="58318" xr:uid="{00000000-0005-0000-0000-0000CEE30000}"/>
    <cellStyle name="Плохой 40" xfId="58319" xr:uid="{00000000-0005-0000-0000-0000CFE30000}"/>
    <cellStyle name="Плохой 41" xfId="58320" xr:uid="{00000000-0005-0000-0000-0000D0E30000}"/>
    <cellStyle name="Плохой 42" xfId="58321" xr:uid="{00000000-0005-0000-0000-0000D1E30000}"/>
    <cellStyle name="Плохой 43" xfId="58322" xr:uid="{00000000-0005-0000-0000-0000D2E30000}"/>
    <cellStyle name="Плохой 44" xfId="58323" xr:uid="{00000000-0005-0000-0000-0000D3E30000}"/>
    <cellStyle name="Плохой 45" xfId="58324" xr:uid="{00000000-0005-0000-0000-0000D4E30000}"/>
    <cellStyle name="Плохой 46" xfId="58325" xr:uid="{00000000-0005-0000-0000-0000D5E30000}"/>
    <cellStyle name="Плохой 47" xfId="58326" xr:uid="{00000000-0005-0000-0000-0000D6E30000}"/>
    <cellStyle name="Плохой 48" xfId="58327" xr:uid="{00000000-0005-0000-0000-0000D7E30000}"/>
    <cellStyle name="Плохой 49" xfId="58328" xr:uid="{00000000-0005-0000-0000-0000D8E30000}"/>
    <cellStyle name="Плохой 5" xfId="58329" xr:uid="{00000000-0005-0000-0000-0000D9E30000}"/>
    <cellStyle name="Плохой 50" xfId="58330" xr:uid="{00000000-0005-0000-0000-0000DAE30000}"/>
    <cellStyle name="Плохой 51" xfId="58331" xr:uid="{00000000-0005-0000-0000-0000DBE30000}"/>
    <cellStyle name="Плохой 52" xfId="58332" xr:uid="{00000000-0005-0000-0000-0000DCE30000}"/>
    <cellStyle name="Плохой 53" xfId="58333" xr:uid="{00000000-0005-0000-0000-0000DDE30000}"/>
    <cellStyle name="Плохой 54" xfId="58334" xr:uid="{00000000-0005-0000-0000-0000DEE30000}"/>
    <cellStyle name="Плохой 55" xfId="58335" xr:uid="{00000000-0005-0000-0000-0000DFE30000}"/>
    <cellStyle name="Плохой 56" xfId="58336" xr:uid="{00000000-0005-0000-0000-0000E0E30000}"/>
    <cellStyle name="Плохой 57" xfId="58337" xr:uid="{00000000-0005-0000-0000-0000E1E30000}"/>
    <cellStyle name="Плохой 58" xfId="58338" xr:uid="{00000000-0005-0000-0000-0000E2E30000}"/>
    <cellStyle name="Плохой 59" xfId="58339" xr:uid="{00000000-0005-0000-0000-0000E3E30000}"/>
    <cellStyle name="Плохой 6" xfId="58340" xr:uid="{00000000-0005-0000-0000-0000E4E30000}"/>
    <cellStyle name="Плохой 60" xfId="58341" xr:uid="{00000000-0005-0000-0000-0000E5E30000}"/>
    <cellStyle name="Плохой 61" xfId="58342" xr:uid="{00000000-0005-0000-0000-0000E6E30000}"/>
    <cellStyle name="Плохой 62" xfId="58343" xr:uid="{00000000-0005-0000-0000-0000E7E30000}"/>
    <cellStyle name="Плохой 63" xfId="58344" xr:uid="{00000000-0005-0000-0000-0000E8E30000}"/>
    <cellStyle name="Плохой 64" xfId="58345" xr:uid="{00000000-0005-0000-0000-0000E9E30000}"/>
    <cellStyle name="Плохой 65" xfId="58346" xr:uid="{00000000-0005-0000-0000-0000EAE30000}"/>
    <cellStyle name="Плохой 66" xfId="58347" xr:uid="{00000000-0005-0000-0000-0000EBE30000}"/>
    <cellStyle name="Плохой 67" xfId="58348" xr:uid="{00000000-0005-0000-0000-0000ECE30000}"/>
    <cellStyle name="Плохой 68" xfId="58349" xr:uid="{00000000-0005-0000-0000-0000EDE30000}"/>
    <cellStyle name="Плохой 69" xfId="58350" xr:uid="{00000000-0005-0000-0000-0000EEE30000}"/>
    <cellStyle name="Плохой 7" xfId="58351" xr:uid="{00000000-0005-0000-0000-0000EFE30000}"/>
    <cellStyle name="Плохой 70" xfId="58352" xr:uid="{00000000-0005-0000-0000-0000F0E30000}"/>
    <cellStyle name="Плохой 71" xfId="58353" xr:uid="{00000000-0005-0000-0000-0000F1E30000}"/>
    <cellStyle name="Плохой 72" xfId="58354" xr:uid="{00000000-0005-0000-0000-0000F2E30000}"/>
    <cellStyle name="Плохой 73" xfId="58355" xr:uid="{00000000-0005-0000-0000-0000F3E30000}"/>
    <cellStyle name="Плохой 74" xfId="58356" xr:uid="{00000000-0005-0000-0000-0000F4E30000}"/>
    <cellStyle name="Плохой 75" xfId="58357" xr:uid="{00000000-0005-0000-0000-0000F5E30000}"/>
    <cellStyle name="Плохой 76" xfId="58358" xr:uid="{00000000-0005-0000-0000-0000F6E30000}"/>
    <cellStyle name="Плохой 77" xfId="58359" xr:uid="{00000000-0005-0000-0000-0000F7E30000}"/>
    <cellStyle name="Плохой 78" xfId="58360" xr:uid="{00000000-0005-0000-0000-0000F8E30000}"/>
    <cellStyle name="Плохой 79" xfId="58361" xr:uid="{00000000-0005-0000-0000-0000F9E30000}"/>
    <cellStyle name="Плохой 8" xfId="58362" xr:uid="{00000000-0005-0000-0000-0000FAE30000}"/>
    <cellStyle name="Плохой 80" xfId="58363" xr:uid="{00000000-0005-0000-0000-0000FBE30000}"/>
    <cellStyle name="Плохой 81" xfId="58364" xr:uid="{00000000-0005-0000-0000-0000FCE30000}"/>
    <cellStyle name="Плохой 82" xfId="58365" xr:uid="{00000000-0005-0000-0000-0000FDE30000}"/>
    <cellStyle name="Плохой 83" xfId="58366" xr:uid="{00000000-0005-0000-0000-0000FEE30000}"/>
    <cellStyle name="Плохой 84" xfId="58367" xr:uid="{00000000-0005-0000-0000-0000FFE30000}"/>
    <cellStyle name="Плохой 85" xfId="58368" xr:uid="{00000000-0005-0000-0000-000000E40000}"/>
    <cellStyle name="Плохой 86" xfId="58369" xr:uid="{00000000-0005-0000-0000-000001E40000}"/>
    <cellStyle name="Плохой 87" xfId="58370" xr:uid="{00000000-0005-0000-0000-000002E40000}"/>
    <cellStyle name="Плохой 88" xfId="58371" xr:uid="{00000000-0005-0000-0000-000003E40000}"/>
    <cellStyle name="Плохой 89" xfId="58372" xr:uid="{00000000-0005-0000-0000-000004E40000}"/>
    <cellStyle name="Плохой 9" xfId="58373" xr:uid="{00000000-0005-0000-0000-000005E40000}"/>
    <cellStyle name="Плохой 90" xfId="58374" xr:uid="{00000000-0005-0000-0000-000006E40000}"/>
    <cellStyle name="Плохой 91" xfId="58375" xr:uid="{00000000-0005-0000-0000-000007E40000}"/>
    <cellStyle name="Плохой 92" xfId="58376" xr:uid="{00000000-0005-0000-0000-000008E40000}"/>
    <cellStyle name="Плохой 93" xfId="58377" xr:uid="{00000000-0005-0000-0000-000009E40000}"/>
    <cellStyle name="Плохой 94" xfId="58378" xr:uid="{00000000-0005-0000-0000-00000AE40000}"/>
    <cellStyle name="Плохой 95" xfId="58379" xr:uid="{00000000-0005-0000-0000-00000BE40000}"/>
    <cellStyle name="Плохой 96" xfId="58380" xr:uid="{00000000-0005-0000-0000-00000CE40000}"/>
    <cellStyle name="Плохой 97" xfId="58381" xr:uid="{00000000-0005-0000-0000-00000DE40000}"/>
    <cellStyle name="Плохой 98" xfId="58382" xr:uid="{00000000-0005-0000-0000-00000EE40000}"/>
    <cellStyle name="Плохой 99" xfId="58383" xr:uid="{00000000-0005-0000-0000-00000FE40000}"/>
    <cellStyle name="Пояснение 10" xfId="58384" xr:uid="{00000000-0005-0000-0000-000010E40000}"/>
    <cellStyle name="Пояснение 100" xfId="58385" xr:uid="{00000000-0005-0000-0000-000011E40000}"/>
    <cellStyle name="Пояснение 101" xfId="58386" xr:uid="{00000000-0005-0000-0000-000012E40000}"/>
    <cellStyle name="Пояснение 102" xfId="58387" xr:uid="{00000000-0005-0000-0000-000013E40000}"/>
    <cellStyle name="Пояснение 103" xfId="58388" xr:uid="{00000000-0005-0000-0000-000014E40000}"/>
    <cellStyle name="Пояснение 104" xfId="58389" xr:uid="{00000000-0005-0000-0000-000015E40000}"/>
    <cellStyle name="Пояснение 105" xfId="58390" xr:uid="{00000000-0005-0000-0000-000016E40000}"/>
    <cellStyle name="Пояснение 106" xfId="58391" xr:uid="{00000000-0005-0000-0000-000017E40000}"/>
    <cellStyle name="Пояснение 107" xfId="58392" xr:uid="{00000000-0005-0000-0000-000018E40000}"/>
    <cellStyle name="Пояснение 108" xfId="58393" xr:uid="{00000000-0005-0000-0000-000019E40000}"/>
    <cellStyle name="Пояснение 109" xfId="58394" xr:uid="{00000000-0005-0000-0000-00001AE40000}"/>
    <cellStyle name="Пояснение 11" xfId="58395" xr:uid="{00000000-0005-0000-0000-00001BE40000}"/>
    <cellStyle name="Пояснение 110" xfId="58396" xr:uid="{00000000-0005-0000-0000-00001CE40000}"/>
    <cellStyle name="Пояснение 111" xfId="58397" xr:uid="{00000000-0005-0000-0000-00001DE40000}"/>
    <cellStyle name="Пояснение 112" xfId="58398" xr:uid="{00000000-0005-0000-0000-00001EE40000}"/>
    <cellStyle name="Пояснение 113" xfId="58399" xr:uid="{00000000-0005-0000-0000-00001FE40000}"/>
    <cellStyle name="Пояснение 114" xfId="58400" xr:uid="{00000000-0005-0000-0000-000020E40000}"/>
    <cellStyle name="Пояснение 115" xfId="58401" xr:uid="{00000000-0005-0000-0000-000021E40000}"/>
    <cellStyle name="Пояснение 116" xfId="58402" xr:uid="{00000000-0005-0000-0000-000022E40000}"/>
    <cellStyle name="Пояснение 117" xfId="58403" xr:uid="{00000000-0005-0000-0000-000023E40000}"/>
    <cellStyle name="Пояснение 118" xfId="58404" xr:uid="{00000000-0005-0000-0000-000024E40000}"/>
    <cellStyle name="Пояснение 119" xfId="58405" xr:uid="{00000000-0005-0000-0000-000025E40000}"/>
    <cellStyle name="Пояснение 12" xfId="58406" xr:uid="{00000000-0005-0000-0000-000026E40000}"/>
    <cellStyle name="Пояснение 120" xfId="58407" xr:uid="{00000000-0005-0000-0000-000027E40000}"/>
    <cellStyle name="Пояснение 121" xfId="58408" xr:uid="{00000000-0005-0000-0000-000028E40000}"/>
    <cellStyle name="Пояснение 122" xfId="58409" xr:uid="{00000000-0005-0000-0000-000029E40000}"/>
    <cellStyle name="Пояснение 123" xfId="58410" xr:uid="{00000000-0005-0000-0000-00002AE40000}"/>
    <cellStyle name="Пояснение 124" xfId="58411" xr:uid="{00000000-0005-0000-0000-00002BE40000}"/>
    <cellStyle name="Пояснение 125" xfId="58412" xr:uid="{00000000-0005-0000-0000-00002CE40000}"/>
    <cellStyle name="Пояснение 126" xfId="58413" xr:uid="{00000000-0005-0000-0000-00002DE40000}"/>
    <cellStyle name="Пояснение 127" xfId="58414" xr:uid="{00000000-0005-0000-0000-00002EE40000}"/>
    <cellStyle name="Пояснение 128" xfId="58415" xr:uid="{00000000-0005-0000-0000-00002FE40000}"/>
    <cellStyle name="Пояснение 129" xfId="58416" xr:uid="{00000000-0005-0000-0000-000030E40000}"/>
    <cellStyle name="Пояснение 13" xfId="58417" xr:uid="{00000000-0005-0000-0000-000031E40000}"/>
    <cellStyle name="Пояснение 130" xfId="58418" xr:uid="{00000000-0005-0000-0000-000032E40000}"/>
    <cellStyle name="Пояснение 131" xfId="58419" xr:uid="{00000000-0005-0000-0000-000033E40000}"/>
    <cellStyle name="Пояснение 132" xfId="58420" xr:uid="{00000000-0005-0000-0000-000034E40000}"/>
    <cellStyle name="Пояснение 133" xfId="58421" xr:uid="{00000000-0005-0000-0000-000035E40000}"/>
    <cellStyle name="Пояснение 134" xfId="58422" xr:uid="{00000000-0005-0000-0000-000036E40000}"/>
    <cellStyle name="Пояснение 135" xfId="58423" xr:uid="{00000000-0005-0000-0000-000037E40000}"/>
    <cellStyle name="Пояснение 136" xfId="58424" xr:uid="{00000000-0005-0000-0000-000038E40000}"/>
    <cellStyle name="Пояснение 137" xfId="58425" xr:uid="{00000000-0005-0000-0000-000039E40000}"/>
    <cellStyle name="Пояснение 138" xfId="58426" xr:uid="{00000000-0005-0000-0000-00003AE40000}"/>
    <cellStyle name="Пояснение 139" xfId="58427" xr:uid="{00000000-0005-0000-0000-00003BE40000}"/>
    <cellStyle name="Пояснение 14" xfId="58428" xr:uid="{00000000-0005-0000-0000-00003CE40000}"/>
    <cellStyle name="Пояснение 140" xfId="58429" xr:uid="{00000000-0005-0000-0000-00003DE40000}"/>
    <cellStyle name="Пояснение 141" xfId="58430" xr:uid="{00000000-0005-0000-0000-00003EE40000}"/>
    <cellStyle name="Пояснение 142" xfId="58431" xr:uid="{00000000-0005-0000-0000-00003FE40000}"/>
    <cellStyle name="Пояснение 143" xfId="58432" xr:uid="{00000000-0005-0000-0000-000040E40000}"/>
    <cellStyle name="Пояснение 144" xfId="58433" xr:uid="{00000000-0005-0000-0000-000041E40000}"/>
    <cellStyle name="Пояснение 145" xfId="58434" xr:uid="{00000000-0005-0000-0000-000042E40000}"/>
    <cellStyle name="Пояснение 146" xfId="58435" xr:uid="{00000000-0005-0000-0000-000043E40000}"/>
    <cellStyle name="Пояснение 147" xfId="58436" xr:uid="{00000000-0005-0000-0000-000044E40000}"/>
    <cellStyle name="Пояснение 148" xfId="58437" xr:uid="{00000000-0005-0000-0000-000045E40000}"/>
    <cellStyle name="Пояснение 149" xfId="58438" xr:uid="{00000000-0005-0000-0000-000046E40000}"/>
    <cellStyle name="Пояснение 15" xfId="58439" xr:uid="{00000000-0005-0000-0000-000047E40000}"/>
    <cellStyle name="Пояснение 150" xfId="58440" xr:uid="{00000000-0005-0000-0000-000048E40000}"/>
    <cellStyle name="Пояснение 151" xfId="58441" xr:uid="{00000000-0005-0000-0000-000049E40000}"/>
    <cellStyle name="Пояснение 152" xfId="58442" xr:uid="{00000000-0005-0000-0000-00004AE40000}"/>
    <cellStyle name="Пояснение 153" xfId="58443" xr:uid="{00000000-0005-0000-0000-00004BE40000}"/>
    <cellStyle name="Пояснение 16" xfId="58444" xr:uid="{00000000-0005-0000-0000-00004CE40000}"/>
    <cellStyle name="Пояснение 17" xfId="58445" xr:uid="{00000000-0005-0000-0000-00004DE40000}"/>
    <cellStyle name="Пояснение 18" xfId="58446" xr:uid="{00000000-0005-0000-0000-00004EE40000}"/>
    <cellStyle name="Пояснение 19" xfId="58447" xr:uid="{00000000-0005-0000-0000-00004FE40000}"/>
    <cellStyle name="Пояснение 2" xfId="58448" xr:uid="{00000000-0005-0000-0000-000050E40000}"/>
    <cellStyle name="Пояснение 2 2" xfId="58449" xr:uid="{00000000-0005-0000-0000-000051E40000}"/>
    <cellStyle name="Пояснение 2 2 10" xfId="58450" xr:uid="{00000000-0005-0000-0000-000052E40000}"/>
    <cellStyle name="Пояснение 2 2 11" xfId="58451" xr:uid="{00000000-0005-0000-0000-000053E40000}"/>
    <cellStyle name="Пояснение 2 2 12" xfId="58452" xr:uid="{00000000-0005-0000-0000-000054E40000}"/>
    <cellStyle name="Пояснение 2 2 13" xfId="58453" xr:uid="{00000000-0005-0000-0000-000055E40000}"/>
    <cellStyle name="Пояснение 2 2 2" xfId="58454" xr:uid="{00000000-0005-0000-0000-000056E40000}"/>
    <cellStyle name="Пояснение 2 2 3" xfId="58455" xr:uid="{00000000-0005-0000-0000-000057E40000}"/>
    <cellStyle name="Пояснение 2 2 4" xfId="58456" xr:uid="{00000000-0005-0000-0000-000058E40000}"/>
    <cellStyle name="Пояснение 2 2 5" xfId="58457" xr:uid="{00000000-0005-0000-0000-000059E40000}"/>
    <cellStyle name="Пояснение 2 2 6" xfId="58458" xr:uid="{00000000-0005-0000-0000-00005AE40000}"/>
    <cellStyle name="Пояснение 2 2 7" xfId="58459" xr:uid="{00000000-0005-0000-0000-00005BE40000}"/>
    <cellStyle name="Пояснение 2 2 8" xfId="58460" xr:uid="{00000000-0005-0000-0000-00005CE40000}"/>
    <cellStyle name="Пояснение 2 2 9" xfId="58461" xr:uid="{00000000-0005-0000-0000-00005DE40000}"/>
    <cellStyle name="Пояснение 2 3" xfId="58462" xr:uid="{00000000-0005-0000-0000-00005EE40000}"/>
    <cellStyle name="Пояснение 20" xfId="58463" xr:uid="{00000000-0005-0000-0000-00005FE40000}"/>
    <cellStyle name="Пояснение 21" xfId="58464" xr:uid="{00000000-0005-0000-0000-000060E40000}"/>
    <cellStyle name="Пояснение 22" xfId="58465" xr:uid="{00000000-0005-0000-0000-000061E40000}"/>
    <cellStyle name="Пояснение 23" xfId="58466" xr:uid="{00000000-0005-0000-0000-000062E40000}"/>
    <cellStyle name="Пояснение 24" xfId="58467" xr:uid="{00000000-0005-0000-0000-000063E40000}"/>
    <cellStyle name="Пояснение 25" xfId="58468" xr:uid="{00000000-0005-0000-0000-000064E40000}"/>
    <cellStyle name="Пояснение 26" xfId="58469" xr:uid="{00000000-0005-0000-0000-000065E40000}"/>
    <cellStyle name="Пояснение 27" xfId="58470" xr:uid="{00000000-0005-0000-0000-000066E40000}"/>
    <cellStyle name="Пояснение 28" xfId="58471" xr:uid="{00000000-0005-0000-0000-000067E40000}"/>
    <cellStyle name="Пояснение 29" xfId="58472" xr:uid="{00000000-0005-0000-0000-000068E40000}"/>
    <cellStyle name="Пояснение 3" xfId="58473" xr:uid="{00000000-0005-0000-0000-000069E40000}"/>
    <cellStyle name="Пояснение 30" xfId="58474" xr:uid="{00000000-0005-0000-0000-00006AE40000}"/>
    <cellStyle name="Пояснение 31" xfId="58475" xr:uid="{00000000-0005-0000-0000-00006BE40000}"/>
    <cellStyle name="Пояснение 32" xfId="58476" xr:uid="{00000000-0005-0000-0000-00006CE40000}"/>
    <cellStyle name="Пояснение 33" xfId="58477" xr:uid="{00000000-0005-0000-0000-00006DE40000}"/>
    <cellStyle name="Пояснение 34" xfId="58478" xr:uid="{00000000-0005-0000-0000-00006EE40000}"/>
    <cellStyle name="Пояснение 35" xfId="58479" xr:uid="{00000000-0005-0000-0000-00006FE40000}"/>
    <cellStyle name="Пояснение 36" xfId="58480" xr:uid="{00000000-0005-0000-0000-000070E40000}"/>
    <cellStyle name="Пояснение 37" xfId="58481" xr:uid="{00000000-0005-0000-0000-000071E40000}"/>
    <cellStyle name="Пояснение 38" xfId="58482" xr:uid="{00000000-0005-0000-0000-000072E40000}"/>
    <cellStyle name="Пояснение 39" xfId="58483" xr:uid="{00000000-0005-0000-0000-000073E40000}"/>
    <cellStyle name="Пояснение 4" xfId="58484" xr:uid="{00000000-0005-0000-0000-000074E40000}"/>
    <cellStyle name="Пояснение 40" xfId="58485" xr:uid="{00000000-0005-0000-0000-000075E40000}"/>
    <cellStyle name="Пояснение 41" xfId="58486" xr:uid="{00000000-0005-0000-0000-000076E40000}"/>
    <cellStyle name="Пояснение 42" xfId="58487" xr:uid="{00000000-0005-0000-0000-000077E40000}"/>
    <cellStyle name="Пояснение 43" xfId="58488" xr:uid="{00000000-0005-0000-0000-000078E40000}"/>
    <cellStyle name="Пояснение 44" xfId="58489" xr:uid="{00000000-0005-0000-0000-000079E40000}"/>
    <cellStyle name="Пояснение 45" xfId="58490" xr:uid="{00000000-0005-0000-0000-00007AE40000}"/>
    <cellStyle name="Пояснение 46" xfId="58491" xr:uid="{00000000-0005-0000-0000-00007BE40000}"/>
    <cellStyle name="Пояснение 47" xfId="58492" xr:uid="{00000000-0005-0000-0000-00007CE40000}"/>
    <cellStyle name="Пояснение 48" xfId="58493" xr:uid="{00000000-0005-0000-0000-00007DE40000}"/>
    <cellStyle name="Пояснение 49" xfId="58494" xr:uid="{00000000-0005-0000-0000-00007EE40000}"/>
    <cellStyle name="Пояснение 5" xfId="58495" xr:uid="{00000000-0005-0000-0000-00007FE40000}"/>
    <cellStyle name="Пояснение 50" xfId="58496" xr:uid="{00000000-0005-0000-0000-000080E40000}"/>
    <cellStyle name="Пояснение 51" xfId="58497" xr:uid="{00000000-0005-0000-0000-000081E40000}"/>
    <cellStyle name="Пояснение 52" xfId="58498" xr:uid="{00000000-0005-0000-0000-000082E40000}"/>
    <cellStyle name="Пояснение 53" xfId="58499" xr:uid="{00000000-0005-0000-0000-000083E40000}"/>
    <cellStyle name="Пояснение 54" xfId="58500" xr:uid="{00000000-0005-0000-0000-000084E40000}"/>
    <cellStyle name="Пояснение 55" xfId="58501" xr:uid="{00000000-0005-0000-0000-000085E40000}"/>
    <cellStyle name="Пояснение 56" xfId="58502" xr:uid="{00000000-0005-0000-0000-000086E40000}"/>
    <cellStyle name="Пояснение 57" xfId="58503" xr:uid="{00000000-0005-0000-0000-000087E40000}"/>
    <cellStyle name="Пояснение 58" xfId="58504" xr:uid="{00000000-0005-0000-0000-000088E40000}"/>
    <cellStyle name="Пояснение 59" xfId="58505" xr:uid="{00000000-0005-0000-0000-000089E40000}"/>
    <cellStyle name="Пояснение 6" xfId="58506" xr:uid="{00000000-0005-0000-0000-00008AE40000}"/>
    <cellStyle name="Пояснение 60" xfId="58507" xr:uid="{00000000-0005-0000-0000-00008BE40000}"/>
    <cellStyle name="Пояснение 61" xfId="58508" xr:uid="{00000000-0005-0000-0000-00008CE40000}"/>
    <cellStyle name="Пояснение 62" xfId="58509" xr:uid="{00000000-0005-0000-0000-00008DE40000}"/>
    <cellStyle name="Пояснение 63" xfId="58510" xr:uid="{00000000-0005-0000-0000-00008EE40000}"/>
    <cellStyle name="Пояснение 64" xfId="58511" xr:uid="{00000000-0005-0000-0000-00008FE40000}"/>
    <cellStyle name="Пояснение 65" xfId="58512" xr:uid="{00000000-0005-0000-0000-000090E40000}"/>
    <cellStyle name="Пояснение 66" xfId="58513" xr:uid="{00000000-0005-0000-0000-000091E40000}"/>
    <cellStyle name="Пояснение 67" xfId="58514" xr:uid="{00000000-0005-0000-0000-000092E40000}"/>
    <cellStyle name="Пояснение 68" xfId="58515" xr:uid="{00000000-0005-0000-0000-000093E40000}"/>
    <cellStyle name="Пояснение 69" xfId="58516" xr:uid="{00000000-0005-0000-0000-000094E40000}"/>
    <cellStyle name="Пояснение 7" xfId="58517" xr:uid="{00000000-0005-0000-0000-000095E40000}"/>
    <cellStyle name="Пояснение 70" xfId="58518" xr:uid="{00000000-0005-0000-0000-000096E40000}"/>
    <cellStyle name="Пояснение 71" xfId="58519" xr:uid="{00000000-0005-0000-0000-000097E40000}"/>
    <cellStyle name="Пояснение 72" xfId="58520" xr:uid="{00000000-0005-0000-0000-000098E40000}"/>
    <cellStyle name="Пояснение 73" xfId="58521" xr:uid="{00000000-0005-0000-0000-000099E40000}"/>
    <cellStyle name="Пояснение 74" xfId="58522" xr:uid="{00000000-0005-0000-0000-00009AE40000}"/>
    <cellStyle name="Пояснение 75" xfId="58523" xr:uid="{00000000-0005-0000-0000-00009BE40000}"/>
    <cellStyle name="Пояснение 76" xfId="58524" xr:uid="{00000000-0005-0000-0000-00009CE40000}"/>
    <cellStyle name="Пояснение 77" xfId="58525" xr:uid="{00000000-0005-0000-0000-00009DE40000}"/>
    <cellStyle name="Пояснение 78" xfId="58526" xr:uid="{00000000-0005-0000-0000-00009EE40000}"/>
    <cellStyle name="Пояснение 79" xfId="58527" xr:uid="{00000000-0005-0000-0000-00009FE40000}"/>
    <cellStyle name="Пояснение 8" xfId="58528" xr:uid="{00000000-0005-0000-0000-0000A0E40000}"/>
    <cellStyle name="Пояснение 80" xfId="58529" xr:uid="{00000000-0005-0000-0000-0000A1E40000}"/>
    <cellStyle name="Пояснение 81" xfId="58530" xr:uid="{00000000-0005-0000-0000-0000A2E40000}"/>
    <cellStyle name="Пояснение 82" xfId="58531" xr:uid="{00000000-0005-0000-0000-0000A3E40000}"/>
    <cellStyle name="Пояснение 83" xfId="58532" xr:uid="{00000000-0005-0000-0000-0000A4E40000}"/>
    <cellStyle name="Пояснение 84" xfId="58533" xr:uid="{00000000-0005-0000-0000-0000A5E40000}"/>
    <cellStyle name="Пояснение 85" xfId="58534" xr:uid="{00000000-0005-0000-0000-0000A6E40000}"/>
    <cellStyle name="Пояснение 86" xfId="58535" xr:uid="{00000000-0005-0000-0000-0000A7E40000}"/>
    <cellStyle name="Пояснение 87" xfId="58536" xr:uid="{00000000-0005-0000-0000-0000A8E40000}"/>
    <cellStyle name="Пояснение 88" xfId="58537" xr:uid="{00000000-0005-0000-0000-0000A9E40000}"/>
    <cellStyle name="Пояснение 89" xfId="58538" xr:uid="{00000000-0005-0000-0000-0000AAE40000}"/>
    <cellStyle name="Пояснение 9" xfId="58539" xr:uid="{00000000-0005-0000-0000-0000ABE40000}"/>
    <cellStyle name="Пояснение 90" xfId="58540" xr:uid="{00000000-0005-0000-0000-0000ACE40000}"/>
    <cellStyle name="Пояснение 91" xfId="58541" xr:uid="{00000000-0005-0000-0000-0000ADE40000}"/>
    <cellStyle name="Пояснение 92" xfId="58542" xr:uid="{00000000-0005-0000-0000-0000AEE40000}"/>
    <cellStyle name="Пояснение 93" xfId="58543" xr:uid="{00000000-0005-0000-0000-0000AFE40000}"/>
    <cellStyle name="Пояснение 94" xfId="58544" xr:uid="{00000000-0005-0000-0000-0000B0E40000}"/>
    <cellStyle name="Пояснение 95" xfId="58545" xr:uid="{00000000-0005-0000-0000-0000B1E40000}"/>
    <cellStyle name="Пояснение 96" xfId="58546" xr:uid="{00000000-0005-0000-0000-0000B2E40000}"/>
    <cellStyle name="Пояснение 97" xfId="58547" xr:uid="{00000000-0005-0000-0000-0000B3E40000}"/>
    <cellStyle name="Пояснение 98" xfId="58548" xr:uid="{00000000-0005-0000-0000-0000B4E40000}"/>
    <cellStyle name="Пояснение 99" xfId="58549" xr:uid="{00000000-0005-0000-0000-0000B5E40000}"/>
    <cellStyle name="Примечание 10" xfId="58550" xr:uid="{00000000-0005-0000-0000-0000B6E40000}"/>
    <cellStyle name="Примечание 10 2" xfId="58551" xr:uid="{00000000-0005-0000-0000-0000B7E40000}"/>
    <cellStyle name="Примечание 10 3" xfId="58552" xr:uid="{00000000-0005-0000-0000-0000B8E40000}"/>
    <cellStyle name="Примечание 100" xfId="58553" xr:uid="{00000000-0005-0000-0000-0000B9E40000}"/>
    <cellStyle name="Примечание 101" xfId="58554" xr:uid="{00000000-0005-0000-0000-0000BAE40000}"/>
    <cellStyle name="Примечание 102" xfId="58555" xr:uid="{00000000-0005-0000-0000-0000BBE40000}"/>
    <cellStyle name="Примечание 103" xfId="58556" xr:uid="{00000000-0005-0000-0000-0000BCE40000}"/>
    <cellStyle name="Примечание 104" xfId="58557" xr:uid="{00000000-0005-0000-0000-0000BDE40000}"/>
    <cellStyle name="Примечание 105" xfId="58558" xr:uid="{00000000-0005-0000-0000-0000BEE40000}"/>
    <cellStyle name="Примечание 106" xfId="58559" xr:uid="{00000000-0005-0000-0000-0000BFE40000}"/>
    <cellStyle name="Примечание 107" xfId="58560" xr:uid="{00000000-0005-0000-0000-0000C0E40000}"/>
    <cellStyle name="Примечание 108" xfId="58561" xr:uid="{00000000-0005-0000-0000-0000C1E40000}"/>
    <cellStyle name="Примечание 109" xfId="58562" xr:uid="{00000000-0005-0000-0000-0000C2E40000}"/>
    <cellStyle name="Примечание 11" xfId="58563" xr:uid="{00000000-0005-0000-0000-0000C3E40000}"/>
    <cellStyle name="Примечание 11 2" xfId="58564" xr:uid="{00000000-0005-0000-0000-0000C4E40000}"/>
    <cellStyle name="Примечание 11 3" xfId="58565" xr:uid="{00000000-0005-0000-0000-0000C5E40000}"/>
    <cellStyle name="Примечание 110" xfId="58566" xr:uid="{00000000-0005-0000-0000-0000C6E40000}"/>
    <cellStyle name="Примечание 111" xfId="58567" xr:uid="{00000000-0005-0000-0000-0000C7E40000}"/>
    <cellStyle name="Примечание 112" xfId="58568" xr:uid="{00000000-0005-0000-0000-0000C8E40000}"/>
    <cellStyle name="Примечание 113" xfId="58569" xr:uid="{00000000-0005-0000-0000-0000C9E40000}"/>
    <cellStyle name="Примечание 114" xfId="58570" xr:uid="{00000000-0005-0000-0000-0000CAE40000}"/>
    <cellStyle name="Примечание 115" xfId="58571" xr:uid="{00000000-0005-0000-0000-0000CBE40000}"/>
    <cellStyle name="Примечание 116" xfId="58572" xr:uid="{00000000-0005-0000-0000-0000CCE40000}"/>
    <cellStyle name="Примечание 117" xfId="58573" xr:uid="{00000000-0005-0000-0000-0000CDE40000}"/>
    <cellStyle name="Примечание 118" xfId="58574" xr:uid="{00000000-0005-0000-0000-0000CEE40000}"/>
    <cellStyle name="Примечание 119" xfId="58575" xr:uid="{00000000-0005-0000-0000-0000CFE40000}"/>
    <cellStyle name="Примечание 12" xfId="58576" xr:uid="{00000000-0005-0000-0000-0000D0E40000}"/>
    <cellStyle name="Примечание 12 2" xfId="58577" xr:uid="{00000000-0005-0000-0000-0000D1E40000}"/>
    <cellStyle name="Примечание 12 3" xfId="58578" xr:uid="{00000000-0005-0000-0000-0000D2E40000}"/>
    <cellStyle name="Примечание 120" xfId="58579" xr:uid="{00000000-0005-0000-0000-0000D3E40000}"/>
    <cellStyle name="Примечание 121" xfId="58580" xr:uid="{00000000-0005-0000-0000-0000D4E40000}"/>
    <cellStyle name="Примечание 122" xfId="58581" xr:uid="{00000000-0005-0000-0000-0000D5E40000}"/>
    <cellStyle name="Примечание 123" xfId="58582" xr:uid="{00000000-0005-0000-0000-0000D6E40000}"/>
    <cellStyle name="Примечание 124" xfId="58583" xr:uid="{00000000-0005-0000-0000-0000D7E40000}"/>
    <cellStyle name="Примечание 125" xfId="58584" xr:uid="{00000000-0005-0000-0000-0000D8E40000}"/>
    <cellStyle name="Примечание 126" xfId="58585" xr:uid="{00000000-0005-0000-0000-0000D9E40000}"/>
    <cellStyle name="Примечание 127" xfId="58586" xr:uid="{00000000-0005-0000-0000-0000DAE40000}"/>
    <cellStyle name="Примечание 128" xfId="58587" xr:uid="{00000000-0005-0000-0000-0000DBE40000}"/>
    <cellStyle name="Примечание 129" xfId="58588" xr:uid="{00000000-0005-0000-0000-0000DCE40000}"/>
    <cellStyle name="Примечание 13" xfId="58589" xr:uid="{00000000-0005-0000-0000-0000DDE40000}"/>
    <cellStyle name="Примечание 13 2" xfId="58590" xr:uid="{00000000-0005-0000-0000-0000DEE40000}"/>
    <cellStyle name="Примечание 13 3" xfId="58591" xr:uid="{00000000-0005-0000-0000-0000DFE40000}"/>
    <cellStyle name="Примечание 130" xfId="58592" xr:uid="{00000000-0005-0000-0000-0000E0E40000}"/>
    <cellStyle name="Примечание 131" xfId="58593" xr:uid="{00000000-0005-0000-0000-0000E1E40000}"/>
    <cellStyle name="Примечание 132" xfId="58594" xr:uid="{00000000-0005-0000-0000-0000E2E40000}"/>
    <cellStyle name="Примечание 133" xfId="58595" xr:uid="{00000000-0005-0000-0000-0000E3E40000}"/>
    <cellStyle name="Примечание 134" xfId="58596" xr:uid="{00000000-0005-0000-0000-0000E4E40000}"/>
    <cellStyle name="Примечание 135" xfId="58597" xr:uid="{00000000-0005-0000-0000-0000E5E40000}"/>
    <cellStyle name="Примечание 136" xfId="58598" xr:uid="{00000000-0005-0000-0000-0000E6E40000}"/>
    <cellStyle name="Примечание 137" xfId="58599" xr:uid="{00000000-0005-0000-0000-0000E7E40000}"/>
    <cellStyle name="Примечание 138" xfId="58600" xr:uid="{00000000-0005-0000-0000-0000E8E40000}"/>
    <cellStyle name="Примечание 139" xfId="58601" xr:uid="{00000000-0005-0000-0000-0000E9E40000}"/>
    <cellStyle name="Примечание 14" xfId="58602" xr:uid="{00000000-0005-0000-0000-0000EAE40000}"/>
    <cellStyle name="Примечание 140" xfId="58603" xr:uid="{00000000-0005-0000-0000-0000EBE40000}"/>
    <cellStyle name="Примечание 141" xfId="58604" xr:uid="{00000000-0005-0000-0000-0000ECE40000}"/>
    <cellStyle name="Примечание 142" xfId="58605" xr:uid="{00000000-0005-0000-0000-0000EDE40000}"/>
    <cellStyle name="Примечание 143" xfId="58606" xr:uid="{00000000-0005-0000-0000-0000EEE40000}"/>
    <cellStyle name="Примечание 144" xfId="58607" xr:uid="{00000000-0005-0000-0000-0000EFE40000}"/>
    <cellStyle name="Примечание 145" xfId="58608" xr:uid="{00000000-0005-0000-0000-0000F0E40000}"/>
    <cellStyle name="Примечание 146" xfId="58609" xr:uid="{00000000-0005-0000-0000-0000F1E40000}"/>
    <cellStyle name="Примечание 147" xfId="58610" xr:uid="{00000000-0005-0000-0000-0000F2E40000}"/>
    <cellStyle name="Примечание 148" xfId="58611" xr:uid="{00000000-0005-0000-0000-0000F3E40000}"/>
    <cellStyle name="Примечание 149" xfId="58612" xr:uid="{00000000-0005-0000-0000-0000F4E40000}"/>
    <cellStyle name="Примечание 15" xfId="58613" xr:uid="{00000000-0005-0000-0000-0000F5E40000}"/>
    <cellStyle name="Примечание 150" xfId="58614" xr:uid="{00000000-0005-0000-0000-0000F6E40000}"/>
    <cellStyle name="Примечание 151" xfId="58615" xr:uid="{00000000-0005-0000-0000-0000F7E40000}"/>
    <cellStyle name="Примечание 152" xfId="58616" xr:uid="{00000000-0005-0000-0000-0000F8E40000}"/>
    <cellStyle name="Примечание 153" xfId="58617" xr:uid="{00000000-0005-0000-0000-0000F9E40000}"/>
    <cellStyle name="Примечание 154" xfId="58618" xr:uid="{00000000-0005-0000-0000-0000FAE40000}"/>
    <cellStyle name="Примечание 155" xfId="58619" xr:uid="{00000000-0005-0000-0000-0000FBE40000}"/>
    <cellStyle name="Примечание 156" xfId="58620" xr:uid="{00000000-0005-0000-0000-0000FCE40000}"/>
    <cellStyle name="Примечание 157" xfId="58621" xr:uid="{00000000-0005-0000-0000-0000FDE40000}"/>
    <cellStyle name="Примечание 158" xfId="58622" xr:uid="{00000000-0005-0000-0000-0000FEE40000}"/>
    <cellStyle name="Примечание 159" xfId="58623" xr:uid="{00000000-0005-0000-0000-0000FFE40000}"/>
    <cellStyle name="Примечание 16" xfId="58624" xr:uid="{00000000-0005-0000-0000-000000E50000}"/>
    <cellStyle name="Примечание 160" xfId="58625" xr:uid="{00000000-0005-0000-0000-000001E50000}"/>
    <cellStyle name="Примечание 161" xfId="58626" xr:uid="{00000000-0005-0000-0000-000002E50000}"/>
    <cellStyle name="Примечание 162" xfId="58627" xr:uid="{00000000-0005-0000-0000-000003E50000}"/>
    <cellStyle name="Примечание 163" xfId="58628" xr:uid="{00000000-0005-0000-0000-000004E50000}"/>
    <cellStyle name="Примечание 164" xfId="58629" xr:uid="{00000000-0005-0000-0000-000005E50000}"/>
    <cellStyle name="Примечание 17" xfId="58630" xr:uid="{00000000-0005-0000-0000-000006E50000}"/>
    <cellStyle name="Примечание 18" xfId="58631" xr:uid="{00000000-0005-0000-0000-000007E50000}"/>
    <cellStyle name="Примечание 19" xfId="58632" xr:uid="{00000000-0005-0000-0000-000008E50000}"/>
    <cellStyle name="Примечание 2" xfId="58633" xr:uid="{00000000-0005-0000-0000-000009E50000}"/>
    <cellStyle name="Примечание 2 2" xfId="58634" xr:uid="{00000000-0005-0000-0000-00000AE50000}"/>
    <cellStyle name="Примечание 2 3" xfId="58635" xr:uid="{00000000-0005-0000-0000-00000BE50000}"/>
    <cellStyle name="Примечание 2 4" xfId="58636" xr:uid="{00000000-0005-0000-0000-00000CE50000}"/>
    <cellStyle name="Примечание 20" xfId="58637" xr:uid="{00000000-0005-0000-0000-00000DE50000}"/>
    <cellStyle name="Примечание 21" xfId="58638" xr:uid="{00000000-0005-0000-0000-00000EE50000}"/>
    <cellStyle name="Примечание 22" xfId="58639" xr:uid="{00000000-0005-0000-0000-00000FE50000}"/>
    <cellStyle name="Примечание 23" xfId="58640" xr:uid="{00000000-0005-0000-0000-000010E50000}"/>
    <cellStyle name="Примечание 24" xfId="58641" xr:uid="{00000000-0005-0000-0000-000011E50000}"/>
    <cellStyle name="Примечание 25" xfId="58642" xr:uid="{00000000-0005-0000-0000-000012E50000}"/>
    <cellStyle name="Примечание 26" xfId="58643" xr:uid="{00000000-0005-0000-0000-000013E50000}"/>
    <cellStyle name="Примечание 27" xfId="58644" xr:uid="{00000000-0005-0000-0000-000014E50000}"/>
    <cellStyle name="Примечание 28" xfId="58645" xr:uid="{00000000-0005-0000-0000-000015E50000}"/>
    <cellStyle name="Примечание 29" xfId="58646" xr:uid="{00000000-0005-0000-0000-000016E50000}"/>
    <cellStyle name="Примечание 3" xfId="58647" xr:uid="{00000000-0005-0000-0000-000017E50000}"/>
    <cellStyle name="Примечание 3 2" xfId="58648" xr:uid="{00000000-0005-0000-0000-000018E50000}"/>
    <cellStyle name="Примечание 3 3" xfId="58649" xr:uid="{00000000-0005-0000-0000-000019E50000}"/>
    <cellStyle name="Примечание 30" xfId="58650" xr:uid="{00000000-0005-0000-0000-00001AE50000}"/>
    <cellStyle name="Примечание 31" xfId="58651" xr:uid="{00000000-0005-0000-0000-00001BE50000}"/>
    <cellStyle name="Примечание 32" xfId="58652" xr:uid="{00000000-0005-0000-0000-00001CE50000}"/>
    <cellStyle name="Примечание 33" xfId="58653" xr:uid="{00000000-0005-0000-0000-00001DE50000}"/>
    <cellStyle name="Примечание 34" xfId="58654" xr:uid="{00000000-0005-0000-0000-00001EE50000}"/>
    <cellStyle name="Примечание 35" xfId="58655" xr:uid="{00000000-0005-0000-0000-00001FE50000}"/>
    <cellStyle name="Примечание 36" xfId="58656" xr:uid="{00000000-0005-0000-0000-000020E50000}"/>
    <cellStyle name="Примечание 37" xfId="58657" xr:uid="{00000000-0005-0000-0000-000021E50000}"/>
    <cellStyle name="Примечание 38" xfId="58658" xr:uid="{00000000-0005-0000-0000-000022E50000}"/>
    <cellStyle name="Примечание 39" xfId="58659" xr:uid="{00000000-0005-0000-0000-000023E50000}"/>
    <cellStyle name="Примечание 4" xfId="58660" xr:uid="{00000000-0005-0000-0000-000024E50000}"/>
    <cellStyle name="Примечание 4 2" xfId="58661" xr:uid="{00000000-0005-0000-0000-000025E50000}"/>
    <cellStyle name="Примечание 4 3" xfId="58662" xr:uid="{00000000-0005-0000-0000-000026E50000}"/>
    <cellStyle name="Примечание 40" xfId="58663" xr:uid="{00000000-0005-0000-0000-000027E50000}"/>
    <cellStyle name="Примечание 41" xfId="58664" xr:uid="{00000000-0005-0000-0000-000028E50000}"/>
    <cellStyle name="Примечание 42" xfId="58665" xr:uid="{00000000-0005-0000-0000-000029E50000}"/>
    <cellStyle name="Примечание 43" xfId="58666" xr:uid="{00000000-0005-0000-0000-00002AE50000}"/>
    <cellStyle name="Примечание 44" xfId="58667" xr:uid="{00000000-0005-0000-0000-00002BE50000}"/>
    <cellStyle name="Примечание 45" xfId="58668" xr:uid="{00000000-0005-0000-0000-00002CE50000}"/>
    <cellStyle name="Примечание 46" xfId="58669" xr:uid="{00000000-0005-0000-0000-00002DE50000}"/>
    <cellStyle name="Примечание 47" xfId="58670" xr:uid="{00000000-0005-0000-0000-00002EE50000}"/>
    <cellStyle name="Примечание 48" xfId="58671" xr:uid="{00000000-0005-0000-0000-00002FE50000}"/>
    <cellStyle name="Примечание 49" xfId="58672" xr:uid="{00000000-0005-0000-0000-000030E50000}"/>
    <cellStyle name="Примечание 5" xfId="58673" xr:uid="{00000000-0005-0000-0000-000031E50000}"/>
    <cellStyle name="Примечание 5 2" xfId="58674" xr:uid="{00000000-0005-0000-0000-000032E50000}"/>
    <cellStyle name="Примечание 5 3" xfId="58675" xr:uid="{00000000-0005-0000-0000-000033E50000}"/>
    <cellStyle name="Примечание 50" xfId="58676" xr:uid="{00000000-0005-0000-0000-000034E50000}"/>
    <cellStyle name="Примечание 51" xfId="58677" xr:uid="{00000000-0005-0000-0000-000035E50000}"/>
    <cellStyle name="Примечание 52" xfId="58678" xr:uid="{00000000-0005-0000-0000-000036E50000}"/>
    <cellStyle name="Примечание 53" xfId="58679" xr:uid="{00000000-0005-0000-0000-000037E50000}"/>
    <cellStyle name="Примечание 54" xfId="58680" xr:uid="{00000000-0005-0000-0000-000038E50000}"/>
    <cellStyle name="Примечание 55" xfId="58681" xr:uid="{00000000-0005-0000-0000-000039E50000}"/>
    <cellStyle name="Примечание 56" xfId="58682" xr:uid="{00000000-0005-0000-0000-00003AE50000}"/>
    <cellStyle name="Примечание 57" xfId="58683" xr:uid="{00000000-0005-0000-0000-00003BE50000}"/>
    <cellStyle name="Примечание 58" xfId="58684" xr:uid="{00000000-0005-0000-0000-00003CE50000}"/>
    <cellStyle name="Примечание 59" xfId="58685" xr:uid="{00000000-0005-0000-0000-00003DE50000}"/>
    <cellStyle name="Примечание 6" xfId="58686" xr:uid="{00000000-0005-0000-0000-00003EE50000}"/>
    <cellStyle name="Примечание 6 2" xfId="58687" xr:uid="{00000000-0005-0000-0000-00003FE50000}"/>
    <cellStyle name="Примечание 6 3" xfId="58688" xr:uid="{00000000-0005-0000-0000-000040E50000}"/>
    <cellStyle name="Примечание 60" xfId="58689" xr:uid="{00000000-0005-0000-0000-000041E50000}"/>
    <cellStyle name="Примечание 61" xfId="58690" xr:uid="{00000000-0005-0000-0000-000042E50000}"/>
    <cellStyle name="Примечание 62" xfId="58691" xr:uid="{00000000-0005-0000-0000-000043E50000}"/>
    <cellStyle name="Примечание 63" xfId="58692" xr:uid="{00000000-0005-0000-0000-000044E50000}"/>
    <cellStyle name="Примечание 64" xfId="58693" xr:uid="{00000000-0005-0000-0000-000045E50000}"/>
    <cellStyle name="Примечание 65" xfId="58694" xr:uid="{00000000-0005-0000-0000-000046E50000}"/>
    <cellStyle name="Примечание 66" xfId="58695" xr:uid="{00000000-0005-0000-0000-000047E50000}"/>
    <cellStyle name="Примечание 67" xfId="58696" xr:uid="{00000000-0005-0000-0000-000048E50000}"/>
    <cellStyle name="Примечание 68" xfId="58697" xr:uid="{00000000-0005-0000-0000-000049E50000}"/>
    <cellStyle name="Примечание 69" xfId="58698" xr:uid="{00000000-0005-0000-0000-00004AE50000}"/>
    <cellStyle name="Примечание 7" xfId="58699" xr:uid="{00000000-0005-0000-0000-00004BE50000}"/>
    <cellStyle name="Примечание 7 2" xfId="58700" xr:uid="{00000000-0005-0000-0000-00004CE50000}"/>
    <cellStyle name="Примечание 7 3" xfId="58701" xr:uid="{00000000-0005-0000-0000-00004DE50000}"/>
    <cellStyle name="Примечание 70" xfId="58702" xr:uid="{00000000-0005-0000-0000-00004EE50000}"/>
    <cellStyle name="Примечание 71" xfId="58703" xr:uid="{00000000-0005-0000-0000-00004FE50000}"/>
    <cellStyle name="Примечание 72" xfId="58704" xr:uid="{00000000-0005-0000-0000-000050E50000}"/>
    <cellStyle name="Примечание 73" xfId="58705" xr:uid="{00000000-0005-0000-0000-000051E50000}"/>
    <cellStyle name="Примечание 74" xfId="58706" xr:uid="{00000000-0005-0000-0000-000052E50000}"/>
    <cellStyle name="Примечание 75" xfId="58707" xr:uid="{00000000-0005-0000-0000-000053E50000}"/>
    <cellStyle name="Примечание 76" xfId="58708" xr:uid="{00000000-0005-0000-0000-000054E50000}"/>
    <cellStyle name="Примечание 77" xfId="58709" xr:uid="{00000000-0005-0000-0000-000055E50000}"/>
    <cellStyle name="Примечание 78" xfId="58710" xr:uid="{00000000-0005-0000-0000-000056E50000}"/>
    <cellStyle name="Примечание 79" xfId="58711" xr:uid="{00000000-0005-0000-0000-000057E50000}"/>
    <cellStyle name="Примечание 8" xfId="58712" xr:uid="{00000000-0005-0000-0000-000058E50000}"/>
    <cellStyle name="Примечание 8 2" xfId="58713" xr:uid="{00000000-0005-0000-0000-000059E50000}"/>
    <cellStyle name="Примечание 8 3" xfId="58714" xr:uid="{00000000-0005-0000-0000-00005AE50000}"/>
    <cellStyle name="Примечание 80" xfId="58715" xr:uid="{00000000-0005-0000-0000-00005BE50000}"/>
    <cellStyle name="Примечание 81" xfId="58716" xr:uid="{00000000-0005-0000-0000-00005CE50000}"/>
    <cellStyle name="Примечание 82" xfId="58717" xr:uid="{00000000-0005-0000-0000-00005DE50000}"/>
    <cellStyle name="Примечание 83" xfId="58718" xr:uid="{00000000-0005-0000-0000-00005EE50000}"/>
    <cellStyle name="Примечание 84" xfId="58719" xr:uid="{00000000-0005-0000-0000-00005FE50000}"/>
    <cellStyle name="Примечание 85" xfId="58720" xr:uid="{00000000-0005-0000-0000-000060E50000}"/>
    <cellStyle name="Примечание 86" xfId="58721" xr:uid="{00000000-0005-0000-0000-000061E50000}"/>
    <cellStyle name="Примечание 87" xfId="58722" xr:uid="{00000000-0005-0000-0000-000062E50000}"/>
    <cellStyle name="Примечание 88" xfId="58723" xr:uid="{00000000-0005-0000-0000-000063E50000}"/>
    <cellStyle name="Примечание 89" xfId="58724" xr:uid="{00000000-0005-0000-0000-000064E50000}"/>
    <cellStyle name="Примечание 9" xfId="58725" xr:uid="{00000000-0005-0000-0000-000065E50000}"/>
    <cellStyle name="Примечание 9 2" xfId="58726" xr:uid="{00000000-0005-0000-0000-000066E50000}"/>
    <cellStyle name="Примечание 9 3" xfId="58727" xr:uid="{00000000-0005-0000-0000-000067E50000}"/>
    <cellStyle name="Примечание 90" xfId="58728" xr:uid="{00000000-0005-0000-0000-000068E50000}"/>
    <cellStyle name="Примечание 91" xfId="58729" xr:uid="{00000000-0005-0000-0000-000069E50000}"/>
    <cellStyle name="Примечание 92" xfId="58730" xr:uid="{00000000-0005-0000-0000-00006AE50000}"/>
    <cellStyle name="Примечание 93" xfId="58731" xr:uid="{00000000-0005-0000-0000-00006BE50000}"/>
    <cellStyle name="Примечание 94" xfId="58732" xr:uid="{00000000-0005-0000-0000-00006CE50000}"/>
    <cellStyle name="Примечание 95" xfId="58733" xr:uid="{00000000-0005-0000-0000-00006DE50000}"/>
    <cellStyle name="Примечание 96" xfId="58734" xr:uid="{00000000-0005-0000-0000-00006EE50000}"/>
    <cellStyle name="Примечание 97" xfId="58735" xr:uid="{00000000-0005-0000-0000-00006FE50000}"/>
    <cellStyle name="Примечание 98" xfId="58736" xr:uid="{00000000-0005-0000-0000-000070E50000}"/>
    <cellStyle name="Примечание 99" xfId="58737" xr:uid="{00000000-0005-0000-0000-000071E50000}"/>
    <cellStyle name="Процентный 2" xfId="58738" xr:uid="{00000000-0005-0000-0000-000072E50000}"/>
    <cellStyle name="Процентный 2 2" xfId="58739" xr:uid="{00000000-0005-0000-0000-000073E50000}"/>
    <cellStyle name="Процентный 3" xfId="58740" xr:uid="{00000000-0005-0000-0000-000074E50000}"/>
    <cellStyle name="Процентный 4" xfId="58741" xr:uid="{00000000-0005-0000-0000-000075E50000}"/>
    <cellStyle name="Процентный 5" xfId="58742" xr:uid="{00000000-0005-0000-0000-000076E50000}"/>
    <cellStyle name="Процентный 6" xfId="58743" xr:uid="{00000000-0005-0000-0000-000077E50000}"/>
    <cellStyle name="Связанная ячейка 10" xfId="58744" xr:uid="{00000000-0005-0000-0000-000078E50000}"/>
    <cellStyle name="Связанная ячейка 100" xfId="58745" xr:uid="{00000000-0005-0000-0000-000079E50000}"/>
    <cellStyle name="Связанная ячейка 101" xfId="58746" xr:uid="{00000000-0005-0000-0000-00007AE50000}"/>
    <cellStyle name="Связанная ячейка 102" xfId="58747" xr:uid="{00000000-0005-0000-0000-00007BE50000}"/>
    <cellStyle name="Связанная ячейка 103" xfId="58748" xr:uid="{00000000-0005-0000-0000-00007CE50000}"/>
    <cellStyle name="Связанная ячейка 104" xfId="58749" xr:uid="{00000000-0005-0000-0000-00007DE50000}"/>
    <cellStyle name="Связанная ячейка 105" xfId="58750" xr:uid="{00000000-0005-0000-0000-00007EE50000}"/>
    <cellStyle name="Связанная ячейка 106" xfId="58751" xr:uid="{00000000-0005-0000-0000-00007FE50000}"/>
    <cellStyle name="Связанная ячейка 107" xfId="58752" xr:uid="{00000000-0005-0000-0000-000080E50000}"/>
    <cellStyle name="Связанная ячейка 108" xfId="58753" xr:uid="{00000000-0005-0000-0000-000081E50000}"/>
    <cellStyle name="Связанная ячейка 109" xfId="58754" xr:uid="{00000000-0005-0000-0000-000082E50000}"/>
    <cellStyle name="Связанная ячейка 11" xfId="58755" xr:uid="{00000000-0005-0000-0000-000083E50000}"/>
    <cellStyle name="Связанная ячейка 110" xfId="58756" xr:uid="{00000000-0005-0000-0000-000084E50000}"/>
    <cellStyle name="Связанная ячейка 111" xfId="58757" xr:uid="{00000000-0005-0000-0000-000085E50000}"/>
    <cellStyle name="Связанная ячейка 112" xfId="58758" xr:uid="{00000000-0005-0000-0000-000086E50000}"/>
    <cellStyle name="Связанная ячейка 113" xfId="58759" xr:uid="{00000000-0005-0000-0000-000087E50000}"/>
    <cellStyle name="Связанная ячейка 114" xfId="58760" xr:uid="{00000000-0005-0000-0000-000088E50000}"/>
    <cellStyle name="Связанная ячейка 115" xfId="58761" xr:uid="{00000000-0005-0000-0000-000089E50000}"/>
    <cellStyle name="Связанная ячейка 116" xfId="58762" xr:uid="{00000000-0005-0000-0000-00008AE50000}"/>
    <cellStyle name="Связанная ячейка 117" xfId="58763" xr:uid="{00000000-0005-0000-0000-00008BE50000}"/>
    <cellStyle name="Связанная ячейка 118" xfId="58764" xr:uid="{00000000-0005-0000-0000-00008CE50000}"/>
    <cellStyle name="Связанная ячейка 119" xfId="58765" xr:uid="{00000000-0005-0000-0000-00008DE50000}"/>
    <cellStyle name="Связанная ячейка 12" xfId="58766" xr:uid="{00000000-0005-0000-0000-00008EE50000}"/>
    <cellStyle name="Связанная ячейка 120" xfId="58767" xr:uid="{00000000-0005-0000-0000-00008FE50000}"/>
    <cellStyle name="Связанная ячейка 121" xfId="58768" xr:uid="{00000000-0005-0000-0000-000090E50000}"/>
    <cellStyle name="Связанная ячейка 122" xfId="58769" xr:uid="{00000000-0005-0000-0000-000091E50000}"/>
    <cellStyle name="Связанная ячейка 123" xfId="58770" xr:uid="{00000000-0005-0000-0000-000092E50000}"/>
    <cellStyle name="Связанная ячейка 124" xfId="58771" xr:uid="{00000000-0005-0000-0000-000093E50000}"/>
    <cellStyle name="Связанная ячейка 125" xfId="58772" xr:uid="{00000000-0005-0000-0000-000094E50000}"/>
    <cellStyle name="Связанная ячейка 126" xfId="58773" xr:uid="{00000000-0005-0000-0000-000095E50000}"/>
    <cellStyle name="Связанная ячейка 127" xfId="58774" xr:uid="{00000000-0005-0000-0000-000096E50000}"/>
    <cellStyle name="Связанная ячейка 128" xfId="58775" xr:uid="{00000000-0005-0000-0000-000097E50000}"/>
    <cellStyle name="Связанная ячейка 129" xfId="58776" xr:uid="{00000000-0005-0000-0000-000098E50000}"/>
    <cellStyle name="Связанная ячейка 13" xfId="58777" xr:uid="{00000000-0005-0000-0000-000099E50000}"/>
    <cellStyle name="Связанная ячейка 130" xfId="58778" xr:uid="{00000000-0005-0000-0000-00009AE50000}"/>
    <cellStyle name="Связанная ячейка 131" xfId="58779" xr:uid="{00000000-0005-0000-0000-00009BE50000}"/>
    <cellStyle name="Связанная ячейка 132" xfId="58780" xr:uid="{00000000-0005-0000-0000-00009CE50000}"/>
    <cellStyle name="Связанная ячейка 133" xfId="58781" xr:uid="{00000000-0005-0000-0000-00009DE50000}"/>
    <cellStyle name="Связанная ячейка 134" xfId="58782" xr:uid="{00000000-0005-0000-0000-00009EE50000}"/>
    <cellStyle name="Связанная ячейка 135" xfId="58783" xr:uid="{00000000-0005-0000-0000-00009FE50000}"/>
    <cellStyle name="Связанная ячейка 136" xfId="58784" xr:uid="{00000000-0005-0000-0000-0000A0E50000}"/>
    <cellStyle name="Связанная ячейка 137" xfId="58785" xr:uid="{00000000-0005-0000-0000-0000A1E50000}"/>
    <cellStyle name="Связанная ячейка 138" xfId="58786" xr:uid="{00000000-0005-0000-0000-0000A2E50000}"/>
    <cellStyle name="Связанная ячейка 139" xfId="58787" xr:uid="{00000000-0005-0000-0000-0000A3E50000}"/>
    <cellStyle name="Связанная ячейка 14" xfId="58788" xr:uid="{00000000-0005-0000-0000-0000A4E50000}"/>
    <cellStyle name="Связанная ячейка 140" xfId="58789" xr:uid="{00000000-0005-0000-0000-0000A5E50000}"/>
    <cellStyle name="Связанная ячейка 141" xfId="58790" xr:uid="{00000000-0005-0000-0000-0000A6E50000}"/>
    <cellStyle name="Связанная ячейка 142" xfId="58791" xr:uid="{00000000-0005-0000-0000-0000A7E50000}"/>
    <cellStyle name="Связанная ячейка 143" xfId="58792" xr:uid="{00000000-0005-0000-0000-0000A8E50000}"/>
    <cellStyle name="Связанная ячейка 144" xfId="58793" xr:uid="{00000000-0005-0000-0000-0000A9E50000}"/>
    <cellStyle name="Связанная ячейка 145" xfId="58794" xr:uid="{00000000-0005-0000-0000-0000AAE50000}"/>
    <cellStyle name="Связанная ячейка 146" xfId="58795" xr:uid="{00000000-0005-0000-0000-0000ABE50000}"/>
    <cellStyle name="Связанная ячейка 147" xfId="58796" xr:uid="{00000000-0005-0000-0000-0000ACE50000}"/>
    <cellStyle name="Связанная ячейка 148" xfId="58797" xr:uid="{00000000-0005-0000-0000-0000ADE50000}"/>
    <cellStyle name="Связанная ячейка 149" xfId="58798" xr:uid="{00000000-0005-0000-0000-0000AEE50000}"/>
    <cellStyle name="Связанная ячейка 15" xfId="58799" xr:uid="{00000000-0005-0000-0000-0000AFE50000}"/>
    <cellStyle name="Связанная ячейка 150" xfId="58800" xr:uid="{00000000-0005-0000-0000-0000B0E50000}"/>
    <cellStyle name="Связанная ячейка 151" xfId="58801" xr:uid="{00000000-0005-0000-0000-0000B1E50000}"/>
    <cellStyle name="Связанная ячейка 152" xfId="58802" xr:uid="{00000000-0005-0000-0000-0000B2E50000}"/>
    <cellStyle name="Связанная ячейка 153" xfId="58803" xr:uid="{00000000-0005-0000-0000-0000B3E50000}"/>
    <cellStyle name="Связанная ячейка 16" xfId="58804" xr:uid="{00000000-0005-0000-0000-0000B4E50000}"/>
    <cellStyle name="Связанная ячейка 17" xfId="58805" xr:uid="{00000000-0005-0000-0000-0000B5E50000}"/>
    <cellStyle name="Связанная ячейка 18" xfId="58806" xr:uid="{00000000-0005-0000-0000-0000B6E50000}"/>
    <cellStyle name="Связанная ячейка 19" xfId="58807" xr:uid="{00000000-0005-0000-0000-0000B7E50000}"/>
    <cellStyle name="Связанная ячейка 2" xfId="58808" xr:uid="{00000000-0005-0000-0000-0000B8E50000}"/>
    <cellStyle name="Связанная ячейка 2 2" xfId="58809" xr:uid="{00000000-0005-0000-0000-0000B9E50000}"/>
    <cellStyle name="Связанная ячейка 2 2 10" xfId="58810" xr:uid="{00000000-0005-0000-0000-0000BAE50000}"/>
    <cellStyle name="Связанная ячейка 2 2 11" xfId="58811" xr:uid="{00000000-0005-0000-0000-0000BBE50000}"/>
    <cellStyle name="Связанная ячейка 2 2 12" xfId="58812" xr:uid="{00000000-0005-0000-0000-0000BCE50000}"/>
    <cellStyle name="Связанная ячейка 2 2 13" xfId="58813" xr:uid="{00000000-0005-0000-0000-0000BDE50000}"/>
    <cellStyle name="Связанная ячейка 2 2 2" xfId="58814" xr:uid="{00000000-0005-0000-0000-0000BEE50000}"/>
    <cellStyle name="Связанная ячейка 2 2 3" xfId="58815" xr:uid="{00000000-0005-0000-0000-0000BFE50000}"/>
    <cellStyle name="Связанная ячейка 2 2 4" xfId="58816" xr:uid="{00000000-0005-0000-0000-0000C0E50000}"/>
    <cellStyle name="Связанная ячейка 2 2 5" xfId="58817" xr:uid="{00000000-0005-0000-0000-0000C1E50000}"/>
    <cellStyle name="Связанная ячейка 2 2 6" xfId="58818" xr:uid="{00000000-0005-0000-0000-0000C2E50000}"/>
    <cellStyle name="Связанная ячейка 2 2 7" xfId="58819" xr:uid="{00000000-0005-0000-0000-0000C3E50000}"/>
    <cellStyle name="Связанная ячейка 2 2 8" xfId="58820" xr:uid="{00000000-0005-0000-0000-0000C4E50000}"/>
    <cellStyle name="Связанная ячейка 2 2 9" xfId="58821" xr:uid="{00000000-0005-0000-0000-0000C5E50000}"/>
    <cellStyle name="Связанная ячейка 2 3" xfId="58822" xr:uid="{00000000-0005-0000-0000-0000C6E50000}"/>
    <cellStyle name="Связанная ячейка 20" xfId="58823" xr:uid="{00000000-0005-0000-0000-0000C7E50000}"/>
    <cellStyle name="Связанная ячейка 21" xfId="58824" xr:uid="{00000000-0005-0000-0000-0000C8E50000}"/>
    <cellStyle name="Связанная ячейка 22" xfId="58825" xr:uid="{00000000-0005-0000-0000-0000C9E50000}"/>
    <cellStyle name="Связанная ячейка 23" xfId="58826" xr:uid="{00000000-0005-0000-0000-0000CAE50000}"/>
    <cellStyle name="Связанная ячейка 24" xfId="58827" xr:uid="{00000000-0005-0000-0000-0000CBE50000}"/>
    <cellStyle name="Связанная ячейка 25" xfId="58828" xr:uid="{00000000-0005-0000-0000-0000CCE50000}"/>
    <cellStyle name="Связанная ячейка 26" xfId="58829" xr:uid="{00000000-0005-0000-0000-0000CDE50000}"/>
    <cellStyle name="Связанная ячейка 27" xfId="58830" xr:uid="{00000000-0005-0000-0000-0000CEE50000}"/>
    <cellStyle name="Связанная ячейка 28" xfId="58831" xr:uid="{00000000-0005-0000-0000-0000CFE50000}"/>
    <cellStyle name="Связанная ячейка 29" xfId="58832" xr:uid="{00000000-0005-0000-0000-0000D0E50000}"/>
    <cellStyle name="Связанная ячейка 3" xfId="58833" xr:uid="{00000000-0005-0000-0000-0000D1E50000}"/>
    <cellStyle name="Связанная ячейка 30" xfId="58834" xr:uid="{00000000-0005-0000-0000-0000D2E50000}"/>
    <cellStyle name="Связанная ячейка 31" xfId="58835" xr:uid="{00000000-0005-0000-0000-0000D3E50000}"/>
    <cellStyle name="Связанная ячейка 32" xfId="58836" xr:uid="{00000000-0005-0000-0000-0000D4E50000}"/>
    <cellStyle name="Связанная ячейка 33" xfId="58837" xr:uid="{00000000-0005-0000-0000-0000D5E50000}"/>
    <cellStyle name="Связанная ячейка 34" xfId="58838" xr:uid="{00000000-0005-0000-0000-0000D6E50000}"/>
    <cellStyle name="Связанная ячейка 35" xfId="58839" xr:uid="{00000000-0005-0000-0000-0000D7E50000}"/>
    <cellStyle name="Связанная ячейка 36" xfId="58840" xr:uid="{00000000-0005-0000-0000-0000D8E50000}"/>
    <cellStyle name="Связанная ячейка 37" xfId="58841" xr:uid="{00000000-0005-0000-0000-0000D9E50000}"/>
    <cellStyle name="Связанная ячейка 38" xfId="58842" xr:uid="{00000000-0005-0000-0000-0000DAE50000}"/>
    <cellStyle name="Связанная ячейка 39" xfId="58843" xr:uid="{00000000-0005-0000-0000-0000DBE50000}"/>
    <cellStyle name="Связанная ячейка 4" xfId="58844" xr:uid="{00000000-0005-0000-0000-0000DCE50000}"/>
    <cellStyle name="Связанная ячейка 40" xfId="58845" xr:uid="{00000000-0005-0000-0000-0000DDE50000}"/>
    <cellStyle name="Связанная ячейка 41" xfId="58846" xr:uid="{00000000-0005-0000-0000-0000DEE50000}"/>
    <cellStyle name="Связанная ячейка 42" xfId="58847" xr:uid="{00000000-0005-0000-0000-0000DFE50000}"/>
    <cellStyle name="Связанная ячейка 43" xfId="58848" xr:uid="{00000000-0005-0000-0000-0000E0E50000}"/>
    <cellStyle name="Связанная ячейка 44" xfId="58849" xr:uid="{00000000-0005-0000-0000-0000E1E50000}"/>
    <cellStyle name="Связанная ячейка 45" xfId="58850" xr:uid="{00000000-0005-0000-0000-0000E2E50000}"/>
    <cellStyle name="Связанная ячейка 46" xfId="58851" xr:uid="{00000000-0005-0000-0000-0000E3E50000}"/>
    <cellStyle name="Связанная ячейка 47" xfId="58852" xr:uid="{00000000-0005-0000-0000-0000E4E50000}"/>
    <cellStyle name="Связанная ячейка 48" xfId="58853" xr:uid="{00000000-0005-0000-0000-0000E5E50000}"/>
    <cellStyle name="Связанная ячейка 49" xfId="58854" xr:uid="{00000000-0005-0000-0000-0000E6E50000}"/>
    <cellStyle name="Связанная ячейка 5" xfId="58855" xr:uid="{00000000-0005-0000-0000-0000E7E50000}"/>
    <cellStyle name="Связанная ячейка 50" xfId="58856" xr:uid="{00000000-0005-0000-0000-0000E8E50000}"/>
    <cellStyle name="Связанная ячейка 51" xfId="58857" xr:uid="{00000000-0005-0000-0000-0000E9E50000}"/>
    <cellStyle name="Связанная ячейка 52" xfId="58858" xr:uid="{00000000-0005-0000-0000-0000EAE50000}"/>
    <cellStyle name="Связанная ячейка 53" xfId="58859" xr:uid="{00000000-0005-0000-0000-0000EBE50000}"/>
    <cellStyle name="Связанная ячейка 54" xfId="58860" xr:uid="{00000000-0005-0000-0000-0000ECE50000}"/>
    <cellStyle name="Связанная ячейка 55" xfId="58861" xr:uid="{00000000-0005-0000-0000-0000EDE50000}"/>
    <cellStyle name="Связанная ячейка 56" xfId="58862" xr:uid="{00000000-0005-0000-0000-0000EEE50000}"/>
    <cellStyle name="Связанная ячейка 57" xfId="58863" xr:uid="{00000000-0005-0000-0000-0000EFE50000}"/>
    <cellStyle name="Связанная ячейка 58" xfId="58864" xr:uid="{00000000-0005-0000-0000-0000F0E50000}"/>
    <cellStyle name="Связанная ячейка 59" xfId="58865" xr:uid="{00000000-0005-0000-0000-0000F1E50000}"/>
    <cellStyle name="Связанная ячейка 6" xfId="58866" xr:uid="{00000000-0005-0000-0000-0000F2E50000}"/>
    <cellStyle name="Связанная ячейка 60" xfId="58867" xr:uid="{00000000-0005-0000-0000-0000F3E50000}"/>
    <cellStyle name="Связанная ячейка 61" xfId="58868" xr:uid="{00000000-0005-0000-0000-0000F4E50000}"/>
    <cellStyle name="Связанная ячейка 62" xfId="58869" xr:uid="{00000000-0005-0000-0000-0000F5E50000}"/>
    <cellStyle name="Связанная ячейка 63" xfId="58870" xr:uid="{00000000-0005-0000-0000-0000F6E50000}"/>
    <cellStyle name="Связанная ячейка 64" xfId="58871" xr:uid="{00000000-0005-0000-0000-0000F7E50000}"/>
    <cellStyle name="Связанная ячейка 65" xfId="58872" xr:uid="{00000000-0005-0000-0000-0000F8E50000}"/>
    <cellStyle name="Связанная ячейка 66" xfId="58873" xr:uid="{00000000-0005-0000-0000-0000F9E50000}"/>
    <cellStyle name="Связанная ячейка 67" xfId="58874" xr:uid="{00000000-0005-0000-0000-0000FAE50000}"/>
    <cellStyle name="Связанная ячейка 68" xfId="58875" xr:uid="{00000000-0005-0000-0000-0000FBE50000}"/>
    <cellStyle name="Связанная ячейка 69" xfId="58876" xr:uid="{00000000-0005-0000-0000-0000FCE50000}"/>
    <cellStyle name="Связанная ячейка 7" xfId="58877" xr:uid="{00000000-0005-0000-0000-0000FDE50000}"/>
    <cellStyle name="Связанная ячейка 70" xfId="58878" xr:uid="{00000000-0005-0000-0000-0000FEE50000}"/>
    <cellStyle name="Связанная ячейка 71" xfId="58879" xr:uid="{00000000-0005-0000-0000-0000FFE50000}"/>
    <cellStyle name="Связанная ячейка 72" xfId="58880" xr:uid="{00000000-0005-0000-0000-000000E60000}"/>
    <cellStyle name="Связанная ячейка 73" xfId="58881" xr:uid="{00000000-0005-0000-0000-000001E60000}"/>
    <cellStyle name="Связанная ячейка 74" xfId="58882" xr:uid="{00000000-0005-0000-0000-000002E60000}"/>
    <cellStyle name="Связанная ячейка 75" xfId="58883" xr:uid="{00000000-0005-0000-0000-000003E60000}"/>
    <cellStyle name="Связанная ячейка 76" xfId="58884" xr:uid="{00000000-0005-0000-0000-000004E60000}"/>
    <cellStyle name="Связанная ячейка 77" xfId="58885" xr:uid="{00000000-0005-0000-0000-000005E60000}"/>
    <cellStyle name="Связанная ячейка 78" xfId="58886" xr:uid="{00000000-0005-0000-0000-000006E60000}"/>
    <cellStyle name="Связанная ячейка 79" xfId="58887" xr:uid="{00000000-0005-0000-0000-000007E60000}"/>
    <cellStyle name="Связанная ячейка 8" xfId="58888" xr:uid="{00000000-0005-0000-0000-000008E60000}"/>
    <cellStyle name="Связанная ячейка 80" xfId="58889" xr:uid="{00000000-0005-0000-0000-000009E60000}"/>
    <cellStyle name="Связанная ячейка 81" xfId="58890" xr:uid="{00000000-0005-0000-0000-00000AE60000}"/>
    <cellStyle name="Связанная ячейка 82" xfId="58891" xr:uid="{00000000-0005-0000-0000-00000BE60000}"/>
    <cellStyle name="Связанная ячейка 83" xfId="58892" xr:uid="{00000000-0005-0000-0000-00000CE60000}"/>
    <cellStyle name="Связанная ячейка 84" xfId="58893" xr:uid="{00000000-0005-0000-0000-00000DE60000}"/>
    <cellStyle name="Связанная ячейка 85" xfId="58894" xr:uid="{00000000-0005-0000-0000-00000EE60000}"/>
    <cellStyle name="Связанная ячейка 86" xfId="58895" xr:uid="{00000000-0005-0000-0000-00000FE60000}"/>
    <cellStyle name="Связанная ячейка 87" xfId="58896" xr:uid="{00000000-0005-0000-0000-000010E60000}"/>
    <cellStyle name="Связанная ячейка 88" xfId="58897" xr:uid="{00000000-0005-0000-0000-000011E60000}"/>
    <cellStyle name="Связанная ячейка 89" xfId="58898" xr:uid="{00000000-0005-0000-0000-000012E60000}"/>
    <cellStyle name="Связанная ячейка 9" xfId="58899" xr:uid="{00000000-0005-0000-0000-000013E60000}"/>
    <cellStyle name="Связанная ячейка 90" xfId="58900" xr:uid="{00000000-0005-0000-0000-000014E60000}"/>
    <cellStyle name="Связанная ячейка 91" xfId="58901" xr:uid="{00000000-0005-0000-0000-000015E60000}"/>
    <cellStyle name="Связанная ячейка 92" xfId="58902" xr:uid="{00000000-0005-0000-0000-000016E60000}"/>
    <cellStyle name="Связанная ячейка 93" xfId="58903" xr:uid="{00000000-0005-0000-0000-000017E60000}"/>
    <cellStyle name="Связанная ячейка 94" xfId="58904" xr:uid="{00000000-0005-0000-0000-000018E60000}"/>
    <cellStyle name="Связанная ячейка 95" xfId="58905" xr:uid="{00000000-0005-0000-0000-000019E60000}"/>
    <cellStyle name="Связанная ячейка 96" xfId="58906" xr:uid="{00000000-0005-0000-0000-00001AE60000}"/>
    <cellStyle name="Связанная ячейка 97" xfId="58907" xr:uid="{00000000-0005-0000-0000-00001BE60000}"/>
    <cellStyle name="Связанная ячейка 98" xfId="58908" xr:uid="{00000000-0005-0000-0000-00001CE60000}"/>
    <cellStyle name="Связанная ячейка 99" xfId="58909" xr:uid="{00000000-0005-0000-0000-00001DE60000}"/>
    <cellStyle name="Стиль 1" xfId="58910" xr:uid="{00000000-0005-0000-0000-00001EE60000}"/>
    <cellStyle name="Текст предупреждения 10" xfId="58911" xr:uid="{00000000-0005-0000-0000-00001FE60000}"/>
    <cellStyle name="Текст предупреждения 100" xfId="58912" xr:uid="{00000000-0005-0000-0000-000020E60000}"/>
    <cellStyle name="Текст предупреждения 101" xfId="58913" xr:uid="{00000000-0005-0000-0000-000021E60000}"/>
    <cellStyle name="Текст предупреждения 102" xfId="58914" xr:uid="{00000000-0005-0000-0000-000022E60000}"/>
    <cellStyle name="Текст предупреждения 103" xfId="58915" xr:uid="{00000000-0005-0000-0000-000023E60000}"/>
    <cellStyle name="Текст предупреждения 104" xfId="58916" xr:uid="{00000000-0005-0000-0000-000024E60000}"/>
    <cellStyle name="Текст предупреждения 105" xfId="58917" xr:uid="{00000000-0005-0000-0000-000025E60000}"/>
    <cellStyle name="Текст предупреждения 106" xfId="58918" xr:uid="{00000000-0005-0000-0000-000026E60000}"/>
    <cellStyle name="Текст предупреждения 107" xfId="58919" xr:uid="{00000000-0005-0000-0000-000027E60000}"/>
    <cellStyle name="Текст предупреждения 108" xfId="58920" xr:uid="{00000000-0005-0000-0000-000028E60000}"/>
    <cellStyle name="Текст предупреждения 109" xfId="58921" xr:uid="{00000000-0005-0000-0000-000029E60000}"/>
    <cellStyle name="Текст предупреждения 11" xfId="58922" xr:uid="{00000000-0005-0000-0000-00002AE60000}"/>
    <cellStyle name="Текст предупреждения 110" xfId="58923" xr:uid="{00000000-0005-0000-0000-00002BE60000}"/>
    <cellStyle name="Текст предупреждения 111" xfId="58924" xr:uid="{00000000-0005-0000-0000-00002CE60000}"/>
    <cellStyle name="Текст предупреждения 112" xfId="58925" xr:uid="{00000000-0005-0000-0000-00002DE60000}"/>
    <cellStyle name="Текст предупреждения 113" xfId="58926" xr:uid="{00000000-0005-0000-0000-00002EE60000}"/>
    <cellStyle name="Текст предупреждения 114" xfId="58927" xr:uid="{00000000-0005-0000-0000-00002FE60000}"/>
    <cellStyle name="Текст предупреждения 115" xfId="58928" xr:uid="{00000000-0005-0000-0000-000030E60000}"/>
    <cellStyle name="Текст предупреждения 116" xfId="58929" xr:uid="{00000000-0005-0000-0000-000031E60000}"/>
    <cellStyle name="Текст предупреждения 117" xfId="58930" xr:uid="{00000000-0005-0000-0000-000032E60000}"/>
    <cellStyle name="Текст предупреждения 118" xfId="58931" xr:uid="{00000000-0005-0000-0000-000033E60000}"/>
    <cellStyle name="Текст предупреждения 119" xfId="58932" xr:uid="{00000000-0005-0000-0000-000034E60000}"/>
    <cellStyle name="Текст предупреждения 12" xfId="58933" xr:uid="{00000000-0005-0000-0000-000035E60000}"/>
    <cellStyle name="Текст предупреждения 120" xfId="58934" xr:uid="{00000000-0005-0000-0000-000036E60000}"/>
    <cellStyle name="Текст предупреждения 121" xfId="58935" xr:uid="{00000000-0005-0000-0000-000037E60000}"/>
    <cellStyle name="Текст предупреждения 122" xfId="58936" xr:uid="{00000000-0005-0000-0000-000038E60000}"/>
    <cellStyle name="Текст предупреждения 123" xfId="58937" xr:uid="{00000000-0005-0000-0000-000039E60000}"/>
    <cellStyle name="Текст предупреждения 124" xfId="58938" xr:uid="{00000000-0005-0000-0000-00003AE60000}"/>
    <cellStyle name="Текст предупреждения 125" xfId="58939" xr:uid="{00000000-0005-0000-0000-00003BE60000}"/>
    <cellStyle name="Текст предупреждения 126" xfId="58940" xr:uid="{00000000-0005-0000-0000-00003CE60000}"/>
    <cellStyle name="Текст предупреждения 127" xfId="58941" xr:uid="{00000000-0005-0000-0000-00003DE60000}"/>
    <cellStyle name="Текст предупреждения 128" xfId="58942" xr:uid="{00000000-0005-0000-0000-00003EE60000}"/>
    <cellStyle name="Текст предупреждения 129" xfId="58943" xr:uid="{00000000-0005-0000-0000-00003FE60000}"/>
    <cellStyle name="Текст предупреждения 13" xfId="58944" xr:uid="{00000000-0005-0000-0000-000040E60000}"/>
    <cellStyle name="Текст предупреждения 130" xfId="58945" xr:uid="{00000000-0005-0000-0000-000041E60000}"/>
    <cellStyle name="Текст предупреждения 131" xfId="58946" xr:uid="{00000000-0005-0000-0000-000042E60000}"/>
    <cellStyle name="Текст предупреждения 132" xfId="58947" xr:uid="{00000000-0005-0000-0000-000043E60000}"/>
    <cellStyle name="Текст предупреждения 133" xfId="58948" xr:uid="{00000000-0005-0000-0000-000044E60000}"/>
    <cellStyle name="Текст предупреждения 134" xfId="58949" xr:uid="{00000000-0005-0000-0000-000045E60000}"/>
    <cellStyle name="Текст предупреждения 135" xfId="58950" xr:uid="{00000000-0005-0000-0000-000046E60000}"/>
    <cellStyle name="Текст предупреждения 136" xfId="58951" xr:uid="{00000000-0005-0000-0000-000047E60000}"/>
    <cellStyle name="Текст предупреждения 137" xfId="58952" xr:uid="{00000000-0005-0000-0000-000048E60000}"/>
    <cellStyle name="Текст предупреждения 138" xfId="58953" xr:uid="{00000000-0005-0000-0000-000049E60000}"/>
    <cellStyle name="Текст предупреждения 139" xfId="58954" xr:uid="{00000000-0005-0000-0000-00004AE60000}"/>
    <cellStyle name="Текст предупреждения 14" xfId="58955" xr:uid="{00000000-0005-0000-0000-00004BE60000}"/>
    <cellStyle name="Текст предупреждения 140" xfId="58956" xr:uid="{00000000-0005-0000-0000-00004CE60000}"/>
    <cellStyle name="Текст предупреждения 141" xfId="58957" xr:uid="{00000000-0005-0000-0000-00004DE60000}"/>
    <cellStyle name="Текст предупреждения 142" xfId="58958" xr:uid="{00000000-0005-0000-0000-00004EE60000}"/>
    <cellStyle name="Текст предупреждения 143" xfId="58959" xr:uid="{00000000-0005-0000-0000-00004FE60000}"/>
    <cellStyle name="Текст предупреждения 144" xfId="58960" xr:uid="{00000000-0005-0000-0000-000050E60000}"/>
    <cellStyle name="Текст предупреждения 145" xfId="58961" xr:uid="{00000000-0005-0000-0000-000051E60000}"/>
    <cellStyle name="Текст предупреждения 146" xfId="58962" xr:uid="{00000000-0005-0000-0000-000052E60000}"/>
    <cellStyle name="Текст предупреждения 147" xfId="58963" xr:uid="{00000000-0005-0000-0000-000053E60000}"/>
    <cellStyle name="Текст предупреждения 148" xfId="58964" xr:uid="{00000000-0005-0000-0000-000054E60000}"/>
    <cellStyle name="Текст предупреждения 149" xfId="58965" xr:uid="{00000000-0005-0000-0000-000055E60000}"/>
    <cellStyle name="Текст предупреждения 15" xfId="58966" xr:uid="{00000000-0005-0000-0000-000056E60000}"/>
    <cellStyle name="Текст предупреждения 150" xfId="58967" xr:uid="{00000000-0005-0000-0000-000057E60000}"/>
    <cellStyle name="Текст предупреждения 151" xfId="58968" xr:uid="{00000000-0005-0000-0000-000058E60000}"/>
    <cellStyle name="Текст предупреждения 152" xfId="58969" xr:uid="{00000000-0005-0000-0000-000059E60000}"/>
    <cellStyle name="Текст предупреждения 153" xfId="58970" xr:uid="{00000000-0005-0000-0000-00005AE60000}"/>
    <cellStyle name="Текст предупреждения 16" xfId="58971" xr:uid="{00000000-0005-0000-0000-00005BE60000}"/>
    <cellStyle name="Текст предупреждения 17" xfId="58972" xr:uid="{00000000-0005-0000-0000-00005CE60000}"/>
    <cellStyle name="Текст предупреждения 18" xfId="58973" xr:uid="{00000000-0005-0000-0000-00005DE60000}"/>
    <cellStyle name="Текст предупреждения 19" xfId="58974" xr:uid="{00000000-0005-0000-0000-00005EE60000}"/>
    <cellStyle name="Текст предупреждения 2" xfId="58975" xr:uid="{00000000-0005-0000-0000-00005FE60000}"/>
    <cellStyle name="Текст предупреждения 2 2" xfId="58976" xr:uid="{00000000-0005-0000-0000-000060E60000}"/>
    <cellStyle name="Текст предупреждения 2 2 10" xfId="58977" xr:uid="{00000000-0005-0000-0000-000061E60000}"/>
    <cellStyle name="Текст предупреждения 2 2 11" xfId="58978" xr:uid="{00000000-0005-0000-0000-000062E60000}"/>
    <cellStyle name="Текст предупреждения 2 2 12" xfId="58979" xr:uid="{00000000-0005-0000-0000-000063E60000}"/>
    <cellStyle name="Текст предупреждения 2 2 13" xfId="58980" xr:uid="{00000000-0005-0000-0000-000064E60000}"/>
    <cellStyle name="Текст предупреждения 2 2 2" xfId="58981" xr:uid="{00000000-0005-0000-0000-000065E60000}"/>
    <cellStyle name="Текст предупреждения 2 2 3" xfId="58982" xr:uid="{00000000-0005-0000-0000-000066E60000}"/>
    <cellStyle name="Текст предупреждения 2 2 4" xfId="58983" xr:uid="{00000000-0005-0000-0000-000067E60000}"/>
    <cellStyle name="Текст предупреждения 2 2 5" xfId="58984" xr:uid="{00000000-0005-0000-0000-000068E60000}"/>
    <cellStyle name="Текст предупреждения 2 2 6" xfId="58985" xr:uid="{00000000-0005-0000-0000-000069E60000}"/>
    <cellStyle name="Текст предупреждения 2 2 7" xfId="58986" xr:uid="{00000000-0005-0000-0000-00006AE60000}"/>
    <cellStyle name="Текст предупреждения 2 2 8" xfId="58987" xr:uid="{00000000-0005-0000-0000-00006BE60000}"/>
    <cellStyle name="Текст предупреждения 2 2 9" xfId="58988" xr:uid="{00000000-0005-0000-0000-00006CE60000}"/>
    <cellStyle name="Текст предупреждения 2 3" xfId="58989" xr:uid="{00000000-0005-0000-0000-00006DE60000}"/>
    <cellStyle name="Текст предупреждения 20" xfId="58990" xr:uid="{00000000-0005-0000-0000-00006EE60000}"/>
    <cellStyle name="Текст предупреждения 21" xfId="58991" xr:uid="{00000000-0005-0000-0000-00006FE60000}"/>
    <cellStyle name="Текст предупреждения 22" xfId="58992" xr:uid="{00000000-0005-0000-0000-000070E60000}"/>
    <cellStyle name="Текст предупреждения 23" xfId="58993" xr:uid="{00000000-0005-0000-0000-000071E60000}"/>
    <cellStyle name="Текст предупреждения 24" xfId="58994" xr:uid="{00000000-0005-0000-0000-000072E60000}"/>
    <cellStyle name="Текст предупреждения 25" xfId="58995" xr:uid="{00000000-0005-0000-0000-000073E60000}"/>
    <cellStyle name="Текст предупреждения 26" xfId="58996" xr:uid="{00000000-0005-0000-0000-000074E60000}"/>
    <cellStyle name="Текст предупреждения 27" xfId="58997" xr:uid="{00000000-0005-0000-0000-000075E60000}"/>
    <cellStyle name="Текст предупреждения 28" xfId="58998" xr:uid="{00000000-0005-0000-0000-000076E60000}"/>
    <cellStyle name="Текст предупреждения 29" xfId="58999" xr:uid="{00000000-0005-0000-0000-000077E60000}"/>
    <cellStyle name="Текст предупреждения 3" xfId="59000" xr:uid="{00000000-0005-0000-0000-000078E60000}"/>
    <cellStyle name="Текст предупреждения 30" xfId="59001" xr:uid="{00000000-0005-0000-0000-000079E60000}"/>
    <cellStyle name="Текст предупреждения 31" xfId="59002" xr:uid="{00000000-0005-0000-0000-00007AE60000}"/>
    <cellStyle name="Текст предупреждения 32" xfId="59003" xr:uid="{00000000-0005-0000-0000-00007BE60000}"/>
    <cellStyle name="Текст предупреждения 33" xfId="59004" xr:uid="{00000000-0005-0000-0000-00007CE60000}"/>
    <cellStyle name="Текст предупреждения 34" xfId="59005" xr:uid="{00000000-0005-0000-0000-00007DE60000}"/>
    <cellStyle name="Текст предупреждения 35" xfId="59006" xr:uid="{00000000-0005-0000-0000-00007EE60000}"/>
    <cellStyle name="Текст предупреждения 36" xfId="59007" xr:uid="{00000000-0005-0000-0000-00007FE60000}"/>
    <cellStyle name="Текст предупреждения 37" xfId="59008" xr:uid="{00000000-0005-0000-0000-000080E60000}"/>
    <cellStyle name="Текст предупреждения 38" xfId="59009" xr:uid="{00000000-0005-0000-0000-000081E60000}"/>
    <cellStyle name="Текст предупреждения 39" xfId="59010" xr:uid="{00000000-0005-0000-0000-000082E60000}"/>
    <cellStyle name="Текст предупреждения 4" xfId="59011" xr:uid="{00000000-0005-0000-0000-000083E60000}"/>
    <cellStyle name="Текст предупреждения 40" xfId="59012" xr:uid="{00000000-0005-0000-0000-000084E60000}"/>
    <cellStyle name="Текст предупреждения 41" xfId="59013" xr:uid="{00000000-0005-0000-0000-000085E60000}"/>
    <cellStyle name="Текст предупреждения 42" xfId="59014" xr:uid="{00000000-0005-0000-0000-000086E60000}"/>
    <cellStyle name="Текст предупреждения 43" xfId="59015" xr:uid="{00000000-0005-0000-0000-000087E60000}"/>
    <cellStyle name="Текст предупреждения 44" xfId="59016" xr:uid="{00000000-0005-0000-0000-000088E60000}"/>
    <cellStyle name="Текст предупреждения 45" xfId="59017" xr:uid="{00000000-0005-0000-0000-000089E60000}"/>
    <cellStyle name="Текст предупреждения 46" xfId="59018" xr:uid="{00000000-0005-0000-0000-00008AE60000}"/>
    <cellStyle name="Текст предупреждения 47" xfId="59019" xr:uid="{00000000-0005-0000-0000-00008BE60000}"/>
    <cellStyle name="Текст предупреждения 48" xfId="59020" xr:uid="{00000000-0005-0000-0000-00008CE60000}"/>
    <cellStyle name="Текст предупреждения 49" xfId="59021" xr:uid="{00000000-0005-0000-0000-00008DE60000}"/>
    <cellStyle name="Текст предупреждения 5" xfId="59022" xr:uid="{00000000-0005-0000-0000-00008EE60000}"/>
    <cellStyle name="Текст предупреждения 50" xfId="59023" xr:uid="{00000000-0005-0000-0000-00008FE60000}"/>
    <cellStyle name="Текст предупреждения 51" xfId="59024" xr:uid="{00000000-0005-0000-0000-000090E60000}"/>
    <cellStyle name="Текст предупреждения 52" xfId="59025" xr:uid="{00000000-0005-0000-0000-000091E60000}"/>
    <cellStyle name="Текст предупреждения 53" xfId="59026" xr:uid="{00000000-0005-0000-0000-000092E60000}"/>
    <cellStyle name="Текст предупреждения 54" xfId="59027" xr:uid="{00000000-0005-0000-0000-000093E60000}"/>
    <cellStyle name="Текст предупреждения 55" xfId="59028" xr:uid="{00000000-0005-0000-0000-000094E60000}"/>
    <cellStyle name="Текст предупреждения 56" xfId="59029" xr:uid="{00000000-0005-0000-0000-000095E60000}"/>
    <cellStyle name="Текст предупреждения 57" xfId="59030" xr:uid="{00000000-0005-0000-0000-000096E60000}"/>
    <cellStyle name="Текст предупреждения 58" xfId="59031" xr:uid="{00000000-0005-0000-0000-000097E60000}"/>
    <cellStyle name="Текст предупреждения 59" xfId="59032" xr:uid="{00000000-0005-0000-0000-000098E60000}"/>
    <cellStyle name="Текст предупреждения 6" xfId="59033" xr:uid="{00000000-0005-0000-0000-000099E60000}"/>
    <cellStyle name="Текст предупреждения 60" xfId="59034" xr:uid="{00000000-0005-0000-0000-00009AE60000}"/>
    <cellStyle name="Текст предупреждения 61" xfId="59035" xr:uid="{00000000-0005-0000-0000-00009BE60000}"/>
    <cellStyle name="Текст предупреждения 62" xfId="59036" xr:uid="{00000000-0005-0000-0000-00009CE60000}"/>
    <cellStyle name="Текст предупреждения 63" xfId="59037" xr:uid="{00000000-0005-0000-0000-00009DE60000}"/>
    <cellStyle name="Текст предупреждения 64" xfId="59038" xr:uid="{00000000-0005-0000-0000-00009EE60000}"/>
    <cellStyle name="Текст предупреждения 65" xfId="59039" xr:uid="{00000000-0005-0000-0000-00009FE60000}"/>
    <cellStyle name="Текст предупреждения 66" xfId="59040" xr:uid="{00000000-0005-0000-0000-0000A0E60000}"/>
    <cellStyle name="Текст предупреждения 67" xfId="59041" xr:uid="{00000000-0005-0000-0000-0000A1E60000}"/>
    <cellStyle name="Текст предупреждения 68" xfId="59042" xr:uid="{00000000-0005-0000-0000-0000A2E60000}"/>
    <cellStyle name="Текст предупреждения 69" xfId="59043" xr:uid="{00000000-0005-0000-0000-0000A3E60000}"/>
    <cellStyle name="Текст предупреждения 7" xfId="59044" xr:uid="{00000000-0005-0000-0000-0000A4E60000}"/>
    <cellStyle name="Текст предупреждения 70" xfId="59045" xr:uid="{00000000-0005-0000-0000-0000A5E60000}"/>
    <cellStyle name="Текст предупреждения 71" xfId="59046" xr:uid="{00000000-0005-0000-0000-0000A6E60000}"/>
    <cellStyle name="Текст предупреждения 72" xfId="59047" xr:uid="{00000000-0005-0000-0000-0000A7E60000}"/>
    <cellStyle name="Текст предупреждения 73" xfId="59048" xr:uid="{00000000-0005-0000-0000-0000A8E60000}"/>
    <cellStyle name="Текст предупреждения 74" xfId="59049" xr:uid="{00000000-0005-0000-0000-0000A9E60000}"/>
    <cellStyle name="Текст предупреждения 75" xfId="59050" xr:uid="{00000000-0005-0000-0000-0000AAE60000}"/>
    <cellStyle name="Текст предупреждения 76" xfId="59051" xr:uid="{00000000-0005-0000-0000-0000ABE60000}"/>
    <cellStyle name="Текст предупреждения 77" xfId="59052" xr:uid="{00000000-0005-0000-0000-0000ACE60000}"/>
    <cellStyle name="Текст предупреждения 78" xfId="59053" xr:uid="{00000000-0005-0000-0000-0000ADE60000}"/>
    <cellStyle name="Текст предупреждения 79" xfId="59054" xr:uid="{00000000-0005-0000-0000-0000AEE60000}"/>
    <cellStyle name="Текст предупреждения 8" xfId="59055" xr:uid="{00000000-0005-0000-0000-0000AFE60000}"/>
    <cellStyle name="Текст предупреждения 80" xfId="59056" xr:uid="{00000000-0005-0000-0000-0000B0E60000}"/>
    <cellStyle name="Текст предупреждения 81" xfId="59057" xr:uid="{00000000-0005-0000-0000-0000B1E60000}"/>
    <cellStyle name="Текст предупреждения 82" xfId="59058" xr:uid="{00000000-0005-0000-0000-0000B2E60000}"/>
    <cellStyle name="Текст предупреждения 83" xfId="59059" xr:uid="{00000000-0005-0000-0000-0000B3E60000}"/>
    <cellStyle name="Текст предупреждения 84" xfId="59060" xr:uid="{00000000-0005-0000-0000-0000B4E60000}"/>
    <cellStyle name="Текст предупреждения 85" xfId="59061" xr:uid="{00000000-0005-0000-0000-0000B5E60000}"/>
    <cellStyle name="Текст предупреждения 86" xfId="59062" xr:uid="{00000000-0005-0000-0000-0000B6E60000}"/>
    <cellStyle name="Текст предупреждения 87" xfId="59063" xr:uid="{00000000-0005-0000-0000-0000B7E60000}"/>
    <cellStyle name="Текст предупреждения 88" xfId="59064" xr:uid="{00000000-0005-0000-0000-0000B8E60000}"/>
    <cellStyle name="Текст предупреждения 89" xfId="59065" xr:uid="{00000000-0005-0000-0000-0000B9E60000}"/>
    <cellStyle name="Текст предупреждения 9" xfId="59066" xr:uid="{00000000-0005-0000-0000-0000BAE60000}"/>
    <cellStyle name="Текст предупреждения 90" xfId="59067" xr:uid="{00000000-0005-0000-0000-0000BBE60000}"/>
    <cellStyle name="Текст предупреждения 91" xfId="59068" xr:uid="{00000000-0005-0000-0000-0000BCE60000}"/>
    <cellStyle name="Текст предупреждения 92" xfId="59069" xr:uid="{00000000-0005-0000-0000-0000BDE60000}"/>
    <cellStyle name="Текст предупреждения 93" xfId="59070" xr:uid="{00000000-0005-0000-0000-0000BEE60000}"/>
    <cellStyle name="Текст предупреждения 94" xfId="59071" xr:uid="{00000000-0005-0000-0000-0000BFE60000}"/>
    <cellStyle name="Текст предупреждения 95" xfId="59072" xr:uid="{00000000-0005-0000-0000-0000C0E60000}"/>
    <cellStyle name="Текст предупреждения 96" xfId="59073" xr:uid="{00000000-0005-0000-0000-0000C1E60000}"/>
    <cellStyle name="Текст предупреждения 97" xfId="59074" xr:uid="{00000000-0005-0000-0000-0000C2E60000}"/>
    <cellStyle name="Текст предупреждения 98" xfId="59075" xr:uid="{00000000-0005-0000-0000-0000C3E60000}"/>
    <cellStyle name="Текст предупреждения 99" xfId="59076" xr:uid="{00000000-0005-0000-0000-0000C4E60000}"/>
    <cellStyle name="Финансовый 10" xfId="59077" xr:uid="{00000000-0005-0000-0000-0000C5E60000}"/>
    <cellStyle name="Финансовый 2" xfId="59078" xr:uid="{00000000-0005-0000-0000-0000C6E60000}"/>
    <cellStyle name="Финансовый 2 10" xfId="59079" xr:uid="{00000000-0005-0000-0000-0000C7E60000}"/>
    <cellStyle name="Финансовый 2 11" xfId="59080" xr:uid="{00000000-0005-0000-0000-0000C8E60000}"/>
    <cellStyle name="Финансовый 2 12" xfId="59081" xr:uid="{00000000-0005-0000-0000-0000C9E60000}"/>
    <cellStyle name="Финансовый 2 13" xfId="59082" xr:uid="{00000000-0005-0000-0000-0000CAE60000}"/>
    <cellStyle name="Финансовый 2 14" xfId="59083" xr:uid="{00000000-0005-0000-0000-0000CBE60000}"/>
    <cellStyle name="Финансовый 2 15" xfId="59084" xr:uid="{00000000-0005-0000-0000-0000CCE60000}"/>
    <cellStyle name="Финансовый 2 16" xfId="59085" xr:uid="{00000000-0005-0000-0000-0000CDE60000}"/>
    <cellStyle name="Финансовый 2 17" xfId="59086" xr:uid="{00000000-0005-0000-0000-0000CEE60000}"/>
    <cellStyle name="Финансовый 2 2" xfId="59087" xr:uid="{00000000-0005-0000-0000-0000CFE60000}"/>
    <cellStyle name="Финансовый 2 2 2" xfId="59088" xr:uid="{00000000-0005-0000-0000-0000D0E60000}"/>
    <cellStyle name="Финансовый 2 2 2 2" xfId="59089" xr:uid="{00000000-0005-0000-0000-0000D1E60000}"/>
    <cellStyle name="Финансовый 2 2 3" xfId="59090" xr:uid="{00000000-0005-0000-0000-0000D2E60000}"/>
    <cellStyle name="Финансовый 2 3" xfId="59091" xr:uid="{00000000-0005-0000-0000-0000D3E60000}"/>
    <cellStyle name="Финансовый 2 3 2" xfId="59092" xr:uid="{00000000-0005-0000-0000-0000D4E60000}"/>
    <cellStyle name="Финансовый 2 3 2 2" xfId="59093" xr:uid="{00000000-0005-0000-0000-0000D5E60000}"/>
    <cellStyle name="Финансовый 2 3 3" xfId="59094" xr:uid="{00000000-0005-0000-0000-0000D6E60000}"/>
    <cellStyle name="Финансовый 2 4" xfId="59095" xr:uid="{00000000-0005-0000-0000-0000D7E60000}"/>
    <cellStyle name="Финансовый 2 4 2" xfId="59096" xr:uid="{00000000-0005-0000-0000-0000D8E60000}"/>
    <cellStyle name="Финансовый 2 4 2 2" xfId="59097" xr:uid="{00000000-0005-0000-0000-0000D9E60000}"/>
    <cellStyle name="Финансовый 2 4 3" xfId="59098" xr:uid="{00000000-0005-0000-0000-0000DAE60000}"/>
    <cellStyle name="Финансовый 2 5" xfId="59099" xr:uid="{00000000-0005-0000-0000-0000DBE60000}"/>
    <cellStyle name="Финансовый 2 5 2" xfId="59100" xr:uid="{00000000-0005-0000-0000-0000DCE60000}"/>
    <cellStyle name="Финансовый 2 6" xfId="59101" xr:uid="{00000000-0005-0000-0000-0000DDE60000}"/>
    <cellStyle name="Финансовый 2 6 2" xfId="59102" xr:uid="{00000000-0005-0000-0000-0000DEE60000}"/>
    <cellStyle name="Финансовый 2 7" xfId="59103" xr:uid="{00000000-0005-0000-0000-0000DFE60000}"/>
    <cellStyle name="Финансовый 2 7 2" xfId="59104" xr:uid="{00000000-0005-0000-0000-0000E0E60000}"/>
    <cellStyle name="Финансовый 2 8" xfId="59105" xr:uid="{00000000-0005-0000-0000-0000E1E60000}"/>
    <cellStyle name="Финансовый 2 9" xfId="59106" xr:uid="{00000000-0005-0000-0000-0000E2E60000}"/>
    <cellStyle name="Финансовый 3" xfId="59107" xr:uid="{00000000-0005-0000-0000-0000E3E60000}"/>
    <cellStyle name="Финансовый 3 2" xfId="59108" xr:uid="{00000000-0005-0000-0000-0000E4E60000}"/>
    <cellStyle name="Финансовый 3 2 2" xfId="59109" xr:uid="{00000000-0005-0000-0000-0000E5E60000}"/>
    <cellStyle name="Финансовый 3 3" xfId="59110" xr:uid="{00000000-0005-0000-0000-0000E6E60000}"/>
    <cellStyle name="Финансовый 3 4" xfId="59111" xr:uid="{00000000-0005-0000-0000-0000E7E60000}"/>
    <cellStyle name="Финансовый 3 5" xfId="59112" xr:uid="{00000000-0005-0000-0000-0000E8E60000}"/>
    <cellStyle name="Финансовый 3 6" xfId="59113" xr:uid="{00000000-0005-0000-0000-0000E9E60000}"/>
    <cellStyle name="Финансовый 3 7" xfId="59114" xr:uid="{00000000-0005-0000-0000-0000EAE60000}"/>
    <cellStyle name="Финансовый 3 8" xfId="59115" xr:uid="{00000000-0005-0000-0000-0000EBE60000}"/>
    <cellStyle name="Финансовый 3 9" xfId="59116" xr:uid="{00000000-0005-0000-0000-0000ECE60000}"/>
    <cellStyle name="Финансовый 4" xfId="59117" xr:uid="{00000000-0005-0000-0000-0000EDE60000}"/>
    <cellStyle name="Финансовый 4 2" xfId="59118" xr:uid="{00000000-0005-0000-0000-0000EEE60000}"/>
    <cellStyle name="Финансовый 4 3" xfId="59119" xr:uid="{00000000-0005-0000-0000-0000EFE60000}"/>
    <cellStyle name="Финансовый 5" xfId="59120" xr:uid="{00000000-0005-0000-0000-0000F0E60000}"/>
    <cellStyle name="Финансовый 5 2" xfId="59121" xr:uid="{00000000-0005-0000-0000-0000F1E60000}"/>
    <cellStyle name="Финансовый 5 3" xfId="59122" xr:uid="{00000000-0005-0000-0000-0000F2E60000}"/>
    <cellStyle name="Финансовый 6" xfId="59123" xr:uid="{00000000-0005-0000-0000-0000F3E60000}"/>
    <cellStyle name="Финансовый 6 2" xfId="59124" xr:uid="{00000000-0005-0000-0000-0000F4E60000}"/>
    <cellStyle name="Финансовый 7" xfId="59125" xr:uid="{00000000-0005-0000-0000-0000F5E60000}"/>
    <cellStyle name="Финансовый 8" xfId="59126" xr:uid="{00000000-0005-0000-0000-0000F6E60000}"/>
    <cellStyle name="Финансовый 9" xfId="59127" xr:uid="{00000000-0005-0000-0000-0000F7E60000}"/>
    <cellStyle name="Хороший 10" xfId="59128" xr:uid="{00000000-0005-0000-0000-0000F8E60000}"/>
    <cellStyle name="Хороший 100" xfId="59129" xr:uid="{00000000-0005-0000-0000-0000F9E60000}"/>
    <cellStyle name="Хороший 101" xfId="59130" xr:uid="{00000000-0005-0000-0000-0000FAE60000}"/>
    <cellStyle name="Хороший 102" xfId="59131" xr:uid="{00000000-0005-0000-0000-0000FBE60000}"/>
    <cellStyle name="Хороший 103" xfId="59132" xr:uid="{00000000-0005-0000-0000-0000FCE60000}"/>
    <cellStyle name="Хороший 104" xfId="59133" xr:uid="{00000000-0005-0000-0000-0000FDE60000}"/>
    <cellStyle name="Хороший 105" xfId="59134" xr:uid="{00000000-0005-0000-0000-0000FEE60000}"/>
    <cellStyle name="Хороший 106" xfId="59135" xr:uid="{00000000-0005-0000-0000-0000FFE60000}"/>
    <cellStyle name="Хороший 107" xfId="59136" xr:uid="{00000000-0005-0000-0000-000000E70000}"/>
    <cellStyle name="Хороший 108" xfId="59137" xr:uid="{00000000-0005-0000-0000-000001E70000}"/>
    <cellStyle name="Хороший 109" xfId="59138" xr:uid="{00000000-0005-0000-0000-000002E70000}"/>
    <cellStyle name="Хороший 11" xfId="59139" xr:uid="{00000000-0005-0000-0000-000003E70000}"/>
    <cellStyle name="Хороший 110" xfId="59140" xr:uid="{00000000-0005-0000-0000-000004E70000}"/>
    <cellStyle name="Хороший 111" xfId="59141" xr:uid="{00000000-0005-0000-0000-000005E70000}"/>
    <cellStyle name="Хороший 112" xfId="59142" xr:uid="{00000000-0005-0000-0000-000006E70000}"/>
    <cellStyle name="Хороший 113" xfId="59143" xr:uid="{00000000-0005-0000-0000-000007E70000}"/>
    <cellStyle name="Хороший 114" xfId="59144" xr:uid="{00000000-0005-0000-0000-000008E70000}"/>
    <cellStyle name="Хороший 115" xfId="59145" xr:uid="{00000000-0005-0000-0000-000009E70000}"/>
    <cellStyle name="Хороший 116" xfId="59146" xr:uid="{00000000-0005-0000-0000-00000AE70000}"/>
    <cellStyle name="Хороший 117" xfId="59147" xr:uid="{00000000-0005-0000-0000-00000BE70000}"/>
    <cellStyle name="Хороший 118" xfId="59148" xr:uid="{00000000-0005-0000-0000-00000CE70000}"/>
    <cellStyle name="Хороший 119" xfId="59149" xr:uid="{00000000-0005-0000-0000-00000DE70000}"/>
    <cellStyle name="Хороший 12" xfId="59150" xr:uid="{00000000-0005-0000-0000-00000EE70000}"/>
    <cellStyle name="Хороший 120" xfId="59151" xr:uid="{00000000-0005-0000-0000-00000FE70000}"/>
    <cellStyle name="Хороший 121" xfId="59152" xr:uid="{00000000-0005-0000-0000-000010E70000}"/>
    <cellStyle name="Хороший 122" xfId="59153" xr:uid="{00000000-0005-0000-0000-000011E70000}"/>
    <cellStyle name="Хороший 123" xfId="59154" xr:uid="{00000000-0005-0000-0000-000012E70000}"/>
    <cellStyle name="Хороший 124" xfId="59155" xr:uid="{00000000-0005-0000-0000-000013E70000}"/>
    <cellStyle name="Хороший 125" xfId="59156" xr:uid="{00000000-0005-0000-0000-000014E70000}"/>
    <cellStyle name="Хороший 126" xfId="59157" xr:uid="{00000000-0005-0000-0000-000015E70000}"/>
    <cellStyle name="Хороший 127" xfId="59158" xr:uid="{00000000-0005-0000-0000-000016E70000}"/>
    <cellStyle name="Хороший 128" xfId="59159" xr:uid="{00000000-0005-0000-0000-000017E70000}"/>
    <cellStyle name="Хороший 129" xfId="59160" xr:uid="{00000000-0005-0000-0000-000018E70000}"/>
    <cellStyle name="Хороший 13" xfId="59161" xr:uid="{00000000-0005-0000-0000-000019E70000}"/>
    <cellStyle name="Хороший 130" xfId="59162" xr:uid="{00000000-0005-0000-0000-00001AE70000}"/>
    <cellStyle name="Хороший 131" xfId="59163" xr:uid="{00000000-0005-0000-0000-00001BE70000}"/>
    <cellStyle name="Хороший 132" xfId="59164" xr:uid="{00000000-0005-0000-0000-00001CE70000}"/>
    <cellStyle name="Хороший 133" xfId="59165" xr:uid="{00000000-0005-0000-0000-00001DE70000}"/>
    <cellStyle name="Хороший 134" xfId="59166" xr:uid="{00000000-0005-0000-0000-00001EE70000}"/>
    <cellStyle name="Хороший 135" xfId="59167" xr:uid="{00000000-0005-0000-0000-00001FE70000}"/>
    <cellStyle name="Хороший 136" xfId="59168" xr:uid="{00000000-0005-0000-0000-000020E70000}"/>
    <cellStyle name="Хороший 137" xfId="59169" xr:uid="{00000000-0005-0000-0000-000021E70000}"/>
    <cellStyle name="Хороший 138" xfId="59170" xr:uid="{00000000-0005-0000-0000-000022E70000}"/>
    <cellStyle name="Хороший 139" xfId="59171" xr:uid="{00000000-0005-0000-0000-000023E70000}"/>
    <cellStyle name="Хороший 14" xfId="59172" xr:uid="{00000000-0005-0000-0000-000024E70000}"/>
    <cellStyle name="Хороший 140" xfId="59173" xr:uid="{00000000-0005-0000-0000-000025E70000}"/>
    <cellStyle name="Хороший 141" xfId="59174" xr:uid="{00000000-0005-0000-0000-000026E70000}"/>
    <cellStyle name="Хороший 142" xfId="59175" xr:uid="{00000000-0005-0000-0000-000027E70000}"/>
    <cellStyle name="Хороший 143" xfId="59176" xr:uid="{00000000-0005-0000-0000-000028E70000}"/>
    <cellStyle name="Хороший 144" xfId="59177" xr:uid="{00000000-0005-0000-0000-000029E70000}"/>
    <cellStyle name="Хороший 145" xfId="59178" xr:uid="{00000000-0005-0000-0000-00002AE70000}"/>
    <cellStyle name="Хороший 146" xfId="59179" xr:uid="{00000000-0005-0000-0000-00002BE70000}"/>
    <cellStyle name="Хороший 147" xfId="59180" xr:uid="{00000000-0005-0000-0000-00002CE70000}"/>
    <cellStyle name="Хороший 148" xfId="59181" xr:uid="{00000000-0005-0000-0000-00002DE70000}"/>
    <cellStyle name="Хороший 149" xfId="59182" xr:uid="{00000000-0005-0000-0000-00002EE70000}"/>
    <cellStyle name="Хороший 15" xfId="59183" xr:uid="{00000000-0005-0000-0000-00002FE70000}"/>
    <cellStyle name="Хороший 150" xfId="59184" xr:uid="{00000000-0005-0000-0000-000030E70000}"/>
    <cellStyle name="Хороший 151" xfId="59185" xr:uid="{00000000-0005-0000-0000-000031E70000}"/>
    <cellStyle name="Хороший 152" xfId="59186" xr:uid="{00000000-0005-0000-0000-000032E70000}"/>
    <cellStyle name="Хороший 153" xfId="59187" xr:uid="{00000000-0005-0000-0000-000033E70000}"/>
    <cellStyle name="Хороший 16" xfId="59188" xr:uid="{00000000-0005-0000-0000-000034E70000}"/>
    <cellStyle name="Хороший 17" xfId="59189" xr:uid="{00000000-0005-0000-0000-000035E70000}"/>
    <cellStyle name="Хороший 18" xfId="59190" xr:uid="{00000000-0005-0000-0000-000036E70000}"/>
    <cellStyle name="Хороший 19" xfId="59191" xr:uid="{00000000-0005-0000-0000-000037E70000}"/>
    <cellStyle name="Хороший 2" xfId="59192" xr:uid="{00000000-0005-0000-0000-000038E70000}"/>
    <cellStyle name="Хороший 2 2" xfId="59193" xr:uid="{00000000-0005-0000-0000-000039E70000}"/>
    <cellStyle name="Хороший 2 2 10" xfId="59194" xr:uid="{00000000-0005-0000-0000-00003AE70000}"/>
    <cellStyle name="Хороший 2 2 11" xfId="59195" xr:uid="{00000000-0005-0000-0000-00003BE70000}"/>
    <cellStyle name="Хороший 2 2 12" xfId="59196" xr:uid="{00000000-0005-0000-0000-00003CE70000}"/>
    <cellStyle name="Хороший 2 2 13" xfId="59197" xr:uid="{00000000-0005-0000-0000-00003DE70000}"/>
    <cellStyle name="Хороший 2 2 2" xfId="59198" xr:uid="{00000000-0005-0000-0000-00003EE70000}"/>
    <cellStyle name="Хороший 2 2 3" xfId="59199" xr:uid="{00000000-0005-0000-0000-00003FE70000}"/>
    <cellStyle name="Хороший 2 2 4" xfId="59200" xr:uid="{00000000-0005-0000-0000-000040E70000}"/>
    <cellStyle name="Хороший 2 2 5" xfId="59201" xr:uid="{00000000-0005-0000-0000-000041E70000}"/>
    <cellStyle name="Хороший 2 2 6" xfId="59202" xr:uid="{00000000-0005-0000-0000-000042E70000}"/>
    <cellStyle name="Хороший 2 2 7" xfId="59203" xr:uid="{00000000-0005-0000-0000-000043E70000}"/>
    <cellStyle name="Хороший 2 2 8" xfId="59204" xr:uid="{00000000-0005-0000-0000-000044E70000}"/>
    <cellStyle name="Хороший 2 2 9" xfId="59205" xr:uid="{00000000-0005-0000-0000-000045E70000}"/>
    <cellStyle name="Хороший 2 3" xfId="59206" xr:uid="{00000000-0005-0000-0000-000046E70000}"/>
    <cellStyle name="Хороший 20" xfId="59207" xr:uid="{00000000-0005-0000-0000-000047E70000}"/>
    <cellStyle name="Хороший 21" xfId="59208" xr:uid="{00000000-0005-0000-0000-000048E70000}"/>
    <cellStyle name="Хороший 22" xfId="59209" xr:uid="{00000000-0005-0000-0000-000049E70000}"/>
    <cellStyle name="Хороший 23" xfId="59210" xr:uid="{00000000-0005-0000-0000-00004AE70000}"/>
    <cellStyle name="Хороший 24" xfId="59211" xr:uid="{00000000-0005-0000-0000-00004BE70000}"/>
    <cellStyle name="Хороший 25" xfId="59212" xr:uid="{00000000-0005-0000-0000-00004CE70000}"/>
    <cellStyle name="Хороший 26" xfId="59213" xr:uid="{00000000-0005-0000-0000-00004DE70000}"/>
    <cellStyle name="Хороший 27" xfId="59214" xr:uid="{00000000-0005-0000-0000-00004EE70000}"/>
    <cellStyle name="Хороший 28" xfId="59215" xr:uid="{00000000-0005-0000-0000-00004FE70000}"/>
    <cellStyle name="Хороший 29" xfId="59216" xr:uid="{00000000-0005-0000-0000-000050E70000}"/>
    <cellStyle name="Хороший 3" xfId="59217" xr:uid="{00000000-0005-0000-0000-000051E70000}"/>
    <cellStyle name="Хороший 30" xfId="59218" xr:uid="{00000000-0005-0000-0000-000052E70000}"/>
    <cellStyle name="Хороший 31" xfId="59219" xr:uid="{00000000-0005-0000-0000-000053E70000}"/>
    <cellStyle name="Хороший 32" xfId="59220" xr:uid="{00000000-0005-0000-0000-000054E70000}"/>
    <cellStyle name="Хороший 33" xfId="59221" xr:uid="{00000000-0005-0000-0000-000055E70000}"/>
    <cellStyle name="Хороший 34" xfId="59222" xr:uid="{00000000-0005-0000-0000-000056E70000}"/>
    <cellStyle name="Хороший 35" xfId="59223" xr:uid="{00000000-0005-0000-0000-000057E70000}"/>
    <cellStyle name="Хороший 36" xfId="59224" xr:uid="{00000000-0005-0000-0000-000058E70000}"/>
    <cellStyle name="Хороший 37" xfId="59225" xr:uid="{00000000-0005-0000-0000-000059E70000}"/>
    <cellStyle name="Хороший 38" xfId="59226" xr:uid="{00000000-0005-0000-0000-00005AE70000}"/>
    <cellStyle name="Хороший 39" xfId="59227" xr:uid="{00000000-0005-0000-0000-00005BE70000}"/>
    <cellStyle name="Хороший 4" xfId="59228" xr:uid="{00000000-0005-0000-0000-00005CE70000}"/>
    <cellStyle name="Хороший 40" xfId="59229" xr:uid="{00000000-0005-0000-0000-00005DE70000}"/>
    <cellStyle name="Хороший 41" xfId="59230" xr:uid="{00000000-0005-0000-0000-00005EE70000}"/>
    <cellStyle name="Хороший 42" xfId="59231" xr:uid="{00000000-0005-0000-0000-00005FE70000}"/>
    <cellStyle name="Хороший 43" xfId="59232" xr:uid="{00000000-0005-0000-0000-000060E70000}"/>
    <cellStyle name="Хороший 44" xfId="59233" xr:uid="{00000000-0005-0000-0000-000061E70000}"/>
    <cellStyle name="Хороший 45" xfId="59234" xr:uid="{00000000-0005-0000-0000-000062E70000}"/>
    <cellStyle name="Хороший 46" xfId="59235" xr:uid="{00000000-0005-0000-0000-000063E70000}"/>
    <cellStyle name="Хороший 47" xfId="59236" xr:uid="{00000000-0005-0000-0000-000064E70000}"/>
    <cellStyle name="Хороший 48" xfId="59237" xr:uid="{00000000-0005-0000-0000-000065E70000}"/>
    <cellStyle name="Хороший 49" xfId="59238" xr:uid="{00000000-0005-0000-0000-000066E70000}"/>
    <cellStyle name="Хороший 5" xfId="59239" xr:uid="{00000000-0005-0000-0000-000067E70000}"/>
    <cellStyle name="Хороший 50" xfId="59240" xr:uid="{00000000-0005-0000-0000-000068E70000}"/>
    <cellStyle name="Хороший 51" xfId="59241" xr:uid="{00000000-0005-0000-0000-000069E70000}"/>
    <cellStyle name="Хороший 52" xfId="59242" xr:uid="{00000000-0005-0000-0000-00006AE70000}"/>
    <cellStyle name="Хороший 53" xfId="59243" xr:uid="{00000000-0005-0000-0000-00006BE70000}"/>
    <cellStyle name="Хороший 54" xfId="59244" xr:uid="{00000000-0005-0000-0000-00006CE70000}"/>
    <cellStyle name="Хороший 55" xfId="59245" xr:uid="{00000000-0005-0000-0000-00006DE70000}"/>
    <cellStyle name="Хороший 56" xfId="59246" xr:uid="{00000000-0005-0000-0000-00006EE70000}"/>
    <cellStyle name="Хороший 57" xfId="59247" xr:uid="{00000000-0005-0000-0000-00006FE70000}"/>
    <cellStyle name="Хороший 58" xfId="59248" xr:uid="{00000000-0005-0000-0000-000070E70000}"/>
    <cellStyle name="Хороший 59" xfId="59249" xr:uid="{00000000-0005-0000-0000-000071E70000}"/>
    <cellStyle name="Хороший 6" xfId="59250" xr:uid="{00000000-0005-0000-0000-000072E70000}"/>
    <cellStyle name="Хороший 60" xfId="59251" xr:uid="{00000000-0005-0000-0000-000073E70000}"/>
    <cellStyle name="Хороший 61" xfId="59252" xr:uid="{00000000-0005-0000-0000-000074E70000}"/>
    <cellStyle name="Хороший 62" xfId="59253" xr:uid="{00000000-0005-0000-0000-000075E70000}"/>
    <cellStyle name="Хороший 63" xfId="59254" xr:uid="{00000000-0005-0000-0000-000076E70000}"/>
    <cellStyle name="Хороший 64" xfId="59255" xr:uid="{00000000-0005-0000-0000-000077E70000}"/>
    <cellStyle name="Хороший 65" xfId="59256" xr:uid="{00000000-0005-0000-0000-000078E70000}"/>
    <cellStyle name="Хороший 66" xfId="59257" xr:uid="{00000000-0005-0000-0000-000079E70000}"/>
    <cellStyle name="Хороший 67" xfId="59258" xr:uid="{00000000-0005-0000-0000-00007AE70000}"/>
    <cellStyle name="Хороший 68" xfId="59259" xr:uid="{00000000-0005-0000-0000-00007BE70000}"/>
    <cellStyle name="Хороший 69" xfId="59260" xr:uid="{00000000-0005-0000-0000-00007CE70000}"/>
    <cellStyle name="Хороший 7" xfId="59261" xr:uid="{00000000-0005-0000-0000-00007DE70000}"/>
    <cellStyle name="Хороший 70" xfId="59262" xr:uid="{00000000-0005-0000-0000-00007EE70000}"/>
    <cellStyle name="Хороший 71" xfId="59263" xr:uid="{00000000-0005-0000-0000-00007FE70000}"/>
    <cellStyle name="Хороший 72" xfId="59264" xr:uid="{00000000-0005-0000-0000-000080E70000}"/>
    <cellStyle name="Хороший 73" xfId="59265" xr:uid="{00000000-0005-0000-0000-000081E70000}"/>
    <cellStyle name="Хороший 74" xfId="59266" xr:uid="{00000000-0005-0000-0000-000082E70000}"/>
    <cellStyle name="Хороший 75" xfId="59267" xr:uid="{00000000-0005-0000-0000-000083E70000}"/>
    <cellStyle name="Хороший 76" xfId="59268" xr:uid="{00000000-0005-0000-0000-000084E70000}"/>
    <cellStyle name="Хороший 77" xfId="59269" xr:uid="{00000000-0005-0000-0000-000085E70000}"/>
    <cellStyle name="Хороший 78" xfId="59270" xr:uid="{00000000-0005-0000-0000-000086E70000}"/>
    <cellStyle name="Хороший 79" xfId="59271" xr:uid="{00000000-0005-0000-0000-000087E70000}"/>
    <cellStyle name="Хороший 8" xfId="59272" xr:uid="{00000000-0005-0000-0000-000088E70000}"/>
    <cellStyle name="Хороший 80" xfId="59273" xr:uid="{00000000-0005-0000-0000-000089E70000}"/>
    <cellStyle name="Хороший 81" xfId="59274" xr:uid="{00000000-0005-0000-0000-00008AE70000}"/>
    <cellStyle name="Хороший 82" xfId="59275" xr:uid="{00000000-0005-0000-0000-00008BE70000}"/>
    <cellStyle name="Хороший 83" xfId="59276" xr:uid="{00000000-0005-0000-0000-00008CE70000}"/>
    <cellStyle name="Хороший 84" xfId="59277" xr:uid="{00000000-0005-0000-0000-00008DE70000}"/>
    <cellStyle name="Хороший 85" xfId="59278" xr:uid="{00000000-0005-0000-0000-00008EE70000}"/>
    <cellStyle name="Хороший 86" xfId="59279" xr:uid="{00000000-0005-0000-0000-00008FE70000}"/>
    <cellStyle name="Хороший 87" xfId="59280" xr:uid="{00000000-0005-0000-0000-000090E70000}"/>
    <cellStyle name="Хороший 88" xfId="59281" xr:uid="{00000000-0005-0000-0000-000091E70000}"/>
    <cellStyle name="Хороший 89" xfId="59282" xr:uid="{00000000-0005-0000-0000-000092E70000}"/>
    <cellStyle name="Хороший 9" xfId="59283" xr:uid="{00000000-0005-0000-0000-000093E70000}"/>
    <cellStyle name="Хороший 90" xfId="59284" xr:uid="{00000000-0005-0000-0000-000094E70000}"/>
    <cellStyle name="Хороший 91" xfId="59285" xr:uid="{00000000-0005-0000-0000-000095E70000}"/>
    <cellStyle name="Хороший 92" xfId="59286" xr:uid="{00000000-0005-0000-0000-000096E70000}"/>
    <cellStyle name="Хороший 93" xfId="59287" xr:uid="{00000000-0005-0000-0000-000097E70000}"/>
    <cellStyle name="Хороший 94" xfId="59288" xr:uid="{00000000-0005-0000-0000-000098E70000}"/>
    <cellStyle name="Хороший 95" xfId="59289" xr:uid="{00000000-0005-0000-0000-000099E70000}"/>
    <cellStyle name="Хороший 96" xfId="59290" xr:uid="{00000000-0005-0000-0000-00009AE70000}"/>
    <cellStyle name="Хороший 97" xfId="59291" xr:uid="{00000000-0005-0000-0000-00009BE70000}"/>
    <cellStyle name="Хороший 98" xfId="59292" xr:uid="{00000000-0005-0000-0000-00009CE70000}"/>
    <cellStyle name="Хороший 99" xfId="59293" xr:uid="{00000000-0005-0000-0000-00009D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1"/>
  <sheetViews>
    <sheetView tabSelected="1" zoomScaleNormal="100" workbookViewId="0">
      <pane xSplit="3" ySplit="10" topLeftCell="D132" activePane="bottomRight" state="frozen"/>
      <selection pane="topRight" activeCell="D1" sqref="D1"/>
      <selection pane="bottomLeft" activeCell="A12" sqref="A12"/>
      <selection pane="bottomRight" activeCell="B152" sqref="B152"/>
    </sheetView>
  </sheetViews>
  <sheetFormatPr defaultRowHeight="12" x14ac:dyDescent="0.2"/>
  <cols>
    <col min="1" max="1" width="3.7109375" style="92" customWidth="1"/>
    <col min="2" max="2" width="8" style="92" customWidth="1"/>
    <col min="3" max="3" width="31.28515625" style="46" customWidth="1"/>
    <col min="4" max="4" width="13.42578125" style="26" customWidth="1"/>
    <col min="5" max="5" width="14.42578125" style="26" customWidth="1"/>
    <col min="6" max="6" width="13.85546875" style="26" customWidth="1"/>
    <col min="7" max="8" width="12.85546875" style="26" customWidth="1"/>
    <col min="9" max="9" width="14.42578125" style="26" customWidth="1"/>
    <col min="10" max="11" width="12.85546875" style="26" customWidth="1"/>
    <col min="12" max="12" width="12.140625" style="26" customWidth="1"/>
    <col min="13" max="13" width="10.5703125" style="26" customWidth="1"/>
    <col min="14" max="14" width="12.7109375" style="26" customWidth="1"/>
    <col min="15" max="15" width="12.85546875" style="26" customWidth="1"/>
    <col min="16" max="16" width="14" style="26" customWidth="1"/>
    <col min="17" max="17" width="13.140625" style="25" customWidth="1"/>
    <col min="18" max="18" width="13.140625" style="87" customWidth="1"/>
    <col min="19" max="19" width="15.5703125" style="25" customWidth="1"/>
    <col min="20" max="20" width="14.42578125" style="25" customWidth="1"/>
    <col min="21" max="21" width="16.85546875" style="26" customWidth="1"/>
    <col min="22" max="22" width="17.85546875" style="87" customWidth="1"/>
    <col min="23" max="23" width="16.140625" style="119" customWidth="1"/>
    <col min="24" max="24" width="6.85546875" style="1" customWidth="1"/>
    <col min="25" max="16384" width="9.140625" style="1"/>
  </cols>
  <sheetData>
    <row r="1" spans="1:23" x14ac:dyDescent="0.2">
      <c r="U1" s="51"/>
    </row>
    <row r="2" spans="1:23" ht="20.25" customHeight="1" x14ac:dyDescent="0.2">
      <c r="A2" s="148" t="s">
        <v>317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3" x14ac:dyDescent="0.2">
      <c r="C3" s="2"/>
      <c r="U3" s="26" t="s">
        <v>291</v>
      </c>
    </row>
    <row r="4" spans="1:23" s="3" customFormat="1" ht="24.75" customHeight="1" x14ac:dyDescent="0.2">
      <c r="A4" s="150" t="s">
        <v>0</v>
      </c>
      <c r="B4" s="150" t="s">
        <v>1</v>
      </c>
      <c r="C4" s="150" t="s">
        <v>2</v>
      </c>
      <c r="D4" s="172" t="s">
        <v>306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57" t="s">
        <v>399</v>
      </c>
      <c r="R4" s="158"/>
      <c r="S4" s="154" t="s">
        <v>377</v>
      </c>
      <c r="T4" s="154" t="s">
        <v>388</v>
      </c>
      <c r="U4" s="151" t="s">
        <v>393</v>
      </c>
      <c r="V4" s="159"/>
      <c r="W4" s="160"/>
    </row>
    <row r="5" spans="1:23" ht="18" customHeight="1" x14ac:dyDescent="0.2">
      <c r="A5" s="150"/>
      <c r="B5" s="150"/>
      <c r="C5" s="150"/>
      <c r="D5" s="149" t="s">
        <v>307</v>
      </c>
      <c r="E5" s="149" t="s">
        <v>308</v>
      </c>
      <c r="F5" s="149" t="s">
        <v>310</v>
      </c>
      <c r="G5" s="149"/>
      <c r="H5" s="149"/>
      <c r="I5" s="149"/>
      <c r="J5" s="149"/>
      <c r="K5" s="149"/>
      <c r="L5" s="149"/>
      <c r="M5" s="149"/>
      <c r="N5" s="151" t="s">
        <v>309</v>
      </c>
      <c r="O5" s="151" t="s">
        <v>345</v>
      </c>
      <c r="P5" s="151" t="s">
        <v>288</v>
      </c>
      <c r="Q5" s="151" t="s">
        <v>401</v>
      </c>
      <c r="R5" s="173" t="s">
        <v>400</v>
      </c>
      <c r="S5" s="155"/>
      <c r="T5" s="155"/>
      <c r="U5" s="152"/>
      <c r="V5" s="159"/>
      <c r="W5" s="160"/>
    </row>
    <row r="6" spans="1:23" ht="11.25" customHeight="1" x14ac:dyDescent="0.2">
      <c r="A6" s="150"/>
      <c r="B6" s="150"/>
      <c r="C6" s="150"/>
      <c r="D6" s="149"/>
      <c r="E6" s="149"/>
      <c r="F6" s="149" t="s">
        <v>268</v>
      </c>
      <c r="G6" s="149" t="s">
        <v>304</v>
      </c>
      <c r="H6" s="149"/>
      <c r="I6" s="149"/>
      <c r="J6" s="149"/>
      <c r="K6" s="149"/>
      <c r="L6" s="149"/>
      <c r="M6" s="149"/>
      <c r="N6" s="152"/>
      <c r="O6" s="152"/>
      <c r="P6" s="152"/>
      <c r="Q6" s="152"/>
      <c r="R6" s="174"/>
      <c r="S6" s="155"/>
      <c r="T6" s="155"/>
      <c r="U6" s="152"/>
      <c r="V6" s="159"/>
      <c r="W6" s="160"/>
    </row>
    <row r="7" spans="1:23" ht="70.5" customHeight="1" x14ac:dyDescent="0.2">
      <c r="A7" s="150"/>
      <c r="B7" s="150"/>
      <c r="C7" s="150"/>
      <c r="D7" s="149"/>
      <c r="E7" s="149"/>
      <c r="F7" s="149"/>
      <c r="G7" s="144" t="s">
        <v>346</v>
      </c>
      <c r="H7" s="144" t="s">
        <v>347</v>
      </c>
      <c r="I7" s="144" t="s">
        <v>348</v>
      </c>
      <c r="J7" s="144" t="s">
        <v>269</v>
      </c>
      <c r="K7" s="144" t="s">
        <v>314</v>
      </c>
      <c r="L7" s="144" t="s">
        <v>349</v>
      </c>
      <c r="M7" s="144" t="s">
        <v>404</v>
      </c>
      <c r="N7" s="153"/>
      <c r="O7" s="153"/>
      <c r="P7" s="153"/>
      <c r="Q7" s="153"/>
      <c r="R7" s="175"/>
      <c r="S7" s="156"/>
      <c r="T7" s="156"/>
      <c r="U7" s="153"/>
      <c r="V7" s="159"/>
      <c r="W7" s="160"/>
    </row>
    <row r="8" spans="1:23" s="3" customFormat="1" x14ac:dyDescent="0.2">
      <c r="A8" s="170" t="s">
        <v>268</v>
      </c>
      <c r="B8" s="171"/>
      <c r="C8" s="171"/>
      <c r="D8" s="16">
        <f>D10+D9</f>
        <v>27283811586</v>
      </c>
      <c r="E8" s="16">
        <f t="shared" ref="E8:U8" si="0">E10+E9</f>
        <v>6998574530</v>
      </c>
      <c r="F8" s="16">
        <f t="shared" si="0"/>
        <v>22071467465</v>
      </c>
      <c r="G8" s="16">
        <f t="shared" si="0"/>
        <v>7896153701</v>
      </c>
      <c r="H8" s="16">
        <f t="shared" si="0"/>
        <v>1547557844</v>
      </c>
      <c r="I8" s="16">
        <f t="shared" si="0"/>
        <v>8511222652</v>
      </c>
      <c r="J8" s="16">
        <f t="shared" si="0"/>
        <v>1720724632</v>
      </c>
      <c r="K8" s="16">
        <f t="shared" si="0"/>
        <v>441224626</v>
      </c>
      <c r="L8" s="16">
        <f t="shared" si="0"/>
        <v>1801776130</v>
      </c>
      <c r="M8" s="16">
        <f t="shared" si="0"/>
        <v>152807880</v>
      </c>
      <c r="N8" s="16">
        <f t="shared" si="0"/>
        <v>3681994690</v>
      </c>
      <c r="O8" s="16">
        <f t="shared" si="0"/>
        <v>1250348207</v>
      </c>
      <c r="P8" s="16">
        <f t="shared" si="0"/>
        <v>61286196478</v>
      </c>
      <c r="Q8" s="16">
        <f t="shared" si="0"/>
        <v>1311691386</v>
      </c>
      <c r="R8" s="16">
        <f t="shared" si="0"/>
        <v>52397899.389999993</v>
      </c>
      <c r="S8" s="16">
        <f t="shared" si="0"/>
        <v>184858700</v>
      </c>
      <c r="T8" s="16">
        <f t="shared" si="0"/>
        <v>806734621.43999958</v>
      </c>
      <c r="U8" s="85">
        <f t="shared" si="0"/>
        <v>63641879084.830002</v>
      </c>
      <c r="V8" s="91"/>
      <c r="W8" s="120"/>
    </row>
    <row r="9" spans="1:23" s="3" customFormat="1" ht="15" customHeight="1" x14ac:dyDescent="0.2">
      <c r="A9" s="167" t="s">
        <v>267</v>
      </c>
      <c r="B9" s="168"/>
      <c r="C9" s="169"/>
      <c r="D9" s="6">
        <f>'КС '!D7</f>
        <v>1388504889</v>
      </c>
      <c r="E9" s="6">
        <f>'ДС (пр.18-22)'!D7</f>
        <v>215011154</v>
      </c>
      <c r="F9" s="6">
        <f>G9+H9+I9+J9+K9+L9</f>
        <v>128591762</v>
      </c>
      <c r="G9" s="6">
        <f>'АПУ профилактика'!D8</f>
        <v>60884128</v>
      </c>
      <c r="H9" s="6">
        <f>'АПУ в неотл.форме'!D7</f>
        <v>30211764</v>
      </c>
      <c r="I9" s="6">
        <f>'АПУ обращения'!D8</f>
        <v>35215319</v>
      </c>
      <c r="J9" s="6">
        <f>'ОДИ ПГГ'!D7</f>
        <v>2280551</v>
      </c>
      <c r="K9" s="6">
        <f>'ОДИ МЗ РБ'!D8</f>
        <v>0</v>
      </c>
      <c r="L9" s="6">
        <f>'ФАП (пр.17-22)'!D7</f>
        <v>0</v>
      </c>
      <c r="M9" s="6"/>
      <c r="N9" s="6">
        <f>'СМП (17-22)'!D7</f>
        <v>62248174</v>
      </c>
      <c r="O9" s="6">
        <f>'Гемодиализ (пр.17-22)'!D7</f>
        <v>0</v>
      </c>
      <c r="P9" s="6">
        <f>D9+E9+F9+N9+O9</f>
        <v>1794355979</v>
      </c>
      <c r="Q9" s="22">
        <f>'бюджет РБ'!D10</f>
        <v>1142</v>
      </c>
      <c r="R9" s="81">
        <f>'бюджет РБ'!P10</f>
        <v>0</v>
      </c>
      <c r="S9" s="22">
        <f>'МБТ Расп.№109-р от 28.01.2022'!D8</f>
        <v>0</v>
      </c>
      <c r="T9" s="81">
        <v>0</v>
      </c>
      <c r="U9" s="86">
        <f>P9+Q9+R9+S9+T9</f>
        <v>1794357121</v>
      </c>
      <c r="V9" s="87"/>
      <c r="W9" s="119"/>
    </row>
    <row r="10" spans="1:23" s="3" customFormat="1" ht="12.75" x14ac:dyDescent="0.2">
      <c r="A10" s="147"/>
      <c r="B10" s="38"/>
      <c r="C10" s="37" t="s">
        <v>311</v>
      </c>
      <c r="D10" s="16">
        <f>SUM(D11:D150)-D93</f>
        <v>25895306697</v>
      </c>
      <c r="E10" s="16">
        <f t="shared" ref="E10:P10" si="1">SUM(E11:E150)-E93</f>
        <v>6783563376</v>
      </c>
      <c r="F10" s="16">
        <f t="shared" si="1"/>
        <v>21942875703</v>
      </c>
      <c r="G10" s="16">
        <f t="shared" si="1"/>
        <v>7835269573</v>
      </c>
      <c r="H10" s="16">
        <f t="shared" si="1"/>
        <v>1517346080</v>
      </c>
      <c r="I10" s="16">
        <f t="shared" si="1"/>
        <v>8476007333</v>
      </c>
      <c r="J10" s="16">
        <f t="shared" si="1"/>
        <v>1718444081</v>
      </c>
      <c r="K10" s="16">
        <f t="shared" si="1"/>
        <v>441224626</v>
      </c>
      <c r="L10" s="16">
        <f t="shared" si="1"/>
        <v>1801776130</v>
      </c>
      <c r="M10" s="16">
        <f t="shared" si="1"/>
        <v>152807880</v>
      </c>
      <c r="N10" s="16">
        <f t="shared" si="1"/>
        <v>3619746516</v>
      </c>
      <c r="O10" s="16">
        <f t="shared" si="1"/>
        <v>1250348207</v>
      </c>
      <c r="P10" s="16">
        <f t="shared" si="1"/>
        <v>59491840499</v>
      </c>
      <c r="Q10" s="16">
        <f t="shared" ref="Q10" si="2">SUM(Q11:Q150)-Q93</f>
        <v>1311690244</v>
      </c>
      <c r="R10" s="85">
        <f t="shared" ref="R10" si="3">SUM(R11:R150)-R93</f>
        <v>52397899.389999993</v>
      </c>
      <c r="S10" s="16">
        <f t="shared" ref="S10:U10" si="4">SUM(S11:S150)-S93</f>
        <v>184858700</v>
      </c>
      <c r="T10" s="85">
        <f t="shared" si="4"/>
        <v>806734621.43999958</v>
      </c>
      <c r="U10" s="85">
        <f t="shared" si="4"/>
        <v>61847521963.830002</v>
      </c>
      <c r="V10" s="91"/>
      <c r="W10" s="120"/>
    </row>
    <row r="11" spans="1:23" ht="12" customHeight="1" x14ac:dyDescent="0.2">
      <c r="A11" s="39">
        <v>1</v>
      </c>
      <c r="B11" s="9" t="s">
        <v>3</v>
      </c>
      <c r="C11" s="10" t="s">
        <v>4</v>
      </c>
      <c r="D11" s="6">
        <f>'КС '!D9</f>
        <v>48795509</v>
      </c>
      <c r="E11" s="6">
        <f>'ДС (пр.18-22)'!D9</f>
        <v>13888859</v>
      </c>
      <c r="F11" s="6">
        <f>G11+H11+I11+J11+K11+L11+M11</f>
        <v>110207259</v>
      </c>
      <c r="G11" s="6">
        <f>'АПУ профилактика'!D10</f>
        <v>34803885</v>
      </c>
      <c r="H11" s="6">
        <f>'АПУ в неотл.форме'!D9</f>
        <v>8057952</v>
      </c>
      <c r="I11" s="6">
        <f>'АПУ обращения'!D10</f>
        <v>34415142</v>
      </c>
      <c r="J11" s="6">
        <f>'ОДИ ПГГ'!D9</f>
        <v>1014639</v>
      </c>
      <c r="K11" s="6">
        <f>'ОДИ МЗ РБ'!D10</f>
        <v>0</v>
      </c>
      <c r="L11" s="6">
        <f>'ФАП (пр.17-22)'!D9</f>
        <v>30701258</v>
      </c>
      <c r="M11" s="6">
        <f>'Объем средств по ПР'!D10</f>
        <v>1214383</v>
      </c>
      <c r="N11" s="6">
        <f>'СМП (17-22)'!D9</f>
        <v>1267218</v>
      </c>
      <c r="O11" s="6">
        <f>'Гемодиализ (пр.17-22)'!D9</f>
        <v>0</v>
      </c>
      <c r="P11" s="6">
        <f t="shared" ref="P11:P76" si="5">D11+E11+F11+N11+O11</f>
        <v>174158845</v>
      </c>
      <c r="Q11" s="22">
        <f>'бюджет РБ'!D12</f>
        <v>9356967</v>
      </c>
      <c r="R11" s="81">
        <f>'бюджет РБ'!P12</f>
        <v>362067.74000000017</v>
      </c>
      <c r="S11" s="22">
        <f>'МБТ Расп.№109-р от 28.01.2022'!D10</f>
        <v>881845</v>
      </c>
      <c r="T11" s="81">
        <f>'МБТ Расп.№789-р от 07.04.2022'!D9</f>
        <v>2282382.6999999993</v>
      </c>
      <c r="U11" s="86">
        <f t="shared" ref="U11:U42" si="6">P11+Q11+R11+S11+T11</f>
        <v>187042107.44</v>
      </c>
    </row>
    <row r="12" spans="1:23" x14ac:dyDescent="0.2">
      <c r="A12" s="39">
        <v>2</v>
      </c>
      <c r="B12" s="94" t="s">
        <v>5</v>
      </c>
      <c r="C12" s="10" t="s">
        <v>6</v>
      </c>
      <c r="D12" s="6">
        <f>'КС '!D10</f>
        <v>38707033</v>
      </c>
      <c r="E12" s="6">
        <f>'ДС (пр.18-22)'!D10</f>
        <v>14475517</v>
      </c>
      <c r="F12" s="6">
        <f t="shared" ref="F12:F75" si="7">G12+H12+I12+J12+K12+L12+M12</f>
        <v>113804156</v>
      </c>
      <c r="G12" s="6">
        <f>'АПУ профилактика'!D11</f>
        <v>34333365</v>
      </c>
      <c r="H12" s="6">
        <f>'АПУ в неотл.форме'!D10</f>
        <v>8087704</v>
      </c>
      <c r="I12" s="6">
        <f>'АПУ обращения'!D11</f>
        <v>38965191</v>
      </c>
      <c r="J12" s="6">
        <f>'ОДИ ПГГ'!D10</f>
        <v>1228190</v>
      </c>
      <c r="K12" s="6">
        <f>'ОДИ МЗ РБ'!D11</f>
        <v>0</v>
      </c>
      <c r="L12" s="6">
        <f>'ФАП (пр.17-22)'!D10</f>
        <v>30021299</v>
      </c>
      <c r="M12" s="6">
        <f>'Объем средств по ПР'!D11</f>
        <v>1168407</v>
      </c>
      <c r="N12" s="6">
        <f>'СМП (17-22)'!D10</f>
        <v>1297778</v>
      </c>
      <c r="O12" s="6">
        <f>'Гемодиализ (пр.17-22)'!D10</f>
        <v>0</v>
      </c>
      <c r="P12" s="6">
        <f t="shared" si="5"/>
        <v>168284484</v>
      </c>
      <c r="Q12" s="22">
        <f>'бюджет РБ'!D13</f>
        <v>11429087</v>
      </c>
      <c r="R12" s="81">
        <f>'бюджет РБ'!P13</f>
        <v>360198.40000000008</v>
      </c>
      <c r="S12" s="22">
        <f>'МБТ Расп.№109-р от 28.01.2022'!D11</f>
        <v>896948</v>
      </c>
      <c r="T12" s="81">
        <f>'МБТ Расп.№789-р от 07.04.2022'!D10</f>
        <v>2379650.8699999992</v>
      </c>
      <c r="U12" s="86">
        <f t="shared" si="6"/>
        <v>183350368.27000001</v>
      </c>
    </row>
    <row r="13" spans="1:23" x14ac:dyDescent="0.2">
      <c r="A13" s="39">
        <v>3</v>
      </c>
      <c r="B13" s="95" t="s">
        <v>7</v>
      </c>
      <c r="C13" s="10" t="s">
        <v>8</v>
      </c>
      <c r="D13" s="6">
        <f>'КС '!D11</f>
        <v>200288339</v>
      </c>
      <c r="E13" s="6">
        <f>'ДС (пр.18-22)'!D11</f>
        <v>30973002</v>
      </c>
      <c r="F13" s="6">
        <f t="shared" si="7"/>
        <v>299262515</v>
      </c>
      <c r="G13" s="6">
        <f>'АПУ профилактика'!D12</f>
        <v>106556902</v>
      </c>
      <c r="H13" s="6">
        <f>'АПУ в неотл.форме'!D11</f>
        <v>21910547</v>
      </c>
      <c r="I13" s="6">
        <f>'АПУ обращения'!D12</f>
        <v>132126202</v>
      </c>
      <c r="J13" s="6">
        <f>'ОДИ ПГГ'!D11</f>
        <v>12903378</v>
      </c>
      <c r="K13" s="6">
        <f>'ОДИ МЗ РБ'!D12</f>
        <v>1173725</v>
      </c>
      <c r="L13" s="6">
        <f>'ФАП (пр.17-22)'!D11</f>
        <v>22435622</v>
      </c>
      <c r="M13" s="6">
        <f>'Объем средств по ПР'!D12</f>
        <v>2156139</v>
      </c>
      <c r="N13" s="6">
        <f>'СМП (17-22)'!D11</f>
        <v>136956223</v>
      </c>
      <c r="O13" s="6">
        <f>'Гемодиализ (пр.17-22)'!D11</f>
        <v>0</v>
      </c>
      <c r="P13" s="6">
        <f t="shared" si="5"/>
        <v>667480079</v>
      </c>
      <c r="Q13" s="22">
        <f>'бюджет РБ'!D14</f>
        <v>18248395</v>
      </c>
      <c r="R13" s="81">
        <f>'бюджет РБ'!P14</f>
        <v>270148.80000000005</v>
      </c>
      <c r="S13" s="22">
        <f>'МБТ Расп.№109-р от 28.01.2022'!D12</f>
        <v>2748206</v>
      </c>
      <c r="T13" s="81">
        <f>'МБТ Расп.№789-р от 07.04.2022'!D11</f>
        <v>303873.71999999997</v>
      </c>
      <c r="U13" s="86">
        <f t="shared" si="6"/>
        <v>689050702.51999998</v>
      </c>
    </row>
    <row r="14" spans="1:23" ht="14.25" customHeight="1" x14ac:dyDescent="0.2">
      <c r="A14" s="39">
        <v>4</v>
      </c>
      <c r="B14" s="9" t="s">
        <v>9</v>
      </c>
      <c r="C14" s="10" t="s">
        <v>10</v>
      </c>
      <c r="D14" s="6">
        <f>'КС '!D12</f>
        <v>40981363</v>
      </c>
      <c r="E14" s="6">
        <f>'ДС (пр.18-22)'!D12</f>
        <v>14586299</v>
      </c>
      <c r="F14" s="6">
        <f t="shared" si="7"/>
        <v>123058577</v>
      </c>
      <c r="G14" s="6">
        <f>'АПУ профилактика'!D13</f>
        <v>33744952</v>
      </c>
      <c r="H14" s="6">
        <f>'АПУ в неотл.форме'!D12</f>
        <v>8509045</v>
      </c>
      <c r="I14" s="6">
        <f>'АПУ обращения'!D13</f>
        <v>40982028</v>
      </c>
      <c r="J14" s="6">
        <f>'ОДИ ПГГ'!D12</f>
        <v>990251</v>
      </c>
      <c r="K14" s="6">
        <f>'ОДИ МЗ РБ'!D13</f>
        <v>0</v>
      </c>
      <c r="L14" s="6">
        <f>'ФАП (пр.17-22)'!D12</f>
        <v>38287928</v>
      </c>
      <c r="M14" s="6">
        <f>'Объем средств по ПР'!D13</f>
        <v>544373</v>
      </c>
      <c r="N14" s="6">
        <f>'СМП (17-22)'!D12</f>
        <v>1433359</v>
      </c>
      <c r="O14" s="6">
        <f>'Гемодиализ (пр.17-22)'!D12</f>
        <v>0</v>
      </c>
      <c r="P14" s="6">
        <f t="shared" si="5"/>
        <v>180059598</v>
      </c>
      <c r="Q14" s="22">
        <f>'бюджет РБ'!D15</f>
        <v>9872138</v>
      </c>
      <c r="R14" s="81">
        <f>'бюджет РБ'!P15</f>
        <v>470891.06000000011</v>
      </c>
      <c r="S14" s="22">
        <f>'МБТ Расп.№109-р от 28.01.2022'!D13</f>
        <v>973091</v>
      </c>
      <c r="T14" s="81">
        <f>'МБТ Расп.№789-р от 07.04.2022'!D12</f>
        <v>145878.85999999999</v>
      </c>
      <c r="U14" s="86">
        <f t="shared" si="6"/>
        <v>191521596.92000002</v>
      </c>
    </row>
    <row r="15" spans="1:23" x14ac:dyDescent="0.2">
      <c r="A15" s="39">
        <v>5</v>
      </c>
      <c r="B15" s="9" t="s">
        <v>11</v>
      </c>
      <c r="C15" s="10" t="s">
        <v>12</v>
      </c>
      <c r="D15" s="6">
        <f>'КС '!D13</f>
        <v>50299117</v>
      </c>
      <c r="E15" s="6">
        <f>'ДС (пр.18-22)'!D13</f>
        <v>16320197</v>
      </c>
      <c r="F15" s="6">
        <f t="shared" si="7"/>
        <v>126573458</v>
      </c>
      <c r="G15" s="6">
        <f>'АПУ профилактика'!D14</f>
        <v>39281595</v>
      </c>
      <c r="H15" s="6">
        <f>'АПУ в неотл.форме'!D13</f>
        <v>9247797</v>
      </c>
      <c r="I15" s="6">
        <f>'АПУ обращения'!D14</f>
        <v>44038723</v>
      </c>
      <c r="J15" s="6">
        <f>'ОДИ ПГГ'!D13</f>
        <v>1682644</v>
      </c>
      <c r="K15" s="6">
        <f>'ОДИ МЗ РБ'!D14</f>
        <v>0</v>
      </c>
      <c r="L15" s="6">
        <f>'ФАП (пр.17-22)'!D13</f>
        <v>30958817</v>
      </c>
      <c r="M15" s="6">
        <f>'Объем средств по ПР'!D14</f>
        <v>1363882</v>
      </c>
      <c r="N15" s="6">
        <f>'СМП (17-22)'!D13</f>
        <v>0</v>
      </c>
      <c r="O15" s="6">
        <f>'Гемодиализ (пр.17-22)'!D13</f>
        <v>0</v>
      </c>
      <c r="P15" s="6">
        <f t="shared" si="5"/>
        <v>193192772</v>
      </c>
      <c r="Q15" s="22">
        <f>'бюджет РБ'!D16</f>
        <v>9217436</v>
      </c>
      <c r="R15" s="81">
        <f>'бюджет РБ'!P16</f>
        <v>371454.59999999986</v>
      </c>
      <c r="S15" s="22">
        <f>'МБТ Расп.№109-р от 28.01.2022'!D14</f>
        <v>1061951</v>
      </c>
      <c r="T15" s="81">
        <f>'МБТ Расп.№789-р от 07.04.2022'!D13</f>
        <v>337400.37</v>
      </c>
      <c r="U15" s="86">
        <f t="shared" si="6"/>
        <v>204181013.97</v>
      </c>
    </row>
    <row r="16" spans="1:23" x14ac:dyDescent="0.2">
      <c r="A16" s="39">
        <v>6</v>
      </c>
      <c r="B16" s="95" t="s">
        <v>13</v>
      </c>
      <c r="C16" s="10" t="s">
        <v>14</v>
      </c>
      <c r="D16" s="6">
        <f>'КС '!D14</f>
        <v>671885288</v>
      </c>
      <c r="E16" s="6">
        <f>'ДС (пр.18-22)'!D14</f>
        <v>91020196</v>
      </c>
      <c r="F16" s="6">
        <f t="shared" si="7"/>
        <v>710833415</v>
      </c>
      <c r="G16" s="6">
        <f>'АПУ профилактика'!D15</f>
        <v>283164005</v>
      </c>
      <c r="H16" s="6">
        <f>'АПУ в неотл.форме'!D14</f>
        <v>61534298</v>
      </c>
      <c r="I16" s="6">
        <f>'АПУ обращения'!D15</f>
        <v>294545680</v>
      </c>
      <c r="J16" s="6">
        <f>'ОДИ ПГГ'!D14</f>
        <v>60571318</v>
      </c>
      <c r="K16" s="6">
        <f>'ОДИ МЗ РБ'!D15</f>
        <v>3029100</v>
      </c>
      <c r="L16" s="6">
        <f>'ФАП (пр.17-22)'!D14</f>
        <v>3066670</v>
      </c>
      <c r="M16" s="6">
        <f>'Объем средств по ПР'!D15</f>
        <v>4922344</v>
      </c>
      <c r="N16" s="6">
        <f>'СМП (17-22)'!D14</f>
        <v>286913032</v>
      </c>
      <c r="O16" s="6">
        <f>'Гемодиализ (пр.17-22)'!D14</f>
        <v>569985</v>
      </c>
      <c r="P16" s="6">
        <f t="shared" si="5"/>
        <v>1761221916</v>
      </c>
      <c r="Q16" s="22">
        <f>'бюджет РБ'!D17</f>
        <v>35980023</v>
      </c>
      <c r="R16" s="81">
        <f>'бюджет РБ'!P17</f>
        <v>22512.399999999998</v>
      </c>
      <c r="S16" s="22">
        <f>'МБТ Расп.№109-р от 28.01.2022'!D15</f>
        <v>7117985</v>
      </c>
      <c r="T16" s="81">
        <f>'МБТ Расп.№789-р от 07.04.2022'!D14</f>
        <v>35639800.589999996</v>
      </c>
      <c r="U16" s="86">
        <f t="shared" si="6"/>
        <v>1839982236.99</v>
      </c>
    </row>
    <row r="17" spans="1:21" x14ac:dyDescent="0.2">
      <c r="A17" s="39">
        <v>7</v>
      </c>
      <c r="B17" s="9" t="s">
        <v>15</v>
      </c>
      <c r="C17" s="10" t="s">
        <v>16</v>
      </c>
      <c r="D17" s="6">
        <f>'КС '!D15</f>
        <v>196575350</v>
      </c>
      <c r="E17" s="6">
        <f>'ДС (пр.18-22)'!D15</f>
        <v>35665848</v>
      </c>
      <c r="F17" s="6">
        <f t="shared" si="7"/>
        <v>310802590</v>
      </c>
      <c r="G17" s="6">
        <f>'АПУ профилактика'!D16</f>
        <v>107768937</v>
      </c>
      <c r="H17" s="6">
        <f>'АПУ в неотл.форме'!D15</f>
        <v>23022387</v>
      </c>
      <c r="I17" s="6">
        <f>'АПУ обращения'!D16</f>
        <v>128110341</v>
      </c>
      <c r="J17" s="6">
        <f>'ОДИ ПГГ'!D15</f>
        <v>20135776</v>
      </c>
      <c r="K17" s="6">
        <f>'ОДИ МЗ РБ'!D16</f>
        <v>0</v>
      </c>
      <c r="L17" s="6">
        <f>'ФАП (пр.17-22)'!D15</f>
        <v>29568796</v>
      </c>
      <c r="M17" s="6">
        <f>'Объем средств по ПР'!D16</f>
        <v>2196353</v>
      </c>
      <c r="N17" s="6">
        <f>'СМП (17-22)'!D15</f>
        <v>0</v>
      </c>
      <c r="O17" s="6">
        <f>'Гемодиализ (пр.17-22)'!D15</f>
        <v>0</v>
      </c>
      <c r="P17" s="6">
        <f t="shared" si="5"/>
        <v>543043788</v>
      </c>
      <c r="Q17" s="22">
        <f>'бюджет РБ'!D18</f>
        <v>13743089</v>
      </c>
      <c r="R17" s="81">
        <f>'бюджет РБ'!P18</f>
        <v>300178.71999999997</v>
      </c>
      <c r="S17" s="22">
        <f>'МБТ Расп.№109-р от 28.01.2022'!D16</f>
        <v>2736417</v>
      </c>
      <c r="T17" s="81">
        <f>'МБТ Расп.№789-р от 07.04.2022'!D15</f>
        <v>3088894.12</v>
      </c>
      <c r="U17" s="86">
        <f t="shared" si="6"/>
        <v>562912366.84000003</v>
      </c>
    </row>
    <row r="18" spans="1:21" x14ac:dyDescent="0.2">
      <c r="A18" s="39">
        <v>8</v>
      </c>
      <c r="B18" s="95" t="s">
        <v>17</v>
      </c>
      <c r="C18" s="10" t="s">
        <v>18</v>
      </c>
      <c r="D18" s="6">
        <f>'КС '!D16</f>
        <v>36595929</v>
      </c>
      <c r="E18" s="6">
        <f>'ДС (пр.18-22)'!D16</f>
        <v>16808576</v>
      </c>
      <c r="F18" s="6">
        <f t="shared" si="7"/>
        <v>132231194</v>
      </c>
      <c r="G18" s="6">
        <f>'АПУ профилактика'!D17</f>
        <v>41538704</v>
      </c>
      <c r="H18" s="6">
        <f>'АПУ в неотл.форме'!D16</f>
        <v>9819024</v>
      </c>
      <c r="I18" s="6">
        <f>'АПУ обращения'!D17</f>
        <v>50741365</v>
      </c>
      <c r="J18" s="6">
        <f>'ОДИ ПГГ'!D16</f>
        <v>191232</v>
      </c>
      <c r="K18" s="6">
        <f>'ОДИ МЗ РБ'!D17</f>
        <v>0</v>
      </c>
      <c r="L18" s="6">
        <f>'ФАП (пр.17-22)'!D16</f>
        <v>28591295</v>
      </c>
      <c r="M18" s="6">
        <f>'Объем средств по ПР'!D17</f>
        <v>1349574</v>
      </c>
      <c r="N18" s="6">
        <f>'СМП (17-22)'!D16</f>
        <v>0</v>
      </c>
      <c r="O18" s="6">
        <f>'Гемодиализ (пр.17-22)'!D16</f>
        <v>0</v>
      </c>
      <c r="P18" s="6">
        <f t="shared" si="5"/>
        <v>185635699</v>
      </c>
      <c r="Q18" s="22">
        <f>'бюджет РБ'!D19</f>
        <v>9456073</v>
      </c>
      <c r="R18" s="81">
        <f>'бюджет РБ'!P19</f>
        <v>332077.9800000001</v>
      </c>
      <c r="S18" s="22">
        <f>'МБТ Расп.№109-р от 28.01.2022'!D17</f>
        <v>1123930</v>
      </c>
      <c r="T18" s="81">
        <f>'МБТ Расп.№789-р от 07.04.2022'!D16</f>
        <v>895973.9</v>
      </c>
      <c r="U18" s="86">
        <f t="shared" si="6"/>
        <v>197443753.88</v>
      </c>
    </row>
    <row r="19" spans="1:21" x14ac:dyDescent="0.2">
      <c r="A19" s="39">
        <v>9</v>
      </c>
      <c r="B19" s="95" t="s">
        <v>19</v>
      </c>
      <c r="C19" s="10" t="s">
        <v>20</v>
      </c>
      <c r="D19" s="6">
        <f>'КС '!D17</f>
        <v>59401593</v>
      </c>
      <c r="E19" s="6">
        <f>'ДС (пр.18-22)'!D17</f>
        <v>14718251</v>
      </c>
      <c r="F19" s="6">
        <f t="shared" si="7"/>
        <v>134346220</v>
      </c>
      <c r="G19" s="6">
        <f>'АПУ профилактика'!D18</f>
        <v>36697260</v>
      </c>
      <c r="H19" s="6">
        <f>'АПУ в неотл.форме'!D17</f>
        <v>8931251</v>
      </c>
      <c r="I19" s="6">
        <f>'АПУ обращения'!D18</f>
        <v>41932751</v>
      </c>
      <c r="J19" s="6">
        <f>'ОДИ ПГГ'!D17</f>
        <v>1245717</v>
      </c>
      <c r="K19" s="6">
        <f>'ОДИ МЗ РБ'!D18</f>
        <v>0</v>
      </c>
      <c r="L19" s="6">
        <f>'ФАП (пр.17-22)'!D17</f>
        <v>44380188</v>
      </c>
      <c r="M19" s="6">
        <f>'Объем средств по ПР'!D18</f>
        <v>1159053</v>
      </c>
      <c r="N19" s="6">
        <f>'СМП (17-22)'!D17</f>
        <v>1396707</v>
      </c>
      <c r="O19" s="6">
        <f>'Гемодиализ (пр.17-22)'!D17</f>
        <v>0</v>
      </c>
      <c r="P19" s="6">
        <f t="shared" si="5"/>
        <v>209862771</v>
      </c>
      <c r="Q19" s="22">
        <f>'бюджет РБ'!D20</f>
        <v>6073992</v>
      </c>
      <c r="R19" s="81">
        <f>'бюджет РБ'!P20</f>
        <v>495272.80000000016</v>
      </c>
      <c r="S19" s="22">
        <f>'МБТ Расп.№109-р от 28.01.2022'!D18</f>
        <v>963934</v>
      </c>
      <c r="T19" s="81">
        <f>'МБТ Расп.№789-р от 07.04.2022'!D17</f>
        <v>4483377.790000001</v>
      </c>
      <c r="U19" s="86">
        <f t="shared" si="6"/>
        <v>221879347.59</v>
      </c>
    </row>
    <row r="20" spans="1:21" x14ac:dyDescent="0.2">
      <c r="A20" s="39">
        <v>10</v>
      </c>
      <c r="B20" s="95" t="s">
        <v>21</v>
      </c>
      <c r="C20" s="10" t="s">
        <v>22</v>
      </c>
      <c r="D20" s="6">
        <f>'КС '!D18</f>
        <v>45588018</v>
      </c>
      <c r="E20" s="6">
        <f>'ДС (пр.18-22)'!D18</f>
        <v>17224729</v>
      </c>
      <c r="F20" s="6">
        <f t="shared" si="7"/>
        <v>141100664</v>
      </c>
      <c r="G20" s="6">
        <f>'АПУ профилактика'!D19</f>
        <v>48004311</v>
      </c>
      <c r="H20" s="6">
        <f>'АПУ в неотл.форме'!D18</f>
        <v>10678168</v>
      </c>
      <c r="I20" s="6">
        <f>'АПУ обращения'!D19</f>
        <v>50467689</v>
      </c>
      <c r="J20" s="6">
        <f>'ОДИ ПГГ'!D18</f>
        <v>1230828</v>
      </c>
      <c r="K20" s="6">
        <f>'ОДИ МЗ РБ'!D19</f>
        <v>0</v>
      </c>
      <c r="L20" s="6">
        <f>'ФАП (пр.17-22)'!D18</f>
        <v>29242752</v>
      </c>
      <c r="M20" s="6">
        <f>'Объем средств по ПР'!D19</f>
        <v>1476916</v>
      </c>
      <c r="N20" s="6">
        <f>'СМП (17-22)'!D18</f>
        <v>0</v>
      </c>
      <c r="O20" s="6">
        <f>'Гемодиализ (пр.17-22)'!D18</f>
        <v>0</v>
      </c>
      <c r="P20" s="6">
        <f t="shared" si="5"/>
        <v>203913411</v>
      </c>
      <c r="Q20" s="22">
        <f>'бюджет РБ'!D21</f>
        <v>9276988</v>
      </c>
      <c r="R20" s="81">
        <f>'бюджет РБ'!P21</f>
        <v>342397.17000000004</v>
      </c>
      <c r="S20" s="22">
        <f>'МБТ Расп.№109-р от 28.01.2022'!D19</f>
        <v>1248250</v>
      </c>
      <c r="T20" s="81">
        <f>'МБТ Расп.№789-р от 07.04.2022'!D18</f>
        <v>4030.31</v>
      </c>
      <c r="U20" s="86">
        <f t="shared" si="6"/>
        <v>214785076.47999999</v>
      </c>
    </row>
    <row r="21" spans="1:21" x14ac:dyDescent="0.2">
      <c r="A21" s="39">
        <v>11</v>
      </c>
      <c r="B21" s="95" t="s">
        <v>23</v>
      </c>
      <c r="C21" s="10" t="s">
        <v>24</v>
      </c>
      <c r="D21" s="6">
        <f>'КС '!D19</f>
        <v>51881998</v>
      </c>
      <c r="E21" s="6">
        <f>'ДС (пр.18-22)'!D19</f>
        <v>15464915</v>
      </c>
      <c r="F21" s="6">
        <f t="shared" si="7"/>
        <v>118997458</v>
      </c>
      <c r="G21" s="6">
        <f>'АПУ профилактика'!D20</f>
        <v>37963092</v>
      </c>
      <c r="H21" s="6">
        <f>'АПУ в неотл.форме'!D19</f>
        <v>9087347</v>
      </c>
      <c r="I21" s="6">
        <f>'АПУ обращения'!D20</f>
        <v>40605374</v>
      </c>
      <c r="J21" s="6">
        <f>'ОДИ ПГГ'!D19</f>
        <v>1402047</v>
      </c>
      <c r="K21" s="6">
        <f>'ОДИ МЗ РБ'!D20</f>
        <v>0</v>
      </c>
      <c r="L21" s="6">
        <f>'ФАП (пр.17-22)'!D19</f>
        <v>28746160</v>
      </c>
      <c r="M21" s="6">
        <f>'Объем средств по ПР'!D20</f>
        <v>1193438</v>
      </c>
      <c r="N21" s="6">
        <f>'СМП (17-22)'!D19</f>
        <v>1479325</v>
      </c>
      <c r="O21" s="6">
        <f>'Гемодиализ (пр.17-22)'!D19</f>
        <v>0</v>
      </c>
      <c r="P21" s="6">
        <f t="shared" si="5"/>
        <v>187823696</v>
      </c>
      <c r="Q21" s="22">
        <f>'бюджет РБ'!D22</f>
        <v>9290455</v>
      </c>
      <c r="R21" s="81">
        <f>'бюджет РБ'!P22</f>
        <v>348942.20000000007</v>
      </c>
      <c r="S21" s="22">
        <f>'МБТ Расп.№109-р от 28.01.2022'!D20</f>
        <v>1044588</v>
      </c>
      <c r="T21" s="81">
        <f>'МБТ Расп.№789-р от 07.04.2022'!D19</f>
        <v>175454.37999999998</v>
      </c>
      <c r="U21" s="86">
        <f t="shared" si="6"/>
        <v>198683135.57999998</v>
      </c>
    </row>
    <row r="22" spans="1:21" x14ac:dyDescent="0.2">
      <c r="A22" s="39">
        <v>12</v>
      </c>
      <c r="B22" s="95" t="s">
        <v>25</v>
      </c>
      <c r="C22" s="10" t="s">
        <v>26</v>
      </c>
      <c r="D22" s="6">
        <f>'КС '!D20</f>
        <v>122719583</v>
      </c>
      <c r="E22" s="6">
        <f>'ДС (пр.18-22)'!D20</f>
        <v>29001325</v>
      </c>
      <c r="F22" s="6">
        <f t="shared" si="7"/>
        <v>236405704</v>
      </c>
      <c r="G22" s="6">
        <f>'АПУ профилактика'!D21</f>
        <v>74496818</v>
      </c>
      <c r="H22" s="6">
        <f>'АПУ в неотл.форме'!D20</f>
        <v>17382780</v>
      </c>
      <c r="I22" s="6">
        <f>'АПУ обращения'!D21</f>
        <v>94368158</v>
      </c>
      <c r="J22" s="6">
        <f>'ОДИ ПГГ'!D20</f>
        <v>2047457</v>
      </c>
      <c r="K22" s="6">
        <f>'ОДИ МЗ РБ'!D21</f>
        <v>0</v>
      </c>
      <c r="L22" s="6">
        <f>'ФАП (пр.17-22)'!D20</f>
        <v>46210001</v>
      </c>
      <c r="M22" s="6">
        <f>'Объем средств по ПР'!D21</f>
        <v>1900490</v>
      </c>
      <c r="N22" s="6">
        <f>'СМП (17-22)'!D20</f>
        <v>0</v>
      </c>
      <c r="O22" s="6">
        <f>'Гемодиализ (пр.17-22)'!D20</f>
        <v>0</v>
      </c>
      <c r="P22" s="6">
        <f t="shared" si="5"/>
        <v>388126612</v>
      </c>
      <c r="Q22" s="22">
        <f>'бюджет РБ'!D23</f>
        <v>10642710</v>
      </c>
      <c r="R22" s="81">
        <f>'бюджет РБ'!P23</f>
        <v>478408.58000000007</v>
      </c>
      <c r="S22" s="22">
        <f>'МБТ Расп.№109-р от 28.01.2022'!D21</f>
        <v>2071877</v>
      </c>
      <c r="T22" s="81">
        <f>'МБТ Расп.№789-р от 07.04.2022'!D20</f>
        <v>4506891.1200000029</v>
      </c>
      <c r="U22" s="86">
        <f t="shared" si="6"/>
        <v>405826498.69999999</v>
      </c>
    </row>
    <row r="23" spans="1:21" x14ac:dyDescent="0.2">
      <c r="A23" s="39">
        <v>13</v>
      </c>
      <c r="B23" s="95" t="s">
        <v>383</v>
      </c>
      <c r="C23" s="10" t="s">
        <v>350</v>
      </c>
      <c r="D23" s="6">
        <f>'КС '!D21</f>
        <v>0</v>
      </c>
      <c r="E23" s="6">
        <f>'ДС (пр.18-22)'!D21</f>
        <v>0</v>
      </c>
      <c r="F23" s="6">
        <f t="shared" si="7"/>
        <v>5251633</v>
      </c>
      <c r="G23" s="6">
        <f>'АПУ профилактика'!D22</f>
        <v>0</v>
      </c>
      <c r="H23" s="6">
        <f>'АПУ в неотл.форме'!D21</f>
        <v>0</v>
      </c>
      <c r="I23" s="6">
        <f>'АПУ обращения'!D22</f>
        <v>0</v>
      </c>
      <c r="J23" s="6">
        <f>'ОДИ ПГГ'!D21</f>
        <v>5251633</v>
      </c>
      <c r="K23" s="6">
        <f>'ОДИ МЗ РБ'!D22</f>
        <v>0</v>
      </c>
      <c r="L23" s="6">
        <f>'ФАП (пр.17-22)'!D21</f>
        <v>0</v>
      </c>
      <c r="M23" s="6">
        <f>'Объем средств по ПР'!D22</f>
        <v>0</v>
      </c>
      <c r="N23" s="6">
        <f>'СМП (17-22)'!D21</f>
        <v>0</v>
      </c>
      <c r="O23" s="6">
        <f>'Гемодиализ (пр.17-22)'!D21</f>
        <v>0</v>
      </c>
      <c r="P23" s="6">
        <f t="shared" ref="P23" si="8">D23+E23+F23+N23+O23</f>
        <v>5251633</v>
      </c>
      <c r="Q23" s="22">
        <f>'бюджет РБ'!D24</f>
        <v>0</v>
      </c>
      <c r="R23" s="81">
        <f>'бюджет РБ'!P24</f>
        <v>0</v>
      </c>
      <c r="S23" s="22">
        <f>'МБТ Расп.№109-р от 28.01.2022'!D22</f>
        <v>0</v>
      </c>
      <c r="T23" s="81">
        <f>'МБТ Расп.№789-р от 07.04.2022'!D21</f>
        <v>0</v>
      </c>
      <c r="U23" s="86">
        <f t="shared" si="6"/>
        <v>5251633</v>
      </c>
    </row>
    <row r="24" spans="1:21" x14ac:dyDescent="0.2">
      <c r="A24" s="39">
        <v>14</v>
      </c>
      <c r="B24" s="9" t="s">
        <v>27</v>
      </c>
      <c r="C24" s="10" t="s">
        <v>28</v>
      </c>
      <c r="D24" s="6">
        <f>'КС '!D22</f>
        <v>0</v>
      </c>
      <c r="E24" s="6">
        <f>'ДС (пр.18-22)'!D22</f>
        <v>87480</v>
      </c>
      <c r="F24" s="6">
        <f t="shared" si="7"/>
        <v>80966</v>
      </c>
      <c r="G24" s="6">
        <f>'АПУ профилактика'!D23</f>
        <v>0</v>
      </c>
      <c r="H24" s="6">
        <f>'АПУ в неотл.форме'!D22</f>
        <v>0</v>
      </c>
      <c r="I24" s="6">
        <f>'АПУ обращения'!D23</f>
        <v>80966</v>
      </c>
      <c r="J24" s="6">
        <f>'ОДИ ПГГ'!D22</f>
        <v>0</v>
      </c>
      <c r="K24" s="6">
        <f>'ОДИ МЗ РБ'!D23</f>
        <v>0</v>
      </c>
      <c r="L24" s="6">
        <f>'ФАП (пр.17-22)'!D22</f>
        <v>0</v>
      </c>
      <c r="M24" s="6">
        <f>'Объем средств по ПР'!D23</f>
        <v>0</v>
      </c>
      <c r="N24" s="6">
        <f>'СМП (17-22)'!D22</f>
        <v>0</v>
      </c>
      <c r="O24" s="6">
        <f>'Гемодиализ (пр.17-22)'!D22</f>
        <v>0</v>
      </c>
      <c r="P24" s="6">
        <f t="shared" si="5"/>
        <v>168446</v>
      </c>
      <c r="Q24" s="22">
        <f>'бюджет РБ'!D25</f>
        <v>0</v>
      </c>
      <c r="R24" s="81">
        <f>'бюджет РБ'!P25</f>
        <v>0</v>
      </c>
      <c r="S24" s="22">
        <f>'МБТ Расп.№109-р от 28.01.2022'!D23</f>
        <v>0</v>
      </c>
      <c r="T24" s="81">
        <f>'МБТ Расп.№789-р от 07.04.2022'!D22</f>
        <v>0</v>
      </c>
      <c r="U24" s="86">
        <f t="shared" si="6"/>
        <v>168446</v>
      </c>
    </row>
    <row r="25" spans="1:21" x14ac:dyDescent="0.2">
      <c r="A25" s="39">
        <v>15</v>
      </c>
      <c r="B25" s="95" t="s">
        <v>29</v>
      </c>
      <c r="C25" s="10" t="s">
        <v>30</v>
      </c>
      <c r="D25" s="6">
        <f>'КС '!D23</f>
        <v>53508144</v>
      </c>
      <c r="E25" s="6">
        <f>'ДС (пр.18-22)'!D23</f>
        <v>19797982</v>
      </c>
      <c r="F25" s="6">
        <f t="shared" si="7"/>
        <v>143322432</v>
      </c>
      <c r="G25" s="6">
        <f>'АПУ профилактика'!D24</f>
        <v>47146645</v>
      </c>
      <c r="H25" s="6">
        <f>'АПУ в неотл.форме'!D23</f>
        <v>10571768</v>
      </c>
      <c r="I25" s="6">
        <f>'АПУ обращения'!D24</f>
        <v>52092385</v>
      </c>
      <c r="J25" s="6">
        <f>'ОДИ ПГГ'!D23</f>
        <v>472284</v>
      </c>
      <c r="K25" s="6">
        <f>'ОДИ МЗ РБ'!D24</f>
        <v>0</v>
      </c>
      <c r="L25" s="6">
        <f>'ФАП (пр.17-22)'!D23</f>
        <v>31574222</v>
      </c>
      <c r="M25" s="6">
        <f>'Объем средств по ПР'!D24</f>
        <v>1465128</v>
      </c>
      <c r="N25" s="6">
        <f>'СМП (17-22)'!D23</f>
        <v>0</v>
      </c>
      <c r="O25" s="6">
        <f>'Гемодиализ (пр.17-22)'!D23</f>
        <v>0</v>
      </c>
      <c r="P25" s="6">
        <f t="shared" si="5"/>
        <v>216628558</v>
      </c>
      <c r="Q25" s="22">
        <f>'бюджет РБ'!D26</f>
        <v>9901227</v>
      </c>
      <c r="R25" s="81">
        <f>'бюджет РБ'!P26</f>
        <v>339515.18000000011</v>
      </c>
      <c r="S25" s="22">
        <f>'МБТ Расп.№109-р от 28.01.2022'!D24</f>
        <v>1391254</v>
      </c>
      <c r="T25" s="81">
        <f>'МБТ Расп.№789-р от 07.04.2022'!D23</f>
        <v>2803855.62</v>
      </c>
      <c r="U25" s="86">
        <f t="shared" si="6"/>
        <v>231064409.80000001</v>
      </c>
    </row>
    <row r="26" spans="1:21" x14ac:dyDescent="0.2">
      <c r="A26" s="39">
        <v>16</v>
      </c>
      <c r="B26" s="95" t="s">
        <v>31</v>
      </c>
      <c r="C26" s="10" t="s">
        <v>32</v>
      </c>
      <c r="D26" s="6">
        <f>'КС '!D24</f>
        <v>75591432</v>
      </c>
      <c r="E26" s="6">
        <f>'ДС (пр.18-22)'!D24</f>
        <v>24802606</v>
      </c>
      <c r="F26" s="6">
        <f t="shared" si="7"/>
        <v>207279366</v>
      </c>
      <c r="G26" s="6">
        <f>'АПУ профилактика'!D25</f>
        <v>73601553</v>
      </c>
      <c r="H26" s="6">
        <f>'АПУ в неотл.форме'!D24</f>
        <v>15878953</v>
      </c>
      <c r="I26" s="6">
        <f>'АПУ обращения'!D25</f>
        <v>64477087</v>
      </c>
      <c r="J26" s="6">
        <f>'ОДИ ПГГ'!D24</f>
        <v>550244</v>
      </c>
      <c r="K26" s="6">
        <f>'ОДИ МЗ РБ'!D25</f>
        <v>0</v>
      </c>
      <c r="L26" s="6">
        <f>'ФАП (пр.17-22)'!D24</f>
        <v>51671955</v>
      </c>
      <c r="M26" s="6">
        <f>'Объем средств по ПР'!D25</f>
        <v>1099574</v>
      </c>
      <c r="N26" s="6">
        <f>'СМП (17-22)'!D24</f>
        <v>0</v>
      </c>
      <c r="O26" s="6">
        <f>'Гемодиализ (пр.17-22)'!D24</f>
        <v>0</v>
      </c>
      <c r="P26" s="6">
        <f t="shared" si="5"/>
        <v>307673404</v>
      </c>
      <c r="Q26" s="22">
        <f>'бюджет РБ'!D27</f>
        <v>11907075</v>
      </c>
      <c r="R26" s="81">
        <f>'бюджет РБ'!P27</f>
        <v>652859.60000000009</v>
      </c>
      <c r="S26" s="22">
        <f>'МБТ Расп.№109-р от 28.01.2022'!D25</f>
        <v>2028529</v>
      </c>
      <c r="T26" s="81">
        <f>'МБТ Расп.№789-р от 07.04.2022'!D24</f>
        <v>1369220.9699999993</v>
      </c>
      <c r="U26" s="86">
        <f t="shared" si="6"/>
        <v>323631088.57000005</v>
      </c>
    </row>
    <row r="27" spans="1:21" x14ac:dyDescent="0.2">
      <c r="A27" s="39">
        <v>17</v>
      </c>
      <c r="B27" s="95" t="s">
        <v>33</v>
      </c>
      <c r="C27" s="10" t="s">
        <v>34</v>
      </c>
      <c r="D27" s="6">
        <f>'КС '!D25</f>
        <v>114326530</v>
      </c>
      <c r="E27" s="6">
        <f>'ДС (пр.18-22)'!D25</f>
        <v>35889891</v>
      </c>
      <c r="F27" s="6">
        <f t="shared" si="7"/>
        <v>293998167</v>
      </c>
      <c r="G27" s="6">
        <f>'АПУ профилактика'!D26</f>
        <v>98520902</v>
      </c>
      <c r="H27" s="6">
        <f>'АПУ в неотл.форме'!D25</f>
        <v>21959066</v>
      </c>
      <c r="I27" s="6">
        <f>'АПУ обращения'!D26</f>
        <v>110807044</v>
      </c>
      <c r="J27" s="6">
        <f>'ОДИ ПГГ'!D25</f>
        <v>8998102</v>
      </c>
      <c r="K27" s="6">
        <f>'ОДИ МЗ РБ'!D26</f>
        <v>0</v>
      </c>
      <c r="L27" s="6">
        <f>'ФАП (пр.17-22)'!D25</f>
        <v>51520647</v>
      </c>
      <c r="M27" s="6">
        <f>'Объем средств по ПР'!D26</f>
        <v>2192406</v>
      </c>
      <c r="N27" s="6">
        <f>'СМП (17-22)'!D25</f>
        <v>0</v>
      </c>
      <c r="O27" s="6">
        <f>'Гемодиализ (пр.17-22)'!D25</f>
        <v>0</v>
      </c>
      <c r="P27" s="6">
        <f t="shared" si="5"/>
        <v>444214588</v>
      </c>
      <c r="Q27" s="22">
        <f>'бюджет РБ'!D28</f>
        <v>12537485</v>
      </c>
      <c r="R27" s="81">
        <f>'бюджет РБ'!P28</f>
        <v>641603.4</v>
      </c>
      <c r="S27" s="22">
        <f>'МБТ Расп.№109-р от 28.01.2022'!D26</f>
        <v>2618650</v>
      </c>
      <c r="T27" s="81">
        <f>'МБТ Расп.№789-р от 07.04.2022'!D25</f>
        <v>2056937.2799999998</v>
      </c>
      <c r="U27" s="86">
        <f t="shared" si="6"/>
        <v>462069263.67999995</v>
      </c>
    </row>
    <row r="28" spans="1:21" x14ac:dyDescent="0.2">
      <c r="A28" s="39">
        <v>18</v>
      </c>
      <c r="B28" s="95" t="s">
        <v>35</v>
      </c>
      <c r="C28" s="10" t="s">
        <v>36</v>
      </c>
      <c r="D28" s="6">
        <f>'КС '!D26</f>
        <v>557955532</v>
      </c>
      <c r="E28" s="6">
        <f>'ДС (пр.18-22)'!D26</f>
        <v>67765749</v>
      </c>
      <c r="F28" s="6">
        <f t="shared" si="7"/>
        <v>533865826</v>
      </c>
      <c r="G28" s="6">
        <f>'АПУ профилактика'!D27</f>
        <v>200806924</v>
      </c>
      <c r="H28" s="6">
        <f>'АПУ в неотл.форме'!D26</f>
        <v>31178161</v>
      </c>
      <c r="I28" s="6">
        <f>'АПУ обращения'!D27</f>
        <v>211602583</v>
      </c>
      <c r="J28" s="6">
        <f>'ОДИ ПГГ'!D26</f>
        <v>51903135</v>
      </c>
      <c r="K28" s="6">
        <f>'ОДИ МЗ РБ'!D27</f>
        <v>1644590</v>
      </c>
      <c r="L28" s="6">
        <f>'ФАП (пр.17-22)'!D26</f>
        <v>33350271</v>
      </c>
      <c r="M28" s="6">
        <f>'Объем средств по ПР'!D27</f>
        <v>3380162</v>
      </c>
      <c r="N28" s="6">
        <f>'СМП (17-22)'!D26</f>
        <v>196368156</v>
      </c>
      <c r="O28" s="6">
        <f>'Гемодиализ (пр.17-22)'!D26</f>
        <v>0</v>
      </c>
      <c r="P28" s="6">
        <f t="shared" si="5"/>
        <v>1355955263</v>
      </c>
      <c r="Q28" s="22">
        <f>'бюджет РБ'!D29</f>
        <v>21717802</v>
      </c>
      <c r="R28" s="81">
        <f>'бюджет РБ'!P29</f>
        <v>448373.98000000004</v>
      </c>
      <c r="S28" s="22">
        <f>'МБТ Расп.№109-р от 28.01.2022'!D27</f>
        <v>4642285</v>
      </c>
      <c r="T28" s="81">
        <f>'МБТ Расп.№789-р от 07.04.2022'!D26</f>
        <v>1557189.8600000003</v>
      </c>
      <c r="U28" s="86">
        <f t="shared" si="6"/>
        <v>1384320913.8399999</v>
      </c>
    </row>
    <row r="29" spans="1:21" x14ac:dyDescent="0.2">
      <c r="A29" s="39">
        <v>19</v>
      </c>
      <c r="B29" s="9" t="s">
        <v>37</v>
      </c>
      <c r="C29" s="10" t="s">
        <v>38</v>
      </c>
      <c r="D29" s="6">
        <f>'КС '!D27</f>
        <v>28588851</v>
      </c>
      <c r="E29" s="6">
        <f>'ДС (пр.18-22)'!D27</f>
        <v>11080010</v>
      </c>
      <c r="F29" s="6">
        <f t="shared" si="7"/>
        <v>102317054</v>
      </c>
      <c r="G29" s="6">
        <f>'АПУ профилактика'!D28</f>
        <v>30819091</v>
      </c>
      <c r="H29" s="6">
        <f>'АПУ в неотл.форме'!D27</f>
        <v>6543546</v>
      </c>
      <c r="I29" s="6">
        <f>'АПУ обращения'!D28</f>
        <v>39548339</v>
      </c>
      <c r="J29" s="6">
        <f>'ОДИ ПГГ'!D27</f>
        <v>533789</v>
      </c>
      <c r="K29" s="6">
        <f>'ОДИ МЗ РБ'!D28</f>
        <v>0</v>
      </c>
      <c r="L29" s="6">
        <f>'ФАП (пр.17-22)'!D27</f>
        <v>23765970</v>
      </c>
      <c r="M29" s="6">
        <f>'Объем средств по ПР'!D28</f>
        <v>1106319</v>
      </c>
      <c r="N29" s="6">
        <f>'СМП (17-22)'!D27</f>
        <v>0</v>
      </c>
      <c r="O29" s="6">
        <f>'Гемодиализ (пр.17-22)'!D27</f>
        <v>0</v>
      </c>
      <c r="P29" s="6">
        <f t="shared" si="5"/>
        <v>141985915</v>
      </c>
      <c r="Q29" s="22">
        <f>'бюджет РБ'!D30</f>
        <v>5577234</v>
      </c>
      <c r="R29" s="81">
        <f>'бюджет РБ'!P30</f>
        <v>281405.00000000006</v>
      </c>
      <c r="S29" s="22">
        <f>'МБТ Расп.№109-р от 28.01.2022'!D28</f>
        <v>820788</v>
      </c>
      <c r="T29" s="81">
        <f>'МБТ Расп.№789-р от 07.04.2022'!D27</f>
        <v>170485.56</v>
      </c>
      <c r="U29" s="86">
        <f t="shared" si="6"/>
        <v>148835827.56</v>
      </c>
    </row>
    <row r="30" spans="1:21" x14ac:dyDescent="0.2">
      <c r="A30" s="39">
        <v>20</v>
      </c>
      <c r="B30" s="9" t="s">
        <v>39</v>
      </c>
      <c r="C30" s="10" t="s">
        <v>40</v>
      </c>
      <c r="D30" s="6">
        <f>'КС '!D28</f>
        <v>28331656</v>
      </c>
      <c r="E30" s="6">
        <f>'ДС (пр.18-22)'!D28</f>
        <v>8987329</v>
      </c>
      <c r="F30" s="6">
        <f t="shared" si="7"/>
        <v>72181584</v>
      </c>
      <c r="G30" s="6">
        <f>'АПУ профилактика'!D29</f>
        <v>22559450</v>
      </c>
      <c r="H30" s="6">
        <f>'АПУ в неотл.форме'!D28</f>
        <v>6038405</v>
      </c>
      <c r="I30" s="6">
        <f>'АПУ обращения'!D29</f>
        <v>22566047</v>
      </c>
      <c r="J30" s="6">
        <f>'ОДИ ПГГ'!D28</f>
        <v>264233</v>
      </c>
      <c r="K30" s="6">
        <f>'ОДИ МЗ РБ'!D29</f>
        <v>0</v>
      </c>
      <c r="L30" s="6">
        <f>'ФАП (пр.17-22)'!D28</f>
        <v>19692286</v>
      </c>
      <c r="M30" s="6">
        <f>'Объем средств по ПР'!D29</f>
        <v>1061163</v>
      </c>
      <c r="N30" s="6">
        <f>'СМП (17-22)'!D28</f>
        <v>0</v>
      </c>
      <c r="O30" s="6">
        <f>'Гемодиализ (пр.17-22)'!D28</f>
        <v>0</v>
      </c>
      <c r="P30" s="6">
        <f t="shared" si="5"/>
        <v>109500569</v>
      </c>
      <c r="Q30" s="22">
        <f>'бюджет РБ'!D31</f>
        <v>12737318</v>
      </c>
      <c r="R30" s="81">
        <f>'бюджет РБ'!P31</f>
        <v>273878.46000000008</v>
      </c>
      <c r="S30" s="22">
        <f>'МБТ Расп.№109-р от 28.01.2022'!D29</f>
        <v>640637</v>
      </c>
      <c r="T30" s="81">
        <f>'МБТ Расп.№789-р от 07.04.2022'!D28</f>
        <v>0</v>
      </c>
      <c r="U30" s="86">
        <f t="shared" si="6"/>
        <v>123152402.45999999</v>
      </c>
    </row>
    <row r="31" spans="1:21" x14ac:dyDescent="0.2">
      <c r="A31" s="39">
        <v>21</v>
      </c>
      <c r="B31" s="9" t="s">
        <v>41</v>
      </c>
      <c r="C31" s="10" t="s">
        <v>42</v>
      </c>
      <c r="D31" s="6">
        <f>'КС '!D29</f>
        <v>188783691</v>
      </c>
      <c r="E31" s="6">
        <f>'ДС (пр.18-22)'!D29</f>
        <v>41468300</v>
      </c>
      <c r="F31" s="6">
        <f t="shared" si="7"/>
        <v>360653164</v>
      </c>
      <c r="G31" s="6">
        <f>'АПУ профилактика'!D30</f>
        <v>123741182</v>
      </c>
      <c r="H31" s="6">
        <f>'АПУ в неотл.форме'!D29</f>
        <v>24780553</v>
      </c>
      <c r="I31" s="6">
        <f>'АПУ обращения'!D30</f>
        <v>159917133</v>
      </c>
      <c r="J31" s="6">
        <f>'ОДИ ПГГ'!D29</f>
        <v>6129437</v>
      </c>
      <c r="K31" s="6">
        <f>'ОДИ МЗ РБ'!D30</f>
        <v>0</v>
      </c>
      <c r="L31" s="6">
        <f>'ФАП (пр.17-22)'!D29</f>
        <v>43462261</v>
      </c>
      <c r="M31" s="6">
        <f>'Объем средств по ПР'!D30</f>
        <v>2622598</v>
      </c>
      <c r="N31" s="6">
        <f>'СМП (17-22)'!D29</f>
        <v>0</v>
      </c>
      <c r="O31" s="6">
        <f>'Гемодиализ (пр.17-22)'!D29</f>
        <v>0</v>
      </c>
      <c r="P31" s="6">
        <f t="shared" si="5"/>
        <v>590905155</v>
      </c>
      <c r="Q31" s="22">
        <f>'бюджет РБ'!D32</f>
        <v>14627355</v>
      </c>
      <c r="R31" s="81">
        <f>'бюджет РБ'!P32</f>
        <v>472760.39999999985</v>
      </c>
      <c r="S31" s="22">
        <f>'МБТ Расп.№109-р от 28.01.2022'!D30</f>
        <v>3348693</v>
      </c>
      <c r="T31" s="81">
        <f>'МБТ Расп.№789-р от 07.04.2022'!D29</f>
        <v>1049741.7399999998</v>
      </c>
      <c r="U31" s="86">
        <f t="shared" si="6"/>
        <v>610403705.13999999</v>
      </c>
    </row>
    <row r="32" spans="1:21" x14ac:dyDescent="0.2">
      <c r="A32" s="39">
        <v>22</v>
      </c>
      <c r="B32" s="9" t="s">
        <v>43</v>
      </c>
      <c r="C32" s="10" t="s">
        <v>44</v>
      </c>
      <c r="D32" s="6">
        <f>'КС '!D30</f>
        <v>380022832</v>
      </c>
      <c r="E32" s="6">
        <f>'ДС (пр.18-22)'!D30</f>
        <v>36222267</v>
      </c>
      <c r="F32" s="6">
        <f t="shared" si="7"/>
        <v>297432594</v>
      </c>
      <c r="G32" s="6">
        <f>'АПУ профилактика'!D31</f>
        <v>113155730</v>
      </c>
      <c r="H32" s="6">
        <f>'АПУ в неотл.форме'!D30</f>
        <v>22314314</v>
      </c>
      <c r="I32" s="6">
        <f>'АПУ обращения'!D31</f>
        <v>128193685</v>
      </c>
      <c r="J32" s="6">
        <f>'ОДИ ПГГ'!D30</f>
        <v>28622346</v>
      </c>
      <c r="K32" s="6">
        <f>'ОДИ МЗ РБ'!D31</f>
        <v>1753275</v>
      </c>
      <c r="L32" s="6">
        <f>'ФАП (пр.17-22)'!D30</f>
        <v>1012799</v>
      </c>
      <c r="M32" s="6">
        <f>'Объем средств по ПР'!D31</f>
        <v>2380445</v>
      </c>
      <c r="N32" s="6">
        <f>'СМП (17-22)'!D30</f>
        <v>138202934</v>
      </c>
      <c r="O32" s="6">
        <f>'Гемодиализ (пр.17-22)'!D30</f>
        <v>0</v>
      </c>
      <c r="P32" s="6">
        <f t="shared" si="5"/>
        <v>851880627</v>
      </c>
      <c r="Q32" s="22">
        <f>'бюджет РБ'!D33</f>
        <v>17425174</v>
      </c>
      <c r="R32" s="81">
        <f>'бюджет РБ'!P33</f>
        <v>11256.2</v>
      </c>
      <c r="S32" s="22">
        <f>'МБТ Расп.№109-р от 28.01.2022'!D31</f>
        <v>2709103</v>
      </c>
      <c r="T32" s="81">
        <f>'МБТ Расп.№789-р от 07.04.2022'!D30</f>
        <v>4665251.870000001</v>
      </c>
      <c r="U32" s="86">
        <f t="shared" si="6"/>
        <v>876691412.07000005</v>
      </c>
    </row>
    <row r="33" spans="1:21" x14ac:dyDescent="0.2">
      <c r="A33" s="39">
        <v>23</v>
      </c>
      <c r="B33" s="95" t="s">
        <v>45</v>
      </c>
      <c r="C33" s="10" t="s">
        <v>46</v>
      </c>
      <c r="D33" s="6">
        <f>'КС '!D31</f>
        <v>0</v>
      </c>
      <c r="E33" s="6">
        <f>'ДС (пр.18-22)'!D31</f>
        <v>7513540</v>
      </c>
      <c r="F33" s="6">
        <f t="shared" si="7"/>
        <v>116430195</v>
      </c>
      <c r="G33" s="6">
        <f>'АПУ профилактика'!D32</f>
        <v>48248714</v>
      </c>
      <c r="H33" s="6">
        <f>'АПУ в неотл.форме'!D31</f>
        <v>10470377</v>
      </c>
      <c r="I33" s="6">
        <f>'АПУ обращения'!D32</f>
        <v>55714790</v>
      </c>
      <c r="J33" s="6">
        <f>'ОДИ ПГГ'!D31</f>
        <v>944759</v>
      </c>
      <c r="K33" s="6">
        <f>'ОДИ МЗ РБ'!D32</f>
        <v>0</v>
      </c>
      <c r="L33" s="6">
        <f>'ФАП (пр.17-22)'!D31</f>
        <v>0</v>
      </c>
      <c r="M33" s="6">
        <f>'Объем средств по ПР'!D32</f>
        <v>1051555</v>
      </c>
      <c r="N33" s="6">
        <f>'СМП (17-22)'!D31</f>
        <v>23246493</v>
      </c>
      <c r="O33" s="6">
        <f>'Гемодиализ (пр.17-22)'!D31</f>
        <v>0</v>
      </c>
      <c r="P33" s="6">
        <f t="shared" si="5"/>
        <v>147190228</v>
      </c>
      <c r="Q33" s="22">
        <f>'бюджет РБ'!D34</f>
        <v>0</v>
      </c>
      <c r="R33" s="81">
        <f>'бюджет РБ'!P34</f>
        <v>0</v>
      </c>
      <c r="S33" s="22">
        <f>'МБТ Расп.№109-р от 28.01.2022'!D32</f>
        <v>1172799</v>
      </c>
      <c r="T33" s="81">
        <f>'МБТ Расп.№789-р от 07.04.2022'!D31</f>
        <v>0</v>
      </c>
      <c r="U33" s="86">
        <f t="shared" si="6"/>
        <v>148363027</v>
      </c>
    </row>
    <row r="34" spans="1:21" ht="12" customHeight="1" x14ac:dyDescent="0.2">
      <c r="A34" s="39">
        <v>24</v>
      </c>
      <c r="B34" s="95" t="s">
        <v>47</v>
      </c>
      <c r="C34" s="10" t="s">
        <v>48</v>
      </c>
      <c r="D34" s="6">
        <f>'КС '!D32</f>
        <v>0</v>
      </c>
      <c r="E34" s="6">
        <f>'ДС (пр.18-22)'!D32</f>
        <v>0</v>
      </c>
      <c r="F34" s="6">
        <f t="shared" si="7"/>
        <v>19034841</v>
      </c>
      <c r="G34" s="6">
        <f>'АПУ профилактика'!D33</f>
        <v>0</v>
      </c>
      <c r="H34" s="6">
        <f>'АПУ в неотл.форме'!D32</f>
        <v>0</v>
      </c>
      <c r="I34" s="6">
        <f>'АПУ обращения'!D33</f>
        <v>0</v>
      </c>
      <c r="J34" s="6">
        <f>'ОДИ ПГГ'!D32</f>
        <v>19034841</v>
      </c>
      <c r="K34" s="6">
        <f>'ОДИ МЗ РБ'!D33</f>
        <v>0</v>
      </c>
      <c r="L34" s="6">
        <f>'ФАП (пр.17-22)'!D32</f>
        <v>0</v>
      </c>
      <c r="M34" s="6">
        <f>'Объем средств по ПР'!D33</f>
        <v>0</v>
      </c>
      <c r="N34" s="6">
        <f>'СМП (17-22)'!D32</f>
        <v>0</v>
      </c>
      <c r="O34" s="6">
        <f>'Гемодиализ (пр.17-22)'!D32</f>
        <v>0</v>
      </c>
      <c r="P34" s="6">
        <f t="shared" si="5"/>
        <v>19034841</v>
      </c>
      <c r="Q34" s="22">
        <f>'бюджет РБ'!D35</f>
        <v>0</v>
      </c>
      <c r="R34" s="81">
        <f>'бюджет РБ'!P35</f>
        <v>0</v>
      </c>
      <c r="S34" s="22">
        <f>'МБТ Расп.№109-р от 28.01.2022'!D33</f>
        <v>0</v>
      </c>
      <c r="T34" s="81">
        <f>'МБТ Расп.№789-р от 07.04.2022'!D32</f>
        <v>0</v>
      </c>
      <c r="U34" s="86">
        <f t="shared" si="6"/>
        <v>19034841</v>
      </c>
    </row>
    <row r="35" spans="1:21" ht="24" x14ac:dyDescent="0.2">
      <c r="A35" s="39">
        <v>25</v>
      </c>
      <c r="B35" s="95" t="s">
        <v>49</v>
      </c>
      <c r="C35" s="10" t="s">
        <v>50</v>
      </c>
      <c r="D35" s="6">
        <f>'КС '!D33</f>
        <v>0</v>
      </c>
      <c r="E35" s="6">
        <f>'ДС (пр.18-22)'!D33</f>
        <v>15576928</v>
      </c>
      <c r="F35" s="6">
        <f t="shared" si="7"/>
        <v>0</v>
      </c>
      <c r="G35" s="6">
        <f>'АПУ профилактика'!D34</f>
        <v>0</v>
      </c>
      <c r="H35" s="6">
        <f>'АПУ в неотл.форме'!D33</f>
        <v>0</v>
      </c>
      <c r="I35" s="6">
        <f>'АПУ обращения'!D34</f>
        <v>0</v>
      </c>
      <c r="J35" s="6">
        <f>'ОДИ ПГГ'!D33</f>
        <v>0</v>
      </c>
      <c r="K35" s="6">
        <f>'ОДИ МЗ РБ'!D34</f>
        <v>0</v>
      </c>
      <c r="L35" s="6">
        <f>'ФАП (пр.17-22)'!D33</f>
        <v>0</v>
      </c>
      <c r="M35" s="6">
        <f>'Объем средств по ПР'!D34</f>
        <v>0</v>
      </c>
      <c r="N35" s="6">
        <f>'СМП (17-22)'!D33</f>
        <v>0</v>
      </c>
      <c r="O35" s="6">
        <f>'Гемодиализ (пр.17-22)'!D33</f>
        <v>0</v>
      </c>
      <c r="P35" s="6">
        <f t="shared" si="5"/>
        <v>15576928</v>
      </c>
      <c r="Q35" s="22">
        <f>'бюджет РБ'!D36</f>
        <v>0</v>
      </c>
      <c r="R35" s="81">
        <f>'бюджет РБ'!P36</f>
        <v>0</v>
      </c>
      <c r="S35" s="22">
        <f>'МБТ Расп.№109-р от 28.01.2022'!D34</f>
        <v>0</v>
      </c>
      <c r="T35" s="81">
        <f>'МБТ Расп.№789-р от 07.04.2022'!D33</f>
        <v>0</v>
      </c>
      <c r="U35" s="86">
        <f t="shared" si="6"/>
        <v>15576928</v>
      </c>
    </row>
    <row r="36" spans="1:21" x14ac:dyDescent="0.2">
      <c r="A36" s="39">
        <v>26</v>
      </c>
      <c r="B36" s="9" t="s">
        <v>51</v>
      </c>
      <c r="C36" s="10" t="s">
        <v>52</v>
      </c>
      <c r="D36" s="6">
        <f>'КС '!D34</f>
        <v>928722191</v>
      </c>
      <c r="E36" s="6">
        <f>'ДС (пр.18-22)'!D34</f>
        <v>61600220</v>
      </c>
      <c r="F36" s="6">
        <f t="shared" si="7"/>
        <v>470341083</v>
      </c>
      <c r="G36" s="6">
        <f>'АПУ профилактика'!D35</f>
        <v>180730863</v>
      </c>
      <c r="H36" s="6">
        <f>'АПУ в неотл.форме'!D34</f>
        <v>40895929</v>
      </c>
      <c r="I36" s="6">
        <f>'АПУ обращения'!D35</f>
        <v>206910959</v>
      </c>
      <c r="J36" s="6">
        <f>'ОДИ ПГГ'!D34</f>
        <v>38278398</v>
      </c>
      <c r="K36" s="6">
        <f>'ОДИ МЗ РБ'!D35</f>
        <v>0</v>
      </c>
      <c r="L36" s="6">
        <f>'ФАП (пр.17-22)'!D34</f>
        <v>0</v>
      </c>
      <c r="M36" s="6">
        <f>'Объем средств по ПР'!D35</f>
        <v>3524934</v>
      </c>
      <c r="N36" s="6">
        <f>'СМП (17-22)'!D34</f>
        <v>0</v>
      </c>
      <c r="O36" s="6">
        <f>'Гемодиализ (пр.17-22)'!D34</f>
        <v>845568</v>
      </c>
      <c r="P36" s="6">
        <f t="shared" si="5"/>
        <v>1461509062</v>
      </c>
      <c r="Q36" s="22">
        <f>'бюджет РБ'!D37</f>
        <v>25687035</v>
      </c>
      <c r="R36" s="81">
        <f>'бюджет РБ'!P37</f>
        <v>0</v>
      </c>
      <c r="S36" s="22">
        <f>'МБТ Расп.№109-р от 28.01.2022'!D35</f>
        <v>4535702</v>
      </c>
      <c r="T36" s="81">
        <f>'МБТ Расп.№789-р от 07.04.2022'!D34</f>
        <v>14221955.849999994</v>
      </c>
      <c r="U36" s="86">
        <f t="shared" si="6"/>
        <v>1505953754.8499999</v>
      </c>
    </row>
    <row r="37" spans="1:21" x14ac:dyDescent="0.2">
      <c r="A37" s="39">
        <v>27</v>
      </c>
      <c r="B37" s="95" t="s">
        <v>53</v>
      </c>
      <c r="C37" s="10" t="s">
        <v>54</v>
      </c>
      <c r="D37" s="6">
        <f>'КС '!D35</f>
        <v>325078678</v>
      </c>
      <c r="E37" s="6">
        <f>'ДС (пр.18-22)'!D35</f>
        <v>80383723</v>
      </c>
      <c r="F37" s="6">
        <f t="shared" si="7"/>
        <v>609817901</v>
      </c>
      <c r="G37" s="6">
        <f>'АПУ профилактика'!D36</f>
        <v>251677478</v>
      </c>
      <c r="H37" s="6">
        <f>'АПУ в неотл.форме'!D35</f>
        <v>29436024</v>
      </c>
      <c r="I37" s="6">
        <f>'АПУ обращения'!D36</f>
        <v>217918341</v>
      </c>
      <c r="J37" s="6">
        <f>'ОДИ ПГГ'!D35</f>
        <v>50665954</v>
      </c>
      <c r="K37" s="6">
        <f>'ОДИ МЗ РБ'!D36</f>
        <v>5235600</v>
      </c>
      <c r="L37" s="6">
        <f>'ФАП (пр.17-22)'!D35</f>
        <v>50590844</v>
      </c>
      <c r="M37" s="6">
        <f>'Объем средств по ПР'!D36</f>
        <v>4293660</v>
      </c>
      <c r="N37" s="6">
        <f>'СМП (17-22)'!D35</f>
        <v>0</v>
      </c>
      <c r="O37" s="6">
        <f>'Гемодиализ (пр.17-22)'!D35</f>
        <v>379990</v>
      </c>
      <c r="P37" s="6">
        <f t="shared" si="5"/>
        <v>1015660292</v>
      </c>
      <c r="Q37" s="22">
        <f>'бюджет РБ'!D38</f>
        <v>18403368</v>
      </c>
      <c r="R37" s="81">
        <f>'бюджет РБ'!P38</f>
        <v>472760.39999999991</v>
      </c>
      <c r="S37" s="22">
        <f>'МБТ Расп.№109-р от 28.01.2022'!D36</f>
        <v>6133704</v>
      </c>
      <c r="T37" s="81">
        <f>'МБТ Расп.№789-р от 07.04.2022'!D35</f>
        <v>80115.69</v>
      </c>
      <c r="U37" s="86">
        <f t="shared" si="6"/>
        <v>1040750240.09</v>
      </c>
    </row>
    <row r="38" spans="1:21" ht="24" customHeight="1" x14ac:dyDescent="0.2">
      <c r="A38" s="39">
        <v>28</v>
      </c>
      <c r="B38" s="95" t="s">
        <v>55</v>
      </c>
      <c r="C38" s="10" t="s">
        <v>56</v>
      </c>
      <c r="D38" s="6">
        <f>'КС '!D36</f>
        <v>83583891</v>
      </c>
      <c r="E38" s="6">
        <f>'ДС (пр.18-22)'!D36</f>
        <v>25445271</v>
      </c>
      <c r="F38" s="6">
        <f t="shared" si="7"/>
        <v>209805689</v>
      </c>
      <c r="G38" s="6">
        <f>'АПУ профилактика'!D37</f>
        <v>130158314</v>
      </c>
      <c r="H38" s="6">
        <f>'АПУ в неотл.форме'!D36</f>
        <v>19223801</v>
      </c>
      <c r="I38" s="6">
        <f>'АПУ обращения'!D37</f>
        <v>56197757</v>
      </c>
      <c r="J38" s="6">
        <f>'ОДИ ПГГ'!D36</f>
        <v>2803800</v>
      </c>
      <c r="K38" s="6">
        <f>'ОДИ МЗ РБ'!D37</f>
        <v>0</v>
      </c>
      <c r="L38" s="6">
        <f>'ФАП (пр.17-22)'!D36</f>
        <v>0</v>
      </c>
      <c r="M38" s="6">
        <f>'Объем средств по ПР'!D37</f>
        <v>1422017</v>
      </c>
      <c r="N38" s="6">
        <f>'СМП (17-22)'!D36</f>
        <v>0</v>
      </c>
      <c r="O38" s="6">
        <f>'Гемодиализ (пр.17-22)'!D36</f>
        <v>0</v>
      </c>
      <c r="P38" s="6">
        <f t="shared" si="5"/>
        <v>318834851</v>
      </c>
      <c r="Q38" s="22">
        <f>'бюджет РБ'!D39</f>
        <v>1816255</v>
      </c>
      <c r="R38" s="81">
        <f>'бюджет РБ'!P39</f>
        <v>0</v>
      </c>
      <c r="S38" s="22">
        <f>'МБТ Расп.№109-р от 28.01.2022'!D37</f>
        <v>3000282</v>
      </c>
      <c r="T38" s="81">
        <f>'МБТ Расп.№789-р от 07.04.2022'!D36</f>
        <v>195570.73</v>
      </c>
      <c r="U38" s="86">
        <f t="shared" si="6"/>
        <v>323846958.73000002</v>
      </c>
    </row>
    <row r="39" spans="1:21" ht="12" customHeight="1" x14ac:dyDescent="0.2">
      <c r="A39" s="39">
        <v>29</v>
      </c>
      <c r="B39" s="94" t="s">
        <v>57</v>
      </c>
      <c r="C39" s="10" t="s">
        <v>58</v>
      </c>
      <c r="D39" s="6">
        <f>'КС '!D37</f>
        <v>0</v>
      </c>
      <c r="E39" s="6">
        <f>'ДС (пр.18-22)'!D37</f>
        <v>0</v>
      </c>
      <c r="F39" s="6">
        <f t="shared" si="7"/>
        <v>146587022</v>
      </c>
      <c r="G39" s="6">
        <f>'АПУ профилактика'!D38</f>
        <v>9267257</v>
      </c>
      <c r="H39" s="6">
        <f>'АПУ в неотл.форме'!D37</f>
        <v>7609140</v>
      </c>
      <c r="I39" s="6">
        <f>'АПУ обращения'!D38</f>
        <v>129710625</v>
      </c>
      <c r="J39" s="6">
        <f>'ОДИ ПГГ'!D37</f>
        <v>0</v>
      </c>
      <c r="K39" s="6">
        <f>'ОДИ МЗ РБ'!D38</f>
        <v>0</v>
      </c>
      <c r="L39" s="6">
        <f>'ФАП (пр.17-22)'!D37</f>
        <v>0</v>
      </c>
      <c r="M39" s="6">
        <f>'Объем средств по ПР'!D38</f>
        <v>0</v>
      </c>
      <c r="N39" s="6">
        <f>'СМП (17-22)'!D37</f>
        <v>0</v>
      </c>
      <c r="O39" s="6">
        <f>'Гемодиализ (пр.17-22)'!D37</f>
        <v>0</v>
      </c>
      <c r="P39" s="6">
        <f t="shared" si="5"/>
        <v>146587022</v>
      </c>
      <c r="Q39" s="22">
        <f>'бюджет РБ'!D40</f>
        <v>0</v>
      </c>
      <c r="R39" s="81">
        <f>'бюджет РБ'!P40</f>
        <v>0</v>
      </c>
      <c r="S39" s="22">
        <f>'МБТ Расп.№109-р от 28.01.2022'!D38</f>
        <v>0</v>
      </c>
      <c r="T39" s="81">
        <f>'МБТ Расп.№789-р от 07.04.2022'!D37</f>
        <v>0</v>
      </c>
      <c r="U39" s="86">
        <f t="shared" si="6"/>
        <v>146587022</v>
      </c>
    </row>
    <row r="40" spans="1:21" ht="24" x14ac:dyDescent="0.2">
      <c r="A40" s="39">
        <v>30</v>
      </c>
      <c r="B40" s="9" t="s">
        <v>59</v>
      </c>
      <c r="C40" s="10" t="s">
        <v>60</v>
      </c>
      <c r="D40" s="6">
        <f>'КС '!D38</f>
        <v>0</v>
      </c>
      <c r="E40" s="6">
        <f>'ДС (пр.18-22)'!D38</f>
        <v>0</v>
      </c>
      <c r="F40" s="6">
        <f t="shared" si="7"/>
        <v>0</v>
      </c>
      <c r="G40" s="6">
        <f>'АПУ профилактика'!D39</f>
        <v>0</v>
      </c>
      <c r="H40" s="6">
        <f>'АПУ в неотл.форме'!D38</f>
        <v>0</v>
      </c>
      <c r="I40" s="6">
        <f>'АПУ обращения'!D39</f>
        <v>0</v>
      </c>
      <c r="J40" s="6">
        <f>'ОДИ ПГГ'!D38</f>
        <v>0</v>
      </c>
      <c r="K40" s="6">
        <f>'ОДИ МЗ РБ'!D39</f>
        <v>0</v>
      </c>
      <c r="L40" s="6">
        <f>'ФАП (пр.17-22)'!D38</f>
        <v>0</v>
      </c>
      <c r="M40" s="6">
        <f>'Объем средств по ПР'!D39</f>
        <v>0</v>
      </c>
      <c r="N40" s="6">
        <f>'СМП (17-22)'!D38</f>
        <v>443732550</v>
      </c>
      <c r="O40" s="6">
        <f>'Гемодиализ (пр.17-22)'!D38</f>
        <v>0</v>
      </c>
      <c r="P40" s="6">
        <f t="shared" si="5"/>
        <v>443732550</v>
      </c>
      <c r="Q40" s="22">
        <f>'бюджет РБ'!D41</f>
        <v>0</v>
      </c>
      <c r="R40" s="81">
        <f>'бюджет РБ'!P41</f>
        <v>0</v>
      </c>
      <c r="S40" s="22">
        <f>'МБТ Расп.№109-р от 28.01.2022'!D39</f>
        <v>0</v>
      </c>
      <c r="T40" s="81">
        <f>'МБТ Расп.№789-р от 07.04.2022'!D38</f>
        <v>0</v>
      </c>
      <c r="U40" s="86">
        <f t="shared" si="6"/>
        <v>443732550</v>
      </c>
    </row>
    <row r="41" spans="1:21" x14ac:dyDescent="0.2">
      <c r="A41" s="39">
        <v>31</v>
      </c>
      <c r="B41" s="95" t="s">
        <v>61</v>
      </c>
      <c r="C41" s="10" t="s">
        <v>62</v>
      </c>
      <c r="D41" s="6">
        <f>'КС '!D39</f>
        <v>0</v>
      </c>
      <c r="E41" s="6">
        <f>'ДС (пр.18-22)'!D39</f>
        <v>4422638</v>
      </c>
      <c r="F41" s="6">
        <f t="shared" si="7"/>
        <v>30624175</v>
      </c>
      <c r="G41" s="6">
        <f>'АПУ профилактика'!D40</f>
        <v>10576865</v>
      </c>
      <c r="H41" s="6">
        <f>'АПУ в неотл.форме'!D39</f>
        <v>1619554</v>
      </c>
      <c r="I41" s="6">
        <f>'АПУ обращения'!D40</f>
        <v>17288189</v>
      </c>
      <c r="J41" s="6">
        <f>'ОДИ ПГГ'!D39</f>
        <v>540525</v>
      </c>
      <c r="K41" s="6">
        <f>'ОДИ МЗ РБ'!D40</f>
        <v>0</v>
      </c>
      <c r="L41" s="6">
        <f>'ФАП (пр.17-22)'!D39</f>
        <v>0</v>
      </c>
      <c r="M41" s="6">
        <f>'Объем средств по ПР'!D40</f>
        <v>599042</v>
      </c>
      <c r="N41" s="6">
        <f>'СМП (17-22)'!D39</f>
        <v>0</v>
      </c>
      <c r="O41" s="6">
        <f>'Гемодиализ (пр.17-22)'!D39</f>
        <v>0</v>
      </c>
      <c r="P41" s="6">
        <f t="shared" si="5"/>
        <v>35046813</v>
      </c>
      <c r="Q41" s="22">
        <f>'бюджет РБ'!D42</f>
        <v>0</v>
      </c>
      <c r="R41" s="81">
        <f>'бюджет РБ'!P42</f>
        <v>0</v>
      </c>
      <c r="S41" s="22">
        <f>'МБТ Расп.№109-р от 28.01.2022'!D40</f>
        <v>317584</v>
      </c>
      <c r="T41" s="81">
        <f>'МБТ Расп.№789-р от 07.04.2022'!D39</f>
        <v>0</v>
      </c>
      <c r="U41" s="86">
        <f t="shared" si="6"/>
        <v>35364397</v>
      </c>
    </row>
    <row r="42" spans="1:21" x14ac:dyDescent="0.2">
      <c r="A42" s="39">
        <v>32</v>
      </c>
      <c r="B42" s="94" t="s">
        <v>63</v>
      </c>
      <c r="C42" s="10" t="s">
        <v>64</v>
      </c>
      <c r="D42" s="6">
        <f>'КС '!D40</f>
        <v>426926360</v>
      </c>
      <c r="E42" s="6">
        <f>'ДС (пр.18-22)'!D40</f>
        <v>54960910</v>
      </c>
      <c r="F42" s="6">
        <f t="shared" si="7"/>
        <v>408518929</v>
      </c>
      <c r="G42" s="6">
        <f>'АПУ профилактика'!D41</f>
        <v>147328982</v>
      </c>
      <c r="H42" s="6">
        <f>'АПУ в неотл.форме'!D40</f>
        <v>32475038</v>
      </c>
      <c r="I42" s="6">
        <f>'АПУ обращения'!D41</f>
        <v>170321779</v>
      </c>
      <c r="J42" s="6">
        <f>'ОДИ ПГГ'!D40</f>
        <v>18952629</v>
      </c>
      <c r="K42" s="6">
        <f>'ОДИ МЗ РБ'!D41</f>
        <v>1778920</v>
      </c>
      <c r="L42" s="6">
        <f>'ФАП (пр.17-22)'!D40</f>
        <v>34742019</v>
      </c>
      <c r="M42" s="6">
        <f>'Объем средств по ПР'!D41</f>
        <v>2919562</v>
      </c>
      <c r="N42" s="6">
        <f>'СМП (17-22)'!D40</f>
        <v>201846044</v>
      </c>
      <c r="O42" s="6">
        <f>'Гемодиализ (пр.17-22)'!D40</f>
        <v>0</v>
      </c>
      <c r="P42" s="6">
        <f t="shared" si="5"/>
        <v>1092252243</v>
      </c>
      <c r="Q42" s="22">
        <f>'бюджет РБ'!D43</f>
        <v>19289271</v>
      </c>
      <c r="R42" s="81">
        <f>'бюджет РБ'!P43</f>
        <v>393967.00000000006</v>
      </c>
      <c r="S42" s="22">
        <f>'МБТ Расп.№109-р от 28.01.2022'!D41</f>
        <v>3731319</v>
      </c>
      <c r="T42" s="81">
        <f>'МБТ Расп.№789-р от 07.04.2022'!D40</f>
        <v>6345645.1900000013</v>
      </c>
      <c r="U42" s="86">
        <f t="shared" si="6"/>
        <v>1122012445.1900001</v>
      </c>
    </row>
    <row r="43" spans="1:21" x14ac:dyDescent="0.2">
      <c r="A43" s="39">
        <v>33</v>
      </c>
      <c r="B43" s="9" t="s">
        <v>65</v>
      </c>
      <c r="C43" s="10" t="s">
        <v>66</v>
      </c>
      <c r="D43" s="6">
        <f>'КС '!D41</f>
        <v>490699442</v>
      </c>
      <c r="E43" s="6">
        <f>'ДС (пр.18-22)'!D41</f>
        <v>70356241</v>
      </c>
      <c r="F43" s="6">
        <f t="shared" si="7"/>
        <v>569091937</v>
      </c>
      <c r="G43" s="6">
        <f>'АПУ профилактика'!D42</f>
        <v>225579805</v>
      </c>
      <c r="H43" s="6">
        <f>'АПУ в неотл.форме'!D41</f>
        <v>37528337</v>
      </c>
      <c r="I43" s="6">
        <f>'АПУ обращения'!D42</f>
        <v>265892928</v>
      </c>
      <c r="J43" s="6">
        <f>'ОДИ ПГГ'!D41</f>
        <v>33619363</v>
      </c>
      <c r="K43" s="6">
        <f>'ОДИ МЗ РБ'!D42</f>
        <v>2326950</v>
      </c>
      <c r="L43" s="6">
        <f>'ФАП (пр.17-22)'!D41</f>
        <v>0</v>
      </c>
      <c r="M43" s="6">
        <f>'Объем средств по ПР'!D42</f>
        <v>4144554</v>
      </c>
      <c r="N43" s="6">
        <f>'СМП (17-22)'!D41</f>
        <v>69971888</v>
      </c>
      <c r="O43" s="6">
        <f>'Гемодиализ (пр.17-22)'!D41</f>
        <v>0</v>
      </c>
      <c r="P43" s="6">
        <f t="shared" si="5"/>
        <v>1200119508</v>
      </c>
      <c r="Q43" s="22">
        <f>'бюджет РБ'!D44</f>
        <v>20978240</v>
      </c>
      <c r="R43" s="81">
        <f>'бюджет РБ'!P44</f>
        <v>0</v>
      </c>
      <c r="S43" s="22">
        <f>'МБТ Расп.№109-р от 28.01.2022'!D42</f>
        <v>5561667</v>
      </c>
      <c r="T43" s="81">
        <f>'МБТ Расп.№789-р от 07.04.2022'!D41</f>
        <v>4869708.6199999992</v>
      </c>
      <c r="U43" s="86">
        <f t="shared" ref="U43:U74" si="9">P43+Q43+R43+S43+T43</f>
        <v>1231529123.6199999</v>
      </c>
    </row>
    <row r="44" spans="1:21" x14ac:dyDescent="0.2">
      <c r="A44" s="39">
        <v>34</v>
      </c>
      <c r="B44" s="94" t="s">
        <v>67</v>
      </c>
      <c r="C44" s="10" t="s">
        <v>68</v>
      </c>
      <c r="D44" s="6">
        <f>'КС '!D42</f>
        <v>51042835</v>
      </c>
      <c r="E44" s="6">
        <f>'ДС (пр.18-22)'!D42</f>
        <v>16015225</v>
      </c>
      <c r="F44" s="6">
        <f t="shared" si="7"/>
        <v>140331813</v>
      </c>
      <c r="G44" s="6">
        <f>'АПУ профилактика'!D43</f>
        <v>44248983</v>
      </c>
      <c r="H44" s="6">
        <f>'АПУ в неотл.форме'!D42</f>
        <v>10050196</v>
      </c>
      <c r="I44" s="6">
        <f>'АПУ обращения'!D43</f>
        <v>50697436</v>
      </c>
      <c r="J44" s="6">
        <f>'ОДИ ПГГ'!D42</f>
        <v>537160</v>
      </c>
      <c r="K44" s="6">
        <f>'ОДИ МЗ РБ'!D43</f>
        <v>0</v>
      </c>
      <c r="L44" s="6">
        <f>'ФАП (пр.17-22)'!D42</f>
        <v>33488885</v>
      </c>
      <c r="M44" s="6">
        <f>'Объем средств по ПР'!D43</f>
        <v>1309153</v>
      </c>
      <c r="N44" s="6">
        <f>'СМП (17-22)'!D42</f>
        <v>0</v>
      </c>
      <c r="O44" s="6">
        <f>'Гемодиализ (пр.17-22)'!D42</f>
        <v>0</v>
      </c>
      <c r="P44" s="6">
        <f t="shared" si="5"/>
        <v>207389873</v>
      </c>
      <c r="Q44" s="22">
        <f>'бюджет РБ'!D45</f>
        <v>10860796</v>
      </c>
      <c r="R44" s="81">
        <f>'бюджет РБ'!P45</f>
        <v>444590.80000000016</v>
      </c>
      <c r="S44" s="22">
        <f>'МБТ Расп.№109-р от 28.01.2022'!D43</f>
        <v>1140067</v>
      </c>
      <c r="T44" s="81">
        <f>'МБТ Расп.№789-р от 07.04.2022'!D42</f>
        <v>2193816.17</v>
      </c>
      <c r="U44" s="86">
        <f t="shared" si="9"/>
        <v>222029142.97</v>
      </c>
    </row>
    <row r="45" spans="1:21" x14ac:dyDescent="0.2">
      <c r="A45" s="39">
        <v>35</v>
      </c>
      <c r="B45" s="95" t="s">
        <v>69</v>
      </c>
      <c r="C45" s="10" t="s">
        <v>70</v>
      </c>
      <c r="D45" s="6">
        <f>'КС '!D43</f>
        <v>270415646</v>
      </c>
      <c r="E45" s="6">
        <f>'ДС (пр.18-22)'!D43</f>
        <v>50464282</v>
      </c>
      <c r="F45" s="6">
        <f t="shared" si="7"/>
        <v>383462139</v>
      </c>
      <c r="G45" s="6">
        <f>'АПУ профилактика'!D44</f>
        <v>145479213</v>
      </c>
      <c r="H45" s="6">
        <f>'АПУ в неотл.форме'!D43</f>
        <v>30493661</v>
      </c>
      <c r="I45" s="6">
        <f>'АПУ обращения'!D44</f>
        <v>164173083</v>
      </c>
      <c r="J45" s="6">
        <f>'ОДИ ПГГ'!D43</f>
        <v>9338936</v>
      </c>
      <c r="K45" s="6">
        <f>'ОДИ МЗ РБ'!D44</f>
        <v>0</v>
      </c>
      <c r="L45" s="6">
        <f>'ФАП (пр.17-22)'!D43</f>
        <v>31003671</v>
      </c>
      <c r="M45" s="6">
        <f>'Объем средств по ПР'!D44</f>
        <v>2973575</v>
      </c>
      <c r="N45" s="6">
        <f>'СМП (17-22)'!D43</f>
        <v>11406661</v>
      </c>
      <c r="O45" s="6">
        <f>'Гемодиализ (пр.17-22)'!D43</f>
        <v>0</v>
      </c>
      <c r="P45" s="6">
        <f t="shared" si="5"/>
        <v>715748728</v>
      </c>
      <c r="Q45" s="22">
        <f>'бюджет РБ'!D46</f>
        <v>22152795</v>
      </c>
      <c r="R45" s="81">
        <f>'бюджет РБ'!P46</f>
        <v>362067.73999999993</v>
      </c>
      <c r="S45" s="22">
        <f>'МБТ Расп.№109-р от 28.01.2022'!D44</f>
        <v>3775366</v>
      </c>
      <c r="T45" s="81">
        <f>'МБТ Расп.№789-р от 07.04.2022'!D43</f>
        <v>64401.18</v>
      </c>
      <c r="U45" s="86">
        <f t="shared" si="9"/>
        <v>742103357.91999996</v>
      </c>
    </row>
    <row r="46" spans="1:21" x14ac:dyDescent="0.2">
      <c r="A46" s="39">
        <v>36</v>
      </c>
      <c r="B46" s="94" t="s">
        <v>71</v>
      </c>
      <c r="C46" s="10" t="s">
        <v>72</v>
      </c>
      <c r="D46" s="6">
        <f>'КС '!D44</f>
        <v>57102901</v>
      </c>
      <c r="E46" s="6">
        <f>'ДС (пр.18-22)'!D44</f>
        <v>18840057</v>
      </c>
      <c r="F46" s="6">
        <f t="shared" si="7"/>
        <v>167455006</v>
      </c>
      <c r="G46" s="6">
        <f>'АПУ профилактика'!D45</f>
        <v>52266055</v>
      </c>
      <c r="H46" s="6">
        <f>'АПУ в неотл.форме'!D44</f>
        <v>10628761</v>
      </c>
      <c r="I46" s="6">
        <f>'АПУ обращения'!D45</f>
        <v>67320463</v>
      </c>
      <c r="J46" s="6">
        <f>'ОДИ ПГГ'!D44</f>
        <v>1930195</v>
      </c>
      <c r="K46" s="6">
        <f>'ОДИ МЗ РБ'!D45</f>
        <v>0</v>
      </c>
      <c r="L46" s="6">
        <f>'ФАП (пр.17-22)'!D44</f>
        <v>33802415</v>
      </c>
      <c r="M46" s="6">
        <f>'Объем средств по ПР'!D45</f>
        <v>1507117</v>
      </c>
      <c r="N46" s="6">
        <f>'СМП (17-22)'!D44</f>
        <v>13577099</v>
      </c>
      <c r="O46" s="6">
        <f>'Гемодиализ (пр.17-22)'!D44</f>
        <v>0</v>
      </c>
      <c r="P46" s="6">
        <f t="shared" si="5"/>
        <v>256975063</v>
      </c>
      <c r="Q46" s="22">
        <f>'бюджет РБ'!D47</f>
        <v>9448696</v>
      </c>
      <c r="R46" s="81">
        <f>'бюджет РБ'!P47</f>
        <v>450248.00000000012</v>
      </c>
      <c r="S46" s="22">
        <f>'МБТ Расп.№109-р от 28.01.2022'!D45</f>
        <v>1491355</v>
      </c>
      <c r="T46" s="81">
        <f>'МБТ Расп.№789-р от 07.04.2022'!D44</f>
        <v>68144.83</v>
      </c>
      <c r="U46" s="86">
        <f t="shared" si="9"/>
        <v>268433506.83000001</v>
      </c>
    </row>
    <row r="47" spans="1:21" x14ac:dyDescent="0.2">
      <c r="A47" s="39">
        <v>37</v>
      </c>
      <c r="B47" s="9" t="s">
        <v>73</v>
      </c>
      <c r="C47" s="10" t="s">
        <v>74</v>
      </c>
      <c r="D47" s="6">
        <f>'КС '!D45</f>
        <v>211873509</v>
      </c>
      <c r="E47" s="6">
        <f>'ДС (пр.18-22)'!D45</f>
        <v>53393601</v>
      </c>
      <c r="F47" s="6">
        <f t="shared" si="7"/>
        <v>373026316</v>
      </c>
      <c r="G47" s="6">
        <f>'АПУ профилактика'!D46</f>
        <v>136083997</v>
      </c>
      <c r="H47" s="6">
        <f>'АПУ в неотл.форме'!D45</f>
        <v>32525428</v>
      </c>
      <c r="I47" s="6">
        <f>'АПУ обращения'!D46</f>
        <v>147394570</v>
      </c>
      <c r="J47" s="6">
        <f>'ОДИ ПГГ'!D45</f>
        <v>12295904</v>
      </c>
      <c r="K47" s="6">
        <f>'ОДИ МЗ РБ'!D46</f>
        <v>0</v>
      </c>
      <c r="L47" s="6">
        <f>'ФАП (пр.17-22)'!D45</f>
        <v>41770118</v>
      </c>
      <c r="M47" s="6">
        <f>'Объем средств по ПР'!D46</f>
        <v>2956299</v>
      </c>
      <c r="N47" s="6">
        <f>'СМП (17-22)'!D45</f>
        <v>0</v>
      </c>
      <c r="O47" s="6">
        <f>'Гемодиализ (пр.17-22)'!D45</f>
        <v>0</v>
      </c>
      <c r="P47" s="6">
        <f t="shared" si="5"/>
        <v>638293426</v>
      </c>
      <c r="Q47" s="22">
        <f>'бюджет РБ'!D48</f>
        <v>18027713</v>
      </c>
      <c r="R47" s="81">
        <f>'бюджет РБ'!P48</f>
        <v>461504.19999999978</v>
      </c>
      <c r="S47" s="22">
        <f>'МБТ Расп.№109-р от 28.01.2022'!D46</f>
        <v>3647436</v>
      </c>
      <c r="T47" s="81">
        <f>'МБТ Расп.№789-р от 07.04.2022'!D45</f>
        <v>4817411.1900000004</v>
      </c>
      <c r="U47" s="86">
        <f t="shared" si="9"/>
        <v>665247490.3900001</v>
      </c>
    </row>
    <row r="48" spans="1:21" x14ac:dyDescent="0.2">
      <c r="A48" s="39">
        <v>38</v>
      </c>
      <c r="B48" s="96" t="s">
        <v>75</v>
      </c>
      <c r="C48" s="97" t="s">
        <v>76</v>
      </c>
      <c r="D48" s="6">
        <f>'КС '!D46</f>
        <v>54772149</v>
      </c>
      <c r="E48" s="6">
        <f>'ДС (пр.18-22)'!D46</f>
        <v>19933268</v>
      </c>
      <c r="F48" s="6">
        <f t="shared" si="7"/>
        <v>161597262</v>
      </c>
      <c r="G48" s="6">
        <f>'АПУ профилактика'!D47</f>
        <v>45666910</v>
      </c>
      <c r="H48" s="6">
        <f>'АПУ в неотл.форме'!D46</f>
        <v>10497929</v>
      </c>
      <c r="I48" s="6">
        <f>'АПУ обращения'!D47</f>
        <v>59905091</v>
      </c>
      <c r="J48" s="6">
        <f>'ОДИ ПГГ'!D46</f>
        <v>876975</v>
      </c>
      <c r="K48" s="6">
        <f>'ОДИ МЗ РБ'!D47</f>
        <v>0</v>
      </c>
      <c r="L48" s="6">
        <f>'ФАП (пр.17-22)'!D46</f>
        <v>43124184</v>
      </c>
      <c r="M48" s="6">
        <f>'Объем средств по ПР'!D47</f>
        <v>1526173</v>
      </c>
      <c r="N48" s="6">
        <f>'СМП (17-22)'!D46</f>
        <v>0</v>
      </c>
      <c r="O48" s="6">
        <f>'Гемодиализ (пр.17-22)'!D46</f>
        <v>0</v>
      </c>
      <c r="P48" s="6">
        <f t="shared" si="5"/>
        <v>236302679</v>
      </c>
      <c r="Q48" s="22">
        <f>'бюджет РБ'!D49</f>
        <v>9647358</v>
      </c>
      <c r="R48" s="81">
        <f>'бюджет РБ'!P49</f>
        <v>497142.13999999966</v>
      </c>
      <c r="S48" s="22">
        <f>'МБТ Расп.№109-р от 28.01.2022'!D47</f>
        <v>1330004</v>
      </c>
      <c r="T48" s="81">
        <f>'МБТ Расп.№789-р от 07.04.2022'!D46</f>
        <v>1480137.0699999998</v>
      </c>
      <c r="U48" s="86">
        <f t="shared" si="9"/>
        <v>249257320.20999998</v>
      </c>
    </row>
    <row r="49" spans="1:21" x14ac:dyDescent="0.2">
      <c r="A49" s="39">
        <v>39</v>
      </c>
      <c r="B49" s="9" t="s">
        <v>77</v>
      </c>
      <c r="C49" s="10" t="s">
        <v>78</v>
      </c>
      <c r="D49" s="6">
        <f>'КС '!D47</f>
        <v>39494144</v>
      </c>
      <c r="E49" s="6">
        <f>'ДС (пр.18-22)'!D47</f>
        <v>11578380</v>
      </c>
      <c r="F49" s="6">
        <f t="shared" si="7"/>
        <v>111294860</v>
      </c>
      <c r="G49" s="6">
        <f>'АПУ профилактика'!D48</f>
        <v>30166672</v>
      </c>
      <c r="H49" s="6">
        <f>'АПУ в неотл.форме'!D47</f>
        <v>7430289</v>
      </c>
      <c r="I49" s="6">
        <f>'АПУ обращения'!D48</f>
        <v>41572425</v>
      </c>
      <c r="J49" s="6">
        <f>'ОДИ ПГГ'!D47</f>
        <v>767817</v>
      </c>
      <c r="K49" s="6">
        <f>'ОДИ МЗ РБ'!D48</f>
        <v>0</v>
      </c>
      <c r="L49" s="6">
        <f>'ФАП (пр.17-22)'!D47</f>
        <v>30884799</v>
      </c>
      <c r="M49" s="6">
        <f>'Объем средств по ПР'!D48</f>
        <v>472858</v>
      </c>
      <c r="N49" s="6">
        <f>'СМП (17-22)'!D47</f>
        <v>8899642</v>
      </c>
      <c r="O49" s="6">
        <f>'Гемодиализ (пр.17-22)'!D47</f>
        <v>0</v>
      </c>
      <c r="P49" s="6">
        <f t="shared" si="5"/>
        <v>171267026</v>
      </c>
      <c r="Q49" s="22">
        <f>'бюджет РБ'!D50</f>
        <v>9992262</v>
      </c>
      <c r="R49" s="81">
        <f>'бюджет РБ'!P50</f>
        <v>282281.73</v>
      </c>
      <c r="S49" s="22">
        <f>'МБТ Расп.№109-р от 28.01.2022'!D48</f>
        <v>844150</v>
      </c>
      <c r="T49" s="81">
        <f>'МБТ Расп.№789-р от 07.04.2022'!D47</f>
        <v>201030.03000000003</v>
      </c>
      <c r="U49" s="86">
        <f t="shared" si="9"/>
        <v>182586749.75999999</v>
      </c>
    </row>
    <row r="50" spans="1:21" x14ac:dyDescent="0.2">
      <c r="A50" s="39">
        <v>40</v>
      </c>
      <c r="B50" s="9" t="s">
        <v>79</v>
      </c>
      <c r="C50" s="10" t="s">
        <v>80</v>
      </c>
      <c r="D50" s="6">
        <f>'КС '!D48</f>
        <v>50034612</v>
      </c>
      <c r="E50" s="6">
        <f>'ДС (пр.18-22)'!D48</f>
        <v>20457525</v>
      </c>
      <c r="F50" s="6">
        <f t="shared" si="7"/>
        <v>168599979</v>
      </c>
      <c r="G50" s="6">
        <f>'АПУ профилактика'!D49</f>
        <v>50491024</v>
      </c>
      <c r="H50" s="6">
        <f>'АПУ в неотл.форме'!D48</f>
        <v>12373504</v>
      </c>
      <c r="I50" s="6">
        <f>'АПУ обращения'!D49</f>
        <v>62960563</v>
      </c>
      <c r="J50" s="6">
        <f>'ОДИ ПГГ'!D48</f>
        <v>1142846</v>
      </c>
      <c r="K50" s="6">
        <f>'ОДИ МЗ РБ'!D49</f>
        <v>0</v>
      </c>
      <c r="L50" s="6">
        <f>'ФАП (пр.17-22)'!D48</f>
        <v>39947195</v>
      </c>
      <c r="M50" s="6">
        <f>'Объем средств по ПР'!D49</f>
        <v>1684847</v>
      </c>
      <c r="N50" s="6">
        <f>'СМП (17-22)'!D48</f>
        <v>13216700</v>
      </c>
      <c r="O50" s="6">
        <f>'Гемодиализ (пр.17-22)'!D48</f>
        <v>0</v>
      </c>
      <c r="P50" s="6">
        <f t="shared" si="5"/>
        <v>252308816</v>
      </c>
      <c r="Q50" s="22">
        <f>'бюджет РБ'!D51</f>
        <v>10918124</v>
      </c>
      <c r="R50" s="81">
        <f>'бюджет РБ'!P51</f>
        <v>459634.8600000001</v>
      </c>
      <c r="S50" s="22">
        <f>'МБТ Расп.№109-р от 28.01.2022'!D49</f>
        <v>1471042</v>
      </c>
      <c r="T50" s="81">
        <f>'МБТ Расп.№789-р от 07.04.2022'!D48</f>
        <v>4156679.4100000011</v>
      </c>
      <c r="U50" s="86">
        <f t="shared" si="9"/>
        <v>269314296.27000004</v>
      </c>
    </row>
    <row r="51" spans="1:21" x14ac:dyDescent="0.2">
      <c r="A51" s="39">
        <v>41</v>
      </c>
      <c r="B51" s="95" t="s">
        <v>81</v>
      </c>
      <c r="C51" s="10" t="s">
        <v>82</v>
      </c>
      <c r="D51" s="6">
        <f>'КС '!D49</f>
        <v>27470729</v>
      </c>
      <c r="E51" s="6">
        <f>'ДС (пр.18-22)'!D49</f>
        <v>9665768</v>
      </c>
      <c r="F51" s="6">
        <f t="shared" si="7"/>
        <v>88601006</v>
      </c>
      <c r="G51" s="6">
        <f>'АПУ профилактика'!D50</f>
        <v>24704368</v>
      </c>
      <c r="H51" s="6">
        <f>'АПУ в неотл.форме'!D49</f>
        <v>5409483</v>
      </c>
      <c r="I51" s="6">
        <f>'АПУ обращения'!D50</f>
        <v>29501566</v>
      </c>
      <c r="J51" s="6">
        <f>'ОДИ ПГГ'!D49</f>
        <v>343449</v>
      </c>
      <c r="K51" s="6">
        <f>'ОДИ МЗ РБ'!D50</f>
        <v>0</v>
      </c>
      <c r="L51" s="6">
        <f>'ФАП (пр.17-22)'!D49</f>
        <v>27516991</v>
      </c>
      <c r="M51" s="6">
        <f>'Объем средств по ПР'!D50</f>
        <v>1125149</v>
      </c>
      <c r="N51" s="6">
        <f>'СМП (17-22)'!D49</f>
        <v>0</v>
      </c>
      <c r="O51" s="6">
        <f>'Гемодиализ (пр.17-22)'!D49</f>
        <v>0</v>
      </c>
      <c r="P51" s="6">
        <f t="shared" si="5"/>
        <v>125737503</v>
      </c>
      <c r="Q51" s="22">
        <f>'бюджет РБ'!D52</f>
        <v>9450000</v>
      </c>
      <c r="R51" s="81">
        <f>'бюджет РБ'!P52</f>
        <v>258892.59999999995</v>
      </c>
      <c r="S51" s="22">
        <f>'МБТ Расп.№109-р от 28.01.2022'!D50</f>
        <v>692302</v>
      </c>
      <c r="T51" s="81">
        <f>'МБТ Расп.№789-р от 07.04.2022'!D49</f>
        <v>1904447.1999999995</v>
      </c>
      <c r="U51" s="86">
        <f t="shared" si="9"/>
        <v>138043144.79999998</v>
      </c>
    </row>
    <row r="52" spans="1:21" x14ac:dyDescent="0.2">
      <c r="A52" s="39">
        <v>42</v>
      </c>
      <c r="B52" s="94" t="s">
        <v>83</v>
      </c>
      <c r="C52" s="10" t="s">
        <v>84</v>
      </c>
      <c r="D52" s="6">
        <f>'КС '!D50</f>
        <v>34087699</v>
      </c>
      <c r="E52" s="6">
        <f>'ДС (пр.18-22)'!D50</f>
        <v>19927979</v>
      </c>
      <c r="F52" s="6">
        <f t="shared" si="7"/>
        <v>57088600</v>
      </c>
      <c r="G52" s="6">
        <f>'АПУ профилактика'!D51</f>
        <v>25494003</v>
      </c>
      <c r="H52" s="6">
        <f>'АПУ в неотл.форме'!D50</f>
        <v>825475</v>
      </c>
      <c r="I52" s="6">
        <f>'АПУ обращения'!D51</f>
        <v>24692021</v>
      </c>
      <c r="J52" s="6">
        <f>'ОДИ ПГГ'!D50</f>
        <v>5136028</v>
      </c>
      <c r="K52" s="6">
        <f>'ОДИ МЗ РБ'!D51</f>
        <v>0</v>
      </c>
      <c r="L52" s="6">
        <f>'ФАП (пр.17-22)'!D50</f>
        <v>0</v>
      </c>
      <c r="M52" s="6">
        <f>'Объем средств по ПР'!D51</f>
        <v>941073</v>
      </c>
      <c r="N52" s="6">
        <f>'СМП (17-22)'!D50</f>
        <v>0</v>
      </c>
      <c r="O52" s="6">
        <f>'Гемодиализ (пр.17-22)'!D50</f>
        <v>0</v>
      </c>
      <c r="P52" s="6">
        <f t="shared" si="5"/>
        <v>111104278</v>
      </c>
      <c r="Q52" s="22">
        <f>'бюджет РБ'!D53</f>
        <v>0</v>
      </c>
      <c r="R52" s="81">
        <f>'бюджет РБ'!P53</f>
        <v>0</v>
      </c>
      <c r="S52" s="22">
        <f>'МБТ Расп.№109-р от 28.01.2022'!D51</f>
        <v>707969</v>
      </c>
      <c r="T52" s="81">
        <f>'МБТ Расп.№789-р от 07.04.2022'!D50</f>
        <v>157426</v>
      </c>
      <c r="U52" s="86">
        <f t="shared" si="9"/>
        <v>111969673</v>
      </c>
    </row>
    <row r="53" spans="1:21" x14ac:dyDescent="0.2">
      <c r="A53" s="39">
        <v>43</v>
      </c>
      <c r="B53" s="95" t="s">
        <v>85</v>
      </c>
      <c r="C53" s="10" t="s">
        <v>86</v>
      </c>
      <c r="D53" s="6">
        <f>'КС '!D51</f>
        <v>409144659</v>
      </c>
      <c r="E53" s="6">
        <f>'ДС (пр.18-22)'!D51</f>
        <v>67021424</v>
      </c>
      <c r="F53" s="6">
        <f t="shared" si="7"/>
        <v>554493462</v>
      </c>
      <c r="G53" s="6">
        <f>'АПУ профилактика'!D52</f>
        <v>220157604</v>
      </c>
      <c r="H53" s="6">
        <f>'АПУ в неотл.форме'!D51</f>
        <v>40094693</v>
      </c>
      <c r="I53" s="6">
        <f>'АПУ обращения'!D52</f>
        <v>220373270</v>
      </c>
      <c r="J53" s="6">
        <f>'ОДИ ПГГ'!D51</f>
        <v>68226933</v>
      </c>
      <c r="K53" s="6">
        <f>'ОДИ МЗ РБ'!D52</f>
        <v>2062790</v>
      </c>
      <c r="L53" s="6">
        <f>'ФАП (пр.17-22)'!D51</f>
        <v>0</v>
      </c>
      <c r="M53" s="6">
        <f>'Объем средств по ПР'!D52</f>
        <v>3578172</v>
      </c>
      <c r="N53" s="6">
        <f>'СМП (17-22)'!D51</f>
        <v>350231802</v>
      </c>
      <c r="O53" s="6">
        <f>'Гемодиализ (пр.17-22)'!D51</f>
        <v>0</v>
      </c>
      <c r="P53" s="6">
        <f t="shared" si="5"/>
        <v>1380891347</v>
      </c>
      <c r="Q53" s="22">
        <f>'бюджет РБ'!D54</f>
        <v>20112995</v>
      </c>
      <c r="R53" s="81">
        <f>'бюджет РБ'!P54</f>
        <v>0</v>
      </c>
      <c r="S53" s="22">
        <f>'МБТ Расп.№109-р от 28.01.2022'!D52</f>
        <v>4873913</v>
      </c>
      <c r="T53" s="81">
        <f>'МБТ Расп.№789-р от 07.04.2022'!D51</f>
        <v>3734744.13</v>
      </c>
      <c r="U53" s="86">
        <f t="shared" si="9"/>
        <v>1409612999.1300001</v>
      </c>
    </row>
    <row r="54" spans="1:21" x14ac:dyDescent="0.2">
      <c r="A54" s="39">
        <v>44</v>
      </c>
      <c r="B54" s="9" t="s">
        <v>87</v>
      </c>
      <c r="C54" s="10" t="s">
        <v>88</v>
      </c>
      <c r="D54" s="6">
        <f>'КС '!D52</f>
        <v>52932712</v>
      </c>
      <c r="E54" s="6">
        <f>'ДС (пр.18-22)'!D52</f>
        <v>17905800</v>
      </c>
      <c r="F54" s="6">
        <f t="shared" si="7"/>
        <v>143048997</v>
      </c>
      <c r="G54" s="6">
        <f>'АПУ профилактика'!D53</f>
        <v>43039987</v>
      </c>
      <c r="H54" s="6">
        <f>'АПУ в неотл.форме'!D52</f>
        <v>10291847</v>
      </c>
      <c r="I54" s="6">
        <f>'АПУ обращения'!D53</f>
        <v>48067723</v>
      </c>
      <c r="J54" s="6">
        <f>'ОДИ ПГГ'!D52</f>
        <v>1482051</v>
      </c>
      <c r="K54" s="6">
        <f>'ОДИ МЗ РБ'!D53</f>
        <v>0</v>
      </c>
      <c r="L54" s="6">
        <f>'ФАП (пр.17-22)'!D52</f>
        <v>38909468</v>
      </c>
      <c r="M54" s="6">
        <f>'Объем средств по ПР'!D53</f>
        <v>1257921</v>
      </c>
      <c r="N54" s="6">
        <f>'СМП (17-22)'!D52</f>
        <v>0</v>
      </c>
      <c r="O54" s="6">
        <f>'Гемодиализ (пр.17-22)'!D52</f>
        <v>0</v>
      </c>
      <c r="P54" s="6">
        <f t="shared" si="5"/>
        <v>213887509</v>
      </c>
      <c r="Q54" s="22">
        <f>'бюджет РБ'!D55</f>
        <v>11125268</v>
      </c>
      <c r="R54" s="81">
        <f>'бюджет РБ'!P55</f>
        <v>438991.79999999987</v>
      </c>
      <c r="S54" s="22">
        <f>'МБТ Расп.№109-р от 28.01.2022'!D53</f>
        <v>1248398</v>
      </c>
      <c r="T54" s="81">
        <f>'МБТ Расп.№789-р от 07.04.2022'!D52</f>
        <v>1834266.93</v>
      </c>
      <c r="U54" s="86">
        <f t="shared" si="9"/>
        <v>228534433.73000002</v>
      </c>
    </row>
    <row r="55" spans="1:21" x14ac:dyDescent="0.2">
      <c r="A55" s="39">
        <v>45</v>
      </c>
      <c r="B55" s="9" t="s">
        <v>89</v>
      </c>
      <c r="C55" s="10" t="s">
        <v>90</v>
      </c>
      <c r="D55" s="6">
        <f>'КС '!D53</f>
        <v>303827759</v>
      </c>
      <c r="E55" s="6">
        <f>'ДС (пр.18-22)'!D53</f>
        <v>52440298</v>
      </c>
      <c r="F55" s="6">
        <f t="shared" si="7"/>
        <v>365088598</v>
      </c>
      <c r="G55" s="6">
        <f>'АПУ профилактика'!D54</f>
        <v>147184955</v>
      </c>
      <c r="H55" s="6">
        <f>'АПУ в неотл.форме'!D53</f>
        <v>27836808</v>
      </c>
      <c r="I55" s="6">
        <f>'АПУ обращения'!D54</f>
        <v>155314676</v>
      </c>
      <c r="J55" s="6">
        <f>'ОДИ ПГГ'!D53</f>
        <v>11800154</v>
      </c>
      <c r="K55" s="6">
        <f>'ОДИ МЗ РБ'!D54</f>
        <v>0</v>
      </c>
      <c r="L55" s="6">
        <f>'ФАП (пр.17-22)'!D53</f>
        <v>20055062</v>
      </c>
      <c r="M55" s="6">
        <f>'Объем средств по ПР'!D54</f>
        <v>2896943</v>
      </c>
      <c r="N55" s="6">
        <f>'СМП (17-22)'!D53</f>
        <v>0</v>
      </c>
      <c r="O55" s="6">
        <f>'Гемодиализ (пр.17-22)'!D53</f>
        <v>0</v>
      </c>
      <c r="P55" s="6">
        <f t="shared" si="5"/>
        <v>721356655</v>
      </c>
      <c r="Q55" s="22">
        <f>'бюджет РБ'!D56</f>
        <v>25162969</v>
      </c>
      <c r="R55" s="81">
        <f>'бюджет РБ'!P56</f>
        <v>264500.62</v>
      </c>
      <c r="S55" s="22">
        <f>'МБТ Расп.№109-р от 28.01.2022'!D54</f>
        <v>3994891</v>
      </c>
      <c r="T55" s="81">
        <f>'МБТ Расп.№789-р от 07.04.2022'!D53</f>
        <v>1366372.2799999998</v>
      </c>
      <c r="U55" s="86">
        <f t="shared" si="9"/>
        <v>752145387.89999998</v>
      </c>
    </row>
    <row r="56" spans="1:21" x14ac:dyDescent="0.2">
      <c r="A56" s="39">
        <v>46</v>
      </c>
      <c r="B56" s="95" t="s">
        <v>91</v>
      </c>
      <c r="C56" s="10" t="s">
        <v>92</v>
      </c>
      <c r="D56" s="6">
        <f>'КС '!D54</f>
        <v>37488895</v>
      </c>
      <c r="E56" s="6">
        <f>'ДС (пр.18-22)'!D54</f>
        <v>13698664</v>
      </c>
      <c r="F56" s="6">
        <f t="shared" si="7"/>
        <v>113059499</v>
      </c>
      <c r="G56" s="6">
        <f>'АПУ профилактика'!D55</f>
        <v>33250325</v>
      </c>
      <c r="H56" s="6">
        <f>'АПУ в неотл.форме'!D54</f>
        <v>8481958</v>
      </c>
      <c r="I56" s="6">
        <f>'АПУ обращения'!D55</f>
        <v>37770793</v>
      </c>
      <c r="J56" s="6">
        <f>'ОДИ ПГГ'!D54</f>
        <v>1207224</v>
      </c>
      <c r="K56" s="6">
        <f>'ОДИ МЗ РБ'!D55</f>
        <v>0</v>
      </c>
      <c r="L56" s="6">
        <f>'ФАП (пр.17-22)'!D54</f>
        <v>31180802</v>
      </c>
      <c r="M56" s="6">
        <f>'Объем средств по ПР'!D55</f>
        <v>1168397</v>
      </c>
      <c r="N56" s="6">
        <f>'СМП (17-22)'!D54</f>
        <v>0</v>
      </c>
      <c r="O56" s="6">
        <f>'Гемодиализ (пр.17-22)'!D54</f>
        <v>0</v>
      </c>
      <c r="P56" s="6">
        <f t="shared" si="5"/>
        <v>164247058</v>
      </c>
      <c r="Q56" s="22">
        <f>'бюджет РБ'!D57</f>
        <v>10025678</v>
      </c>
      <c r="R56" s="81">
        <f>'бюджет РБ'!P57</f>
        <v>348942.20000000007</v>
      </c>
      <c r="S56" s="22">
        <f>'МБТ Расп.№109-р от 28.01.2022'!D55</f>
        <v>932141</v>
      </c>
      <c r="T56" s="81">
        <f>'МБТ Расп.№789-р от 07.04.2022'!D54</f>
        <v>107240.97</v>
      </c>
      <c r="U56" s="86">
        <f t="shared" si="9"/>
        <v>175661060.16999999</v>
      </c>
    </row>
    <row r="57" spans="1:21" ht="10.5" customHeight="1" x14ac:dyDescent="0.2">
      <c r="A57" s="39">
        <v>47</v>
      </c>
      <c r="B57" s="95" t="s">
        <v>93</v>
      </c>
      <c r="C57" s="10" t="s">
        <v>94</v>
      </c>
      <c r="D57" s="6">
        <f>'КС '!D55</f>
        <v>60234302</v>
      </c>
      <c r="E57" s="6">
        <f>'ДС (пр.18-22)'!D55</f>
        <v>20603638</v>
      </c>
      <c r="F57" s="6">
        <f t="shared" si="7"/>
        <v>173276570</v>
      </c>
      <c r="G57" s="6">
        <f>'АПУ профилактика'!D56</f>
        <v>50910949</v>
      </c>
      <c r="H57" s="6">
        <f>'АПУ в неотл.форме'!D55</f>
        <v>11661756</v>
      </c>
      <c r="I57" s="6">
        <f>'АПУ обращения'!D56</f>
        <v>58777110</v>
      </c>
      <c r="J57" s="6">
        <f>'ОДИ ПГГ'!D55</f>
        <v>1355658</v>
      </c>
      <c r="K57" s="6">
        <f>'ОДИ МЗ РБ'!D56</f>
        <v>0</v>
      </c>
      <c r="L57" s="6">
        <f>'ФАП (пр.17-22)'!D55</f>
        <v>49149107</v>
      </c>
      <c r="M57" s="6">
        <f>'Объем средств по ПР'!D56</f>
        <v>1421990</v>
      </c>
      <c r="N57" s="6">
        <f>'СМП (17-22)'!D55</f>
        <v>25051680</v>
      </c>
      <c r="O57" s="6">
        <f>'Гемодиализ (пр.17-22)'!D55</f>
        <v>0</v>
      </c>
      <c r="P57" s="6">
        <f t="shared" si="5"/>
        <v>279166190</v>
      </c>
      <c r="Q57" s="22">
        <f>'бюджет РБ'!D58</f>
        <v>9645178</v>
      </c>
      <c r="R57" s="81">
        <f>'бюджет РБ'!P58</f>
        <v>570147.86000000034</v>
      </c>
      <c r="S57" s="22">
        <f>'МБТ Расп.№109-р от 28.01.2022'!D56</f>
        <v>1428819</v>
      </c>
      <c r="T57" s="81">
        <f>'МБТ Расп.№789-р от 07.04.2022'!D55</f>
        <v>764505.35000000009</v>
      </c>
      <c r="U57" s="86">
        <f t="shared" si="9"/>
        <v>291574840.21000004</v>
      </c>
    </row>
    <row r="58" spans="1:21" x14ac:dyDescent="0.2">
      <c r="A58" s="39">
        <v>48</v>
      </c>
      <c r="B58" s="94" t="s">
        <v>95</v>
      </c>
      <c r="C58" s="10" t="s">
        <v>96</v>
      </c>
      <c r="D58" s="6">
        <f>'КС '!D56</f>
        <v>81200085</v>
      </c>
      <c r="E58" s="6">
        <f>'ДС (пр.18-22)'!D56</f>
        <v>25146620</v>
      </c>
      <c r="F58" s="6">
        <f t="shared" si="7"/>
        <v>188306565</v>
      </c>
      <c r="G58" s="6">
        <f>'АПУ профилактика'!D57</f>
        <v>61628509</v>
      </c>
      <c r="H58" s="6">
        <f>'АПУ в неотл.форме'!D56</f>
        <v>15509110</v>
      </c>
      <c r="I58" s="6">
        <f>'АПУ обращения'!D57</f>
        <v>69089477</v>
      </c>
      <c r="J58" s="6">
        <f>'ОДИ ПГГ'!D56</f>
        <v>3794030</v>
      </c>
      <c r="K58" s="6">
        <f>'ОДИ МЗ РБ'!D57</f>
        <v>0</v>
      </c>
      <c r="L58" s="6">
        <f>'ФАП (пр.17-22)'!D56</f>
        <v>36574097</v>
      </c>
      <c r="M58" s="6">
        <f>'Объем средств по ПР'!D57</f>
        <v>1711342</v>
      </c>
      <c r="N58" s="6">
        <f>'СМП (17-22)'!D56</f>
        <v>29771871</v>
      </c>
      <c r="O58" s="6">
        <f>'Гемодиализ (пр.17-22)'!D56</f>
        <v>0</v>
      </c>
      <c r="P58" s="6">
        <f t="shared" si="5"/>
        <v>324425141</v>
      </c>
      <c r="Q58" s="22">
        <f>'бюджет РБ'!D59</f>
        <v>12275479</v>
      </c>
      <c r="R58" s="81">
        <f>'бюджет РБ'!P59</f>
        <v>427735.6</v>
      </c>
      <c r="S58" s="22">
        <f>'МБТ Расп.№109-р от 28.01.2022'!D57</f>
        <v>1745067</v>
      </c>
      <c r="T58" s="81">
        <f>'МБТ Расп.№789-р от 07.04.2022'!D56</f>
        <v>3760937.2500000028</v>
      </c>
      <c r="U58" s="86">
        <f t="shared" si="9"/>
        <v>342634359.85000002</v>
      </c>
    </row>
    <row r="59" spans="1:21" x14ac:dyDescent="0.2">
      <c r="A59" s="39">
        <v>49</v>
      </c>
      <c r="B59" s="95" t="s">
        <v>97</v>
      </c>
      <c r="C59" s="10" t="s">
        <v>98</v>
      </c>
      <c r="D59" s="6">
        <f>'КС '!D57</f>
        <v>24726895</v>
      </c>
      <c r="E59" s="6">
        <f>'ДС (пр.18-22)'!D57</f>
        <v>9801720</v>
      </c>
      <c r="F59" s="6">
        <f t="shared" si="7"/>
        <v>77972917</v>
      </c>
      <c r="G59" s="6">
        <f>'АПУ профилактика'!D58</f>
        <v>20282405</v>
      </c>
      <c r="H59" s="6">
        <f>'АПУ в неотл.форме'!D57</f>
        <v>5517775</v>
      </c>
      <c r="I59" s="6">
        <f>'АПУ обращения'!D58</f>
        <v>26871844</v>
      </c>
      <c r="J59" s="6">
        <f>'ОДИ ПГГ'!D57</f>
        <v>105193</v>
      </c>
      <c r="K59" s="6">
        <f>'ОДИ МЗ РБ'!D58</f>
        <v>0</v>
      </c>
      <c r="L59" s="6">
        <f>'ФАП (пр.17-22)'!D57</f>
        <v>24870498</v>
      </c>
      <c r="M59" s="6">
        <f>'Объем средств по ПР'!D58</f>
        <v>325202</v>
      </c>
      <c r="N59" s="6">
        <f>'СМП (17-22)'!D57</f>
        <v>0</v>
      </c>
      <c r="O59" s="6">
        <f>'Гемодиализ (пр.17-22)'!D57</f>
        <v>0</v>
      </c>
      <c r="P59" s="6">
        <f t="shared" si="5"/>
        <v>112501532</v>
      </c>
      <c r="Q59" s="22">
        <f>'бюджет РБ'!D60</f>
        <v>9613493</v>
      </c>
      <c r="R59" s="81">
        <f>'бюджет РБ'!P60</f>
        <v>281405.00000000006</v>
      </c>
      <c r="S59" s="22">
        <f>'МБТ Расп.№109-р от 28.01.2022'!D58</f>
        <v>583759</v>
      </c>
      <c r="T59" s="81">
        <f>'МБТ Расп.№789-р от 07.04.2022'!D57</f>
        <v>134380.64000000001</v>
      </c>
      <c r="U59" s="86">
        <f t="shared" si="9"/>
        <v>123114569.64</v>
      </c>
    </row>
    <row r="60" spans="1:21" x14ac:dyDescent="0.2">
      <c r="A60" s="39">
        <v>50</v>
      </c>
      <c r="B60" s="94" t="s">
        <v>99</v>
      </c>
      <c r="C60" s="10" t="s">
        <v>100</v>
      </c>
      <c r="D60" s="6">
        <f>'КС '!D58</f>
        <v>52581866</v>
      </c>
      <c r="E60" s="6">
        <f>'ДС (пр.18-22)'!D58</f>
        <v>17965667</v>
      </c>
      <c r="F60" s="6">
        <f t="shared" si="7"/>
        <v>139295904</v>
      </c>
      <c r="G60" s="6">
        <f>'АПУ профилактика'!D59</f>
        <v>40351474</v>
      </c>
      <c r="H60" s="6">
        <f>'АПУ в неотл.форме'!D58</f>
        <v>10798931</v>
      </c>
      <c r="I60" s="6">
        <f>'АПУ обращения'!D59</f>
        <v>51237369</v>
      </c>
      <c r="J60" s="6">
        <f>'ОДИ ПГГ'!D58</f>
        <v>1012940</v>
      </c>
      <c r="K60" s="6">
        <f>'ОДИ МЗ РБ'!D59</f>
        <v>0</v>
      </c>
      <c r="L60" s="6">
        <f>'ФАП (пр.17-22)'!D58</f>
        <v>34586695</v>
      </c>
      <c r="M60" s="6">
        <f>'Объем средств по ПР'!D59</f>
        <v>1308495</v>
      </c>
      <c r="N60" s="6">
        <f>'СМП (17-22)'!D58</f>
        <v>12475798</v>
      </c>
      <c r="O60" s="6">
        <f>'Гемодиализ (пр.17-22)'!D58</f>
        <v>0</v>
      </c>
      <c r="P60" s="6">
        <f t="shared" si="5"/>
        <v>222319235</v>
      </c>
      <c r="Q60" s="22">
        <f>'бюджет РБ'!D61</f>
        <v>10712558</v>
      </c>
      <c r="R60" s="81">
        <f>'бюджет РБ'!P61</f>
        <v>403353.86</v>
      </c>
      <c r="S60" s="22">
        <f>'МБТ Расп.№109-р от 28.01.2022'!D59</f>
        <v>1158752</v>
      </c>
      <c r="T60" s="81">
        <f>'МБТ Расп.№789-р от 07.04.2022'!D58</f>
        <v>989336.93</v>
      </c>
      <c r="U60" s="86">
        <f t="shared" si="9"/>
        <v>235583235.79000002</v>
      </c>
    </row>
    <row r="61" spans="1:21" ht="10.5" customHeight="1" x14ac:dyDescent="0.2">
      <c r="A61" s="39">
        <v>51</v>
      </c>
      <c r="B61" s="95" t="s">
        <v>101</v>
      </c>
      <c r="C61" s="10" t="s">
        <v>102</v>
      </c>
      <c r="D61" s="6">
        <f>'КС '!D59</f>
        <v>75247673</v>
      </c>
      <c r="E61" s="6">
        <f>'ДС (пр.18-22)'!D59</f>
        <v>23801662</v>
      </c>
      <c r="F61" s="6">
        <f t="shared" si="7"/>
        <v>197617670</v>
      </c>
      <c r="G61" s="6">
        <f>'АПУ профилактика'!D60</f>
        <v>63177114</v>
      </c>
      <c r="H61" s="6">
        <f>'АПУ в неотл.форме'!D59</f>
        <v>15431760</v>
      </c>
      <c r="I61" s="6">
        <f>'АПУ обращения'!D60</f>
        <v>79151561</v>
      </c>
      <c r="J61" s="6">
        <f>'ОДИ ПГГ'!D59</f>
        <v>2263609</v>
      </c>
      <c r="K61" s="6">
        <f>'ОДИ МЗ РБ'!D60</f>
        <v>0</v>
      </c>
      <c r="L61" s="6">
        <f>'ФАП (пр.17-22)'!D59</f>
        <v>35826935</v>
      </c>
      <c r="M61" s="6">
        <f>'Объем средств по ПР'!D60</f>
        <v>1766691</v>
      </c>
      <c r="N61" s="6">
        <f>'СМП (17-22)'!D59</f>
        <v>18692609</v>
      </c>
      <c r="O61" s="6">
        <f>'Гемодиализ (пр.17-22)'!D59</f>
        <v>0</v>
      </c>
      <c r="P61" s="6">
        <f t="shared" si="5"/>
        <v>315359614</v>
      </c>
      <c r="Q61" s="22">
        <f>'бюджет РБ'!D62</f>
        <v>10624948</v>
      </c>
      <c r="R61" s="81">
        <f>'бюджет РБ'!P62</f>
        <v>119878.71999999999</v>
      </c>
      <c r="S61" s="22">
        <f>'МБТ Расп.№109-р от 28.01.2022'!D60</f>
        <v>1804837</v>
      </c>
      <c r="T61" s="81">
        <f>'МБТ Расп.№789-р от 07.04.2022'!D59</f>
        <v>2247518.2200000002</v>
      </c>
      <c r="U61" s="86">
        <f t="shared" si="9"/>
        <v>330156795.94000006</v>
      </c>
    </row>
    <row r="62" spans="1:21" x14ac:dyDescent="0.2">
      <c r="A62" s="39">
        <v>52</v>
      </c>
      <c r="B62" s="95" t="s">
        <v>103</v>
      </c>
      <c r="C62" s="10" t="s">
        <v>104</v>
      </c>
      <c r="D62" s="6">
        <f>'КС '!D60</f>
        <v>542489089</v>
      </c>
      <c r="E62" s="6">
        <f>'ДС (пр.18-22)'!D60</f>
        <v>82458758</v>
      </c>
      <c r="F62" s="6">
        <f t="shared" si="7"/>
        <v>564137793</v>
      </c>
      <c r="G62" s="6">
        <f>'АПУ профилактика'!D61</f>
        <v>223671487</v>
      </c>
      <c r="H62" s="6">
        <f>'АПУ в неотл.форме'!D60</f>
        <v>47660828</v>
      </c>
      <c r="I62" s="6">
        <f>'АПУ обращения'!D61</f>
        <v>219191395</v>
      </c>
      <c r="J62" s="6">
        <f>'ОДИ ПГГ'!D60</f>
        <v>13615750</v>
      </c>
      <c r="K62" s="6">
        <f>'ОДИ МЗ РБ'!D61</f>
        <v>1760339</v>
      </c>
      <c r="L62" s="6">
        <f>'ФАП (пр.17-22)'!D60</f>
        <v>54098848</v>
      </c>
      <c r="M62" s="6">
        <f>'Объем средств по ПР'!D61</f>
        <v>4139146</v>
      </c>
      <c r="N62" s="6">
        <f>'СМП (17-22)'!D60</f>
        <v>0</v>
      </c>
      <c r="O62" s="6">
        <f>'Гемодиализ (пр.17-22)'!D60</f>
        <v>455988</v>
      </c>
      <c r="P62" s="6">
        <f t="shared" si="5"/>
        <v>1189541628</v>
      </c>
      <c r="Q62" s="22">
        <f>'бюджет РБ'!D63</f>
        <v>25267583</v>
      </c>
      <c r="R62" s="81">
        <f>'бюджет РБ'!P63</f>
        <v>530910.73999999976</v>
      </c>
      <c r="S62" s="22">
        <f>'МБТ Расп.№109-р от 28.01.2022'!D61</f>
        <v>5845543</v>
      </c>
      <c r="T62" s="81">
        <f>'МБТ Расп.№789-р от 07.04.2022'!D60</f>
        <v>12306975.540000001</v>
      </c>
      <c r="U62" s="86">
        <f t="shared" si="9"/>
        <v>1233492640.28</v>
      </c>
    </row>
    <row r="63" spans="1:21" x14ac:dyDescent="0.2">
      <c r="A63" s="39">
        <v>53</v>
      </c>
      <c r="B63" s="95" t="s">
        <v>105</v>
      </c>
      <c r="C63" s="10" t="s">
        <v>106</v>
      </c>
      <c r="D63" s="6">
        <f>'КС '!D61</f>
        <v>44451632</v>
      </c>
      <c r="E63" s="6">
        <f>'ДС (пр.18-22)'!D61</f>
        <v>14815561</v>
      </c>
      <c r="F63" s="6">
        <f t="shared" si="7"/>
        <v>128682278</v>
      </c>
      <c r="G63" s="6">
        <f>'АПУ профилактика'!D62</f>
        <v>37393838</v>
      </c>
      <c r="H63" s="6">
        <f>'АПУ в неотл.форме'!D61</f>
        <v>8372082</v>
      </c>
      <c r="I63" s="6">
        <f>'АПУ обращения'!D62</f>
        <v>41237405</v>
      </c>
      <c r="J63" s="6">
        <f>'ОДИ ПГГ'!D61</f>
        <v>1245063</v>
      </c>
      <c r="K63" s="6">
        <f>'ОДИ МЗ РБ'!D62</f>
        <v>0</v>
      </c>
      <c r="L63" s="6">
        <f>'ФАП (пр.17-22)'!D61</f>
        <v>39214150</v>
      </c>
      <c r="M63" s="6">
        <f>'Объем средств по ПР'!D62</f>
        <v>1219740</v>
      </c>
      <c r="N63" s="6">
        <f>'СМП (17-22)'!D61</f>
        <v>0</v>
      </c>
      <c r="O63" s="6">
        <f>'Гемодиализ (пр.17-22)'!D61</f>
        <v>0</v>
      </c>
      <c r="P63" s="6">
        <f t="shared" si="5"/>
        <v>187949471</v>
      </c>
      <c r="Q63" s="22">
        <f>'бюджет РБ'!D64</f>
        <v>10144992</v>
      </c>
      <c r="R63" s="81">
        <f>'бюджет РБ'!P64</f>
        <v>450247.99999999988</v>
      </c>
      <c r="S63" s="22">
        <f>'МБТ Расп.№109-р от 28.01.2022'!D62</f>
        <v>971108</v>
      </c>
      <c r="T63" s="81">
        <f>'МБТ Расп.№789-р от 07.04.2022'!D61</f>
        <v>278057.95999999996</v>
      </c>
      <c r="U63" s="86">
        <f t="shared" si="9"/>
        <v>199793876.96000001</v>
      </c>
    </row>
    <row r="64" spans="1:21" x14ac:dyDescent="0.2">
      <c r="A64" s="39">
        <v>54</v>
      </c>
      <c r="B64" s="95" t="s">
        <v>107</v>
      </c>
      <c r="C64" s="10" t="s">
        <v>108</v>
      </c>
      <c r="D64" s="6">
        <f>'КС '!D62</f>
        <v>0</v>
      </c>
      <c r="E64" s="6">
        <f>'ДС (пр.18-22)'!D62</f>
        <v>52432</v>
      </c>
      <c r="F64" s="6">
        <f t="shared" si="7"/>
        <v>80966</v>
      </c>
      <c r="G64" s="6">
        <f>'АПУ профилактика'!D63</f>
        <v>0</v>
      </c>
      <c r="H64" s="6">
        <f>'АПУ в неотл.форме'!D62</f>
        <v>0</v>
      </c>
      <c r="I64" s="6">
        <f>'АПУ обращения'!D63</f>
        <v>80966</v>
      </c>
      <c r="J64" s="6">
        <f>'ОДИ ПГГ'!D62</f>
        <v>0</v>
      </c>
      <c r="K64" s="6">
        <f>'ОДИ МЗ РБ'!D63</f>
        <v>0</v>
      </c>
      <c r="L64" s="6">
        <f>'ФАП (пр.17-22)'!D62</f>
        <v>0</v>
      </c>
      <c r="M64" s="6">
        <f>'Объем средств по ПР'!D63</f>
        <v>0</v>
      </c>
      <c r="N64" s="6">
        <f>'СМП (17-22)'!D62</f>
        <v>0</v>
      </c>
      <c r="O64" s="6">
        <f>'Гемодиализ (пр.17-22)'!D62</f>
        <v>0</v>
      </c>
      <c r="P64" s="6">
        <f t="shared" si="5"/>
        <v>133398</v>
      </c>
      <c r="Q64" s="22">
        <f>'бюджет РБ'!D65</f>
        <v>0</v>
      </c>
      <c r="R64" s="81">
        <f>'бюджет РБ'!P65</f>
        <v>0</v>
      </c>
      <c r="S64" s="22">
        <f>'МБТ Расп.№109-р от 28.01.2022'!D63</f>
        <v>0</v>
      </c>
      <c r="T64" s="81">
        <f>'МБТ Расп.№789-р от 07.04.2022'!D62</f>
        <v>0</v>
      </c>
      <c r="U64" s="86">
        <f t="shared" si="9"/>
        <v>133398</v>
      </c>
    </row>
    <row r="65" spans="1:21" x14ac:dyDescent="0.2">
      <c r="A65" s="39">
        <v>55</v>
      </c>
      <c r="B65" s="95" t="s">
        <v>109</v>
      </c>
      <c r="C65" s="10" t="s">
        <v>110</v>
      </c>
      <c r="D65" s="6">
        <f>'КС '!D63</f>
        <v>173851417</v>
      </c>
      <c r="E65" s="6">
        <f>'ДС (пр.18-22)'!D63</f>
        <v>0</v>
      </c>
      <c r="F65" s="6">
        <f t="shared" si="7"/>
        <v>0</v>
      </c>
      <c r="G65" s="6">
        <f>'АПУ профилактика'!D64</f>
        <v>0</v>
      </c>
      <c r="H65" s="6">
        <f>'АПУ в неотл.форме'!D63</f>
        <v>0</v>
      </c>
      <c r="I65" s="6">
        <f>'АПУ обращения'!D64</f>
        <v>0</v>
      </c>
      <c r="J65" s="6">
        <f>'ОДИ ПГГ'!D63</f>
        <v>0</v>
      </c>
      <c r="K65" s="6">
        <f>'ОДИ МЗ РБ'!D64</f>
        <v>0</v>
      </c>
      <c r="L65" s="6">
        <f>'ФАП (пр.17-22)'!D63</f>
        <v>0</v>
      </c>
      <c r="M65" s="6">
        <f>'Объем средств по ПР'!D64</f>
        <v>0</v>
      </c>
      <c r="N65" s="6">
        <f>'СМП (17-22)'!D63</f>
        <v>0</v>
      </c>
      <c r="O65" s="6">
        <f>'Гемодиализ (пр.17-22)'!D63</f>
        <v>0</v>
      </c>
      <c r="P65" s="6">
        <f t="shared" si="5"/>
        <v>173851417</v>
      </c>
      <c r="Q65" s="22">
        <f>'бюджет РБ'!D66</f>
        <v>0</v>
      </c>
      <c r="R65" s="81">
        <f>'бюджет РБ'!P66</f>
        <v>0</v>
      </c>
      <c r="S65" s="22">
        <f>'МБТ Расп.№109-р от 28.01.2022'!D64</f>
        <v>0</v>
      </c>
      <c r="T65" s="81">
        <f>'МБТ Расп.№789-р от 07.04.2022'!D63</f>
        <v>657022.17000000004</v>
      </c>
      <c r="U65" s="86">
        <f t="shared" si="9"/>
        <v>174508439.16999999</v>
      </c>
    </row>
    <row r="66" spans="1:21" x14ac:dyDescent="0.2">
      <c r="A66" s="39">
        <v>56</v>
      </c>
      <c r="B66" s="95" t="s">
        <v>390</v>
      </c>
      <c r="C66" s="10" t="s">
        <v>389</v>
      </c>
      <c r="D66" s="6"/>
      <c r="E66" s="6">
        <f>'ДС (пр.18-22)'!D64</f>
        <v>819494</v>
      </c>
      <c r="F66" s="6">
        <f t="shared" si="7"/>
        <v>0</v>
      </c>
      <c r="G66" s="6"/>
      <c r="H66" s="6"/>
      <c r="I66" s="6"/>
      <c r="J66" s="6"/>
      <c r="K66" s="6"/>
      <c r="L66" s="6"/>
      <c r="M66" s="6">
        <f>'Объем средств по ПР'!D65</f>
        <v>0</v>
      </c>
      <c r="N66" s="6"/>
      <c r="O66" s="6"/>
      <c r="P66" s="6">
        <f t="shared" si="5"/>
        <v>819494</v>
      </c>
      <c r="Q66" s="22"/>
      <c r="R66" s="81"/>
      <c r="S66" s="22"/>
      <c r="T66" s="81"/>
      <c r="U66" s="86">
        <f t="shared" si="9"/>
        <v>819494</v>
      </c>
    </row>
    <row r="67" spans="1:21" ht="18" customHeight="1" x14ac:dyDescent="0.2">
      <c r="A67" s="39">
        <v>57</v>
      </c>
      <c r="B67" s="95" t="s">
        <v>111</v>
      </c>
      <c r="C67" s="10" t="s">
        <v>112</v>
      </c>
      <c r="D67" s="6">
        <f>'КС '!D65</f>
        <v>0</v>
      </c>
      <c r="E67" s="6">
        <f>'ДС (пр.18-22)'!D65</f>
        <v>25440072</v>
      </c>
      <c r="F67" s="6">
        <f t="shared" si="7"/>
        <v>177569206</v>
      </c>
      <c r="G67" s="6">
        <f>'АПУ профилактика'!D66</f>
        <v>110668887</v>
      </c>
      <c r="H67" s="6">
        <f>'АПУ в неотл.форме'!D65</f>
        <v>6944469</v>
      </c>
      <c r="I67" s="6">
        <f>'АПУ обращения'!D66</f>
        <v>57154771</v>
      </c>
      <c r="J67" s="6">
        <f>'ОДИ ПГГ'!D65</f>
        <v>1564628</v>
      </c>
      <c r="K67" s="6">
        <f>'ОДИ МЗ РБ'!D66</f>
        <v>0</v>
      </c>
      <c r="L67" s="6">
        <f>'ФАП (пр.17-22)'!D65</f>
        <v>0</v>
      </c>
      <c r="M67" s="6">
        <f>'Объем средств по ПР'!D66</f>
        <v>1236451</v>
      </c>
      <c r="N67" s="6">
        <f>'СМП (17-22)'!D65</f>
        <v>0</v>
      </c>
      <c r="O67" s="6">
        <f>'Гемодиализ (пр.17-22)'!D65</f>
        <v>0</v>
      </c>
      <c r="P67" s="6">
        <f t="shared" si="5"/>
        <v>203009278</v>
      </c>
      <c r="Q67" s="22">
        <f>'бюджет РБ'!D68</f>
        <v>0</v>
      </c>
      <c r="R67" s="81">
        <f>'бюджет РБ'!P68</f>
        <v>0</v>
      </c>
      <c r="S67" s="22">
        <f>'МБТ Расп.№109-р от 28.01.2022'!D66</f>
        <v>2648412</v>
      </c>
      <c r="T67" s="81">
        <f>'МБТ Расп.№789-р от 07.04.2022'!D65</f>
        <v>0</v>
      </c>
      <c r="U67" s="86">
        <f t="shared" si="9"/>
        <v>205657690</v>
      </c>
    </row>
    <row r="68" spans="1:21" ht="18" customHeight="1" x14ac:dyDescent="0.2">
      <c r="A68" s="39">
        <v>58</v>
      </c>
      <c r="B68" s="94" t="s">
        <v>113</v>
      </c>
      <c r="C68" s="10" t="s">
        <v>357</v>
      </c>
      <c r="D68" s="6">
        <f>'КС '!D66</f>
        <v>0</v>
      </c>
      <c r="E68" s="6">
        <f>'ДС (пр.18-22)'!D66</f>
        <v>20113562</v>
      </c>
      <c r="F68" s="6">
        <f t="shared" si="7"/>
        <v>145202985</v>
      </c>
      <c r="G68" s="6">
        <f>'АПУ профилактика'!D67</f>
        <v>88206358</v>
      </c>
      <c r="H68" s="6">
        <f>'АПУ в неотл.форме'!D66</f>
        <v>5685939</v>
      </c>
      <c r="I68" s="6">
        <f>'АПУ обращения'!D67</f>
        <v>49117157</v>
      </c>
      <c r="J68" s="6">
        <f>'ОДИ ПГГ'!D66</f>
        <v>1313437</v>
      </c>
      <c r="K68" s="6">
        <f>'ОДИ МЗ РБ'!D67</f>
        <v>0</v>
      </c>
      <c r="L68" s="6">
        <f>'ФАП (пр.17-22)'!D66</f>
        <v>0</v>
      </c>
      <c r="M68" s="6">
        <f>'Объем средств по ПР'!D67</f>
        <v>880094</v>
      </c>
      <c r="N68" s="6">
        <f>'СМП (17-22)'!D66</f>
        <v>0</v>
      </c>
      <c r="O68" s="6">
        <f>'Гемодиализ (пр.17-22)'!D66</f>
        <v>0</v>
      </c>
      <c r="P68" s="6">
        <f t="shared" si="5"/>
        <v>165316547</v>
      </c>
      <c r="Q68" s="22">
        <f>'бюджет РБ'!D69</f>
        <v>0</v>
      </c>
      <c r="R68" s="81">
        <f>'бюджет РБ'!P69</f>
        <v>0</v>
      </c>
      <c r="S68" s="22">
        <f>'МБТ Расп.№109-р от 28.01.2022'!D67</f>
        <v>2159610</v>
      </c>
      <c r="T68" s="81">
        <f>'МБТ Расп.№789-р от 07.04.2022'!D66</f>
        <v>0</v>
      </c>
      <c r="U68" s="86">
        <f t="shared" si="9"/>
        <v>167476157</v>
      </c>
    </row>
    <row r="69" spans="1:21" ht="22.5" customHeight="1" x14ac:dyDescent="0.2">
      <c r="A69" s="39">
        <v>59</v>
      </c>
      <c r="B69" s="9" t="s">
        <v>115</v>
      </c>
      <c r="C69" s="10" t="s">
        <v>116</v>
      </c>
      <c r="D69" s="6">
        <f>'КС '!D67</f>
        <v>0</v>
      </c>
      <c r="E69" s="6">
        <f>'ДС (пр.18-22)'!D67</f>
        <v>26308232</v>
      </c>
      <c r="F69" s="6">
        <f t="shared" si="7"/>
        <v>229527381</v>
      </c>
      <c r="G69" s="6">
        <f>'АПУ профилактика'!D68</f>
        <v>127517262</v>
      </c>
      <c r="H69" s="6">
        <f>'АПУ в неотл.форме'!D67</f>
        <v>18812542</v>
      </c>
      <c r="I69" s="6">
        <f>'АПУ обращения'!D68</f>
        <v>80649593</v>
      </c>
      <c r="J69" s="6">
        <f>'ОДИ ПГГ'!D67</f>
        <v>1297991</v>
      </c>
      <c r="K69" s="6">
        <f>'ОДИ МЗ РБ'!D68</f>
        <v>0</v>
      </c>
      <c r="L69" s="6">
        <f>'ФАП (пр.17-22)'!D67</f>
        <v>0</v>
      </c>
      <c r="M69" s="6">
        <f>'Объем средств по ПР'!D68</f>
        <v>1249993</v>
      </c>
      <c r="N69" s="6">
        <f>'СМП (17-22)'!D67</f>
        <v>0</v>
      </c>
      <c r="O69" s="6">
        <f>'Гемодиализ (пр.17-22)'!D67</f>
        <v>0</v>
      </c>
      <c r="P69" s="6">
        <f t="shared" si="5"/>
        <v>255835613</v>
      </c>
      <c r="Q69" s="22">
        <f>'бюджет РБ'!D70</f>
        <v>0</v>
      </c>
      <c r="R69" s="81">
        <f>'бюджет РБ'!P70</f>
        <v>0</v>
      </c>
      <c r="S69" s="22">
        <f>'МБТ Расп.№109-р от 28.01.2022'!D68</f>
        <v>3027882</v>
      </c>
      <c r="T69" s="81">
        <f>'МБТ Расп.№789-р от 07.04.2022'!D67</f>
        <v>0</v>
      </c>
      <c r="U69" s="86">
        <f t="shared" si="9"/>
        <v>258863495</v>
      </c>
    </row>
    <row r="70" spans="1:21" ht="15" customHeight="1" x14ac:dyDescent="0.2">
      <c r="A70" s="39">
        <v>60</v>
      </c>
      <c r="B70" s="94" t="s">
        <v>117</v>
      </c>
      <c r="C70" s="10" t="s">
        <v>358</v>
      </c>
      <c r="D70" s="6">
        <f>'КС '!D68</f>
        <v>0</v>
      </c>
      <c r="E70" s="6">
        <f>'ДС (пр.18-22)'!D68</f>
        <v>37126962</v>
      </c>
      <c r="F70" s="6">
        <f t="shared" si="7"/>
        <v>287589435</v>
      </c>
      <c r="G70" s="6">
        <f>'АПУ профилактика'!D69</f>
        <v>171001454</v>
      </c>
      <c r="H70" s="6">
        <f>'АПУ в неотл.форме'!D68</f>
        <v>21628822</v>
      </c>
      <c r="I70" s="6">
        <f>'АПУ обращения'!D69</f>
        <v>91191115</v>
      </c>
      <c r="J70" s="6">
        <f>'ОДИ ПГГ'!D68</f>
        <v>2027780</v>
      </c>
      <c r="K70" s="6">
        <f>'ОДИ МЗ РБ'!D69</f>
        <v>0</v>
      </c>
      <c r="L70" s="6">
        <f>'ФАП (пр.17-22)'!D68</f>
        <v>0</v>
      </c>
      <c r="M70" s="6">
        <f>'Объем средств по ПР'!D69</f>
        <v>1740264</v>
      </c>
      <c r="N70" s="6">
        <f>'СМП (17-22)'!D68</f>
        <v>0</v>
      </c>
      <c r="O70" s="6">
        <f>'Гемодиализ (пр.17-22)'!D68</f>
        <v>0</v>
      </c>
      <c r="P70" s="6">
        <f t="shared" si="5"/>
        <v>324716397</v>
      </c>
      <c r="Q70" s="22">
        <f>'бюджет РБ'!D71</f>
        <v>2139686</v>
      </c>
      <c r="R70" s="81">
        <f>'бюджет РБ'!P71</f>
        <v>0</v>
      </c>
      <c r="S70" s="22">
        <f>'МБТ Расп.№109-р от 28.01.2022'!D69</f>
        <v>3811794</v>
      </c>
      <c r="T70" s="81">
        <f>'МБТ Расп.№789-р от 07.04.2022'!D68</f>
        <v>0</v>
      </c>
      <c r="U70" s="86">
        <f t="shared" si="9"/>
        <v>330667877</v>
      </c>
    </row>
    <row r="71" spans="1:21" ht="24" customHeight="1" x14ac:dyDescent="0.2">
      <c r="A71" s="39">
        <v>61</v>
      </c>
      <c r="B71" s="95" t="s">
        <v>119</v>
      </c>
      <c r="C71" s="10" t="s">
        <v>318</v>
      </c>
      <c r="D71" s="6">
        <f>'КС '!D69</f>
        <v>0</v>
      </c>
      <c r="E71" s="6">
        <f>'ДС (пр.18-22)'!D69</f>
        <v>17148288</v>
      </c>
      <c r="F71" s="6">
        <f t="shared" si="7"/>
        <v>110333554</v>
      </c>
      <c r="G71" s="6">
        <f>'АПУ профилактика'!D70</f>
        <v>65291131</v>
      </c>
      <c r="H71" s="6">
        <f>'АПУ в неотл.форме'!D69</f>
        <v>3864255</v>
      </c>
      <c r="I71" s="6">
        <f>'АПУ обращения'!D70</f>
        <v>38916350</v>
      </c>
      <c r="J71" s="6">
        <f>'ОДИ ПГГ'!D69</f>
        <v>1400801</v>
      </c>
      <c r="K71" s="6">
        <f>'ОДИ МЗ РБ'!D70</f>
        <v>0</v>
      </c>
      <c r="L71" s="6">
        <f>'ФАП (пр.17-22)'!D69</f>
        <v>0</v>
      </c>
      <c r="M71" s="6">
        <f>'Объем средств по ПР'!D70</f>
        <v>861017</v>
      </c>
      <c r="N71" s="6">
        <f>'СМП (17-22)'!D69</f>
        <v>0</v>
      </c>
      <c r="O71" s="6">
        <f>'Гемодиализ (пр.17-22)'!D69</f>
        <v>0</v>
      </c>
      <c r="P71" s="6">
        <f t="shared" si="5"/>
        <v>127481842</v>
      </c>
      <c r="Q71" s="22">
        <f>'бюджет РБ'!D72</f>
        <v>0</v>
      </c>
      <c r="R71" s="81">
        <f>'бюджет РБ'!P72</f>
        <v>0</v>
      </c>
      <c r="S71" s="22">
        <f>'МБТ Расп.№109-р от 28.01.2022'!D70</f>
        <v>1499587</v>
      </c>
      <c r="T71" s="81">
        <f>'МБТ Расп.№789-р от 07.04.2022'!D69</f>
        <v>0</v>
      </c>
      <c r="U71" s="86">
        <f t="shared" si="9"/>
        <v>128981429</v>
      </c>
    </row>
    <row r="72" spans="1:21" ht="24" customHeight="1" x14ac:dyDescent="0.2">
      <c r="A72" s="39">
        <v>62</v>
      </c>
      <c r="B72" s="9" t="s">
        <v>120</v>
      </c>
      <c r="C72" s="10" t="s">
        <v>360</v>
      </c>
      <c r="D72" s="6">
        <f>'КС '!D70</f>
        <v>0</v>
      </c>
      <c r="E72" s="6">
        <f>'ДС (пр.18-22)'!D70</f>
        <v>0</v>
      </c>
      <c r="F72" s="6">
        <f t="shared" si="7"/>
        <v>75367730</v>
      </c>
      <c r="G72" s="6">
        <f>'АПУ профилактика'!D71</f>
        <v>25354157</v>
      </c>
      <c r="H72" s="6">
        <f>'АПУ в неотл.форме'!D70</f>
        <v>0</v>
      </c>
      <c r="I72" s="6">
        <f>'АПУ обращения'!D71</f>
        <v>50013573</v>
      </c>
      <c r="J72" s="6">
        <f>'ОДИ ПГГ'!D70</f>
        <v>0</v>
      </c>
      <c r="K72" s="6">
        <f>'ОДИ МЗ РБ'!D71</f>
        <v>0</v>
      </c>
      <c r="L72" s="6">
        <f>'ФАП (пр.17-22)'!D70</f>
        <v>0</v>
      </c>
      <c r="M72" s="6">
        <f>'Объем средств по ПР'!D71</f>
        <v>0</v>
      </c>
      <c r="N72" s="6">
        <f>'СМП (17-22)'!D70</f>
        <v>0</v>
      </c>
      <c r="O72" s="6">
        <f>'Гемодиализ (пр.17-22)'!D70</f>
        <v>0</v>
      </c>
      <c r="P72" s="6">
        <f t="shared" si="5"/>
        <v>75367730</v>
      </c>
      <c r="Q72" s="22">
        <f>'бюджет РБ'!D73</f>
        <v>0</v>
      </c>
      <c r="R72" s="81">
        <f>'бюджет РБ'!P73</f>
        <v>0</v>
      </c>
      <c r="S72" s="22">
        <f>'МБТ Расп.№109-р от 28.01.2022'!D71</f>
        <v>0</v>
      </c>
      <c r="T72" s="81">
        <f>'МБТ Расп.№789-р от 07.04.2022'!D70</f>
        <v>0</v>
      </c>
      <c r="U72" s="86">
        <f t="shared" si="9"/>
        <v>75367730</v>
      </c>
    </row>
    <row r="73" spans="1:21" ht="24" customHeight="1" x14ac:dyDescent="0.2">
      <c r="A73" s="39">
        <v>63</v>
      </c>
      <c r="B73" s="9" t="s">
        <v>122</v>
      </c>
      <c r="C73" s="10" t="s">
        <v>361</v>
      </c>
      <c r="D73" s="6">
        <f>'КС '!D71</f>
        <v>0</v>
      </c>
      <c r="E73" s="6">
        <f>'ДС (пр.18-22)'!D71</f>
        <v>0</v>
      </c>
      <c r="F73" s="6">
        <f t="shared" si="7"/>
        <v>106936254</v>
      </c>
      <c r="G73" s="6">
        <f>'АПУ профилактика'!D72</f>
        <v>25001417</v>
      </c>
      <c r="H73" s="6">
        <f>'АПУ в неотл.форме'!D71</f>
        <v>6727172</v>
      </c>
      <c r="I73" s="6">
        <f>'АПУ обращения'!D72</f>
        <v>75207665</v>
      </c>
      <c r="J73" s="6">
        <f>'ОДИ ПГГ'!D71</f>
        <v>0</v>
      </c>
      <c r="K73" s="6">
        <f>'ОДИ МЗ РБ'!D72</f>
        <v>0</v>
      </c>
      <c r="L73" s="6">
        <f>'ФАП (пр.17-22)'!D71</f>
        <v>0</v>
      </c>
      <c r="M73" s="6">
        <f>'Объем средств по ПР'!D72</f>
        <v>0</v>
      </c>
      <c r="N73" s="6">
        <f>'СМП (17-22)'!D71</f>
        <v>0</v>
      </c>
      <c r="O73" s="6">
        <f>'Гемодиализ (пр.17-22)'!D71</f>
        <v>0</v>
      </c>
      <c r="P73" s="6">
        <f t="shared" si="5"/>
        <v>106936254</v>
      </c>
      <c r="Q73" s="22">
        <f>'бюджет РБ'!D74</f>
        <v>0</v>
      </c>
      <c r="R73" s="81">
        <f>'бюджет РБ'!P74</f>
        <v>0</v>
      </c>
      <c r="S73" s="22">
        <f>'МБТ Расп.№109-р от 28.01.2022'!D72</f>
        <v>0</v>
      </c>
      <c r="T73" s="81">
        <f>'МБТ Расп.№789-р от 07.04.2022'!D71</f>
        <v>0</v>
      </c>
      <c r="U73" s="86">
        <f t="shared" si="9"/>
        <v>106936254</v>
      </c>
    </row>
    <row r="74" spans="1:21" ht="15.75" customHeight="1" x14ac:dyDescent="0.2">
      <c r="A74" s="39">
        <v>64</v>
      </c>
      <c r="B74" s="94" t="s">
        <v>124</v>
      </c>
      <c r="C74" s="10" t="s">
        <v>362</v>
      </c>
      <c r="D74" s="6">
        <f>'КС '!D72</f>
        <v>0</v>
      </c>
      <c r="E74" s="6">
        <f>'ДС (пр.18-22)'!D72</f>
        <v>48821365</v>
      </c>
      <c r="F74" s="6">
        <f t="shared" si="7"/>
        <v>281161250</v>
      </c>
      <c r="G74" s="6">
        <f>'АПУ профилактика'!D73</f>
        <v>110119125</v>
      </c>
      <c r="H74" s="6">
        <f>'АПУ в неотл.форме'!D72</f>
        <v>18643032</v>
      </c>
      <c r="I74" s="6">
        <f>'АПУ обращения'!D73</f>
        <v>142460394</v>
      </c>
      <c r="J74" s="6">
        <f>'ОДИ ПГГ'!D72</f>
        <v>5940505</v>
      </c>
      <c r="K74" s="6">
        <f>'ОДИ МЗ РБ'!D73</f>
        <v>1264220</v>
      </c>
      <c r="L74" s="6">
        <f>'ФАП (пр.17-22)'!D72</f>
        <v>0</v>
      </c>
      <c r="M74" s="6">
        <f>'Объем средств по ПР'!D73</f>
        <v>2733974</v>
      </c>
      <c r="N74" s="6">
        <f>'СМП (17-22)'!D72</f>
        <v>0</v>
      </c>
      <c r="O74" s="6">
        <f>'Гемодиализ (пр.17-22)'!D72</f>
        <v>0</v>
      </c>
      <c r="P74" s="6">
        <f t="shared" si="5"/>
        <v>329982615</v>
      </c>
      <c r="Q74" s="22">
        <f>'бюджет РБ'!D75</f>
        <v>4865757</v>
      </c>
      <c r="R74" s="81">
        <f>'бюджет РБ'!P75</f>
        <v>0</v>
      </c>
      <c r="S74" s="22">
        <f>'МБТ Расп.№109-р от 28.01.2022'!D73</f>
        <v>3203436</v>
      </c>
      <c r="T74" s="81">
        <f>'МБТ Расп.№789-р от 07.04.2022'!D72</f>
        <v>0</v>
      </c>
      <c r="U74" s="86">
        <f t="shared" si="9"/>
        <v>338051808</v>
      </c>
    </row>
    <row r="75" spans="1:21" x14ac:dyDescent="0.2">
      <c r="A75" s="39">
        <v>65</v>
      </c>
      <c r="B75" s="94" t="s">
        <v>126</v>
      </c>
      <c r="C75" s="10" t="s">
        <v>127</v>
      </c>
      <c r="D75" s="6">
        <f>'КС '!D73</f>
        <v>0</v>
      </c>
      <c r="E75" s="6">
        <f>'ДС (пр.18-22)'!D73</f>
        <v>29203236</v>
      </c>
      <c r="F75" s="6">
        <f t="shared" si="7"/>
        <v>185275271</v>
      </c>
      <c r="G75" s="6">
        <f>'АПУ профилактика'!D74</f>
        <v>82012885</v>
      </c>
      <c r="H75" s="6">
        <f>'АПУ в неотл.форме'!D73</f>
        <v>12155264</v>
      </c>
      <c r="I75" s="6">
        <f>'АПУ обращения'!D74</f>
        <v>78599300</v>
      </c>
      <c r="J75" s="6">
        <f>'ОДИ ПГГ'!D73</f>
        <v>10716416</v>
      </c>
      <c r="K75" s="6">
        <f>'ОДИ МЗ РБ'!D74</f>
        <v>0</v>
      </c>
      <c r="L75" s="6">
        <f>'ФАП (пр.17-22)'!D73</f>
        <v>0</v>
      </c>
      <c r="M75" s="6">
        <f>'Объем средств по ПР'!D74</f>
        <v>1791406</v>
      </c>
      <c r="N75" s="6">
        <f>'СМП (17-22)'!D73</f>
        <v>0</v>
      </c>
      <c r="O75" s="6">
        <f>'Гемодиализ (пр.17-22)'!D73</f>
        <v>0</v>
      </c>
      <c r="P75" s="6">
        <f t="shared" si="5"/>
        <v>214478507</v>
      </c>
      <c r="Q75" s="22">
        <f>'бюджет РБ'!D76</f>
        <v>3874259</v>
      </c>
      <c r="R75" s="81">
        <f>'бюджет РБ'!P76</f>
        <v>0</v>
      </c>
      <c r="S75" s="22">
        <f>'МБТ Расп.№109-р от 28.01.2022'!D74</f>
        <v>1945692</v>
      </c>
      <c r="T75" s="81">
        <f>'МБТ Расп.№789-р от 07.04.2022'!D73</f>
        <v>0</v>
      </c>
      <c r="U75" s="86">
        <f t="shared" ref="U75:U106" si="10">P75+Q75+R75+S75+T75</f>
        <v>220298458</v>
      </c>
    </row>
    <row r="76" spans="1:21" x14ac:dyDescent="0.2">
      <c r="A76" s="39">
        <v>66</v>
      </c>
      <c r="B76" s="94" t="s">
        <v>128</v>
      </c>
      <c r="C76" s="10" t="s">
        <v>363</v>
      </c>
      <c r="D76" s="6">
        <f>'КС '!D74</f>
        <v>0</v>
      </c>
      <c r="E76" s="6">
        <f>'ДС (пр.18-22)'!D74</f>
        <v>70149784</v>
      </c>
      <c r="F76" s="6">
        <f t="shared" ref="F76:F139" si="11">G76+H76+I76+J76+K76+L76+M76</f>
        <v>382938897</v>
      </c>
      <c r="G76" s="6">
        <f>'АПУ профилактика'!D75</f>
        <v>144666397</v>
      </c>
      <c r="H76" s="6">
        <f>'АПУ в неотл.форме'!D74</f>
        <v>28788994</v>
      </c>
      <c r="I76" s="6">
        <f>'АПУ обращения'!D75</f>
        <v>193722268</v>
      </c>
      <c r="J76" s="6">
        <f>'ОДИ ПГГ'!D74</f>
        <v>10015152</v>
      </c>
      <c r="K76" s="6">
        <f>'ОДИ МЗ РБ'!D75</f>
        <v>2237900</v>
      </c>
      <c r="L76" s="6">
        <f>'ФАП (пр.17-22)'!D74</f>
        <v>0</v>
      </c>
      <c r="M76" s="6">
        <f>'Объем средств по ПР'!D75</f>
        <v>3508186</v>
      </c>
      <c r="N76" s="6">
        <f>'СМП (17-22)'!D74</f>
        <v>0</v>
      </c>
      <c r="O76" s="6">
        <f>'Гемодиализ (пр.17-22)'!D74</f>
        <v>0</v>
      </c>
      <c r="P76" s="6">
        <f t="shared" si="5"/>
        <v>453088681</v>
      </c>
      <c r="Q76" s="22">
        <f>'бюджет РБ'!D77</f>
        <v>3009167</v>
      </c>
      <c r="R76" s="81">
        <f>'бюджет РБ'!P77</f>
        <v>0</v>
      </c>
      <c r="S76" s="22">
        <f>'МБТ Расп.№109-р от 28.01.2022'!D75</f>
        <v>4374643</v>
      </c>
      <c r="T76" s="81">
        <f>'МБТ Расп.№789-р от 07.04.2022'!D74</f>
        <v>0</v>
      </c>
      <c r="U76" s="86">
        <f t="shared" si="10"/>
        <v>460472491</v>
      </c>
    </row>
    <row r="77" spans="1:21" ht="24" x14ac:dyDescent="0.2">
      <c r="A77" s="39">
        <v>67</v>
      </c>
      <c r="B77" s="94" t="s">
        <v>130</v>
      </c>
      <c r="C77" s="10" t="s">
        <v>364</v>
      </c>
      <c r="D77" s="6">
        <f>'КС '!D75</f>
        <v>0</v>
      </c>
      <c r="E77" s="6">
        <f>'ДС (пр.18-22)'!D75</f>
        <v>0</v>
      </c>
      <c r="F77" s="6">
        <f t="shared" si="11"/>
        <v>36010521</v>
      </c>
      <c r="G77" s="6">
        <f>'АПУ профилактика'!D76</f>
        <v>1736567</v>
      </c>
      <c r="H77" s="6">
        <f>'АПУ в неотл.форме'!D75</f>
        <v>0</v>
      </c>
      <c r="I77" s="6">
        <f>'АПУ обращения'!D76</f>
        <v>34273954</v>
      </c>
      <c r="J77" s="6">
        <f>'ОДИ ПГГ'!D75</f>
        <v>0</v>
      </c>
      <c r="K77" s="6">
        <f>'ОДИ МЗ РБ'!D76</f>
        <v>0</v>
      </c>
      <c r="L77" s="6">
        <f>'ФАП (пр.17-22)'!D75</f>
        <v>0</v>
      </c>
      <c r="M77" s="6">
        <f>'Объем средств по ПР'!D76</f>
        <v>0</v>
      </c>
      <c r="N77" s="6">
        <f>'СМП (17-22)'!D75</f>
        <v>0</v>
      </c>
      <c r="O77" s="6">
        <f>'Гемодиализ (пр.17-22)'!D75</f>
        <v>0</v>
      </c>
      <c r="P77" s="6">
        <f t="shared" ref="P77:P142" si="12">D77+E77+F77+N77+O77</f>
        <v>36010521</v>
      </c>
      <c r="Q77" s="22">
        <f>'бюджет РБ'!D78</f>
        <v>0</v>
      </c>
      <c r="R77" s="81">
        <f>'бюджет РБ'!P78</f>
        <v>0</v>
      </c>
      <c r="S77" s="22">
        <f>'МБТ Расп.№109-р от 28.01.2022'!D76</f>
        <v>0</v>
      </c>
      <c r="T77" s="81">
        <f>'МБТ Расп.№789-р от 07.04.2022'!D75</f>
        <v>0</v>
      </c>
      <c r="U77" s="86">
        <f t="shared" si="10"/>
        <v>36010521</v>
      </c>
    </row>
    <row r="78" spans="1:21" ht="24" x14ac:dyDescent="0.2">
      <c r="A78" s="39">
        <v>68</v>
      </c>
      <c r="B78" s="9" t="s">
        <v>132</v>
      </c>
      <c r="C78" s="10" t="s">
        <v>365</v>
      </c>
      <c r="D78" s="6">
        <f>'КС '!D76</f>
        <v>0</v>
      </c>
      <c r="E78" s="6">
        <f>'ДС (пр.18-22)'!D76</f>
        <v>0</v>
      </c>
      <c r="F78" s="6">
        <f t="shared" si="11"/>
        <v>59000585</v>
      </c>
      <c r="G78" s="6">
        <f>'АПУ профилактика'!D77</f>
        <v>2144271</v>
      </c>
      <c r="H78" s="6">
        <f>'АПУ в неотл.форме'!D76</f>
        <v>15910712</v>
      </c>
      <c r="I78" s="6">
        <f>'АПУ обращения'!D77</f>
        <v>40945602</v>
      </c>
      <c r="J78" s="6">
        <f>'ОДИ ПГГ'!D76</f>
        <v>0</v>
      </c>
      <c r="K78" s="6">
        <f>'ОДИ МЗ РБ'!D77</f>
        <v>0</v>
      </c>
      <c r="L78" s="6">
        <f>'ФАП (пр.17-22)'!D76</f>
        <v>0</v>
      </c>
      <c r="M78" s="6">
        <f>'Объем средств по ПР'!D77</f>
        <v>0</v>
      </c>
      <c r="N78" s="6">
        <f>'СМП (17-22)'!D76</f>
        <v>0</v>
      </c>
      <c r="O78" s="6">
        <f>'Гемодиализ (пр.17-22)'!D76</f>
        <v>0</v>
      </c>
      <c r="P78" s="6">
        <f t="shared" si="12"/>
        <v>59000585</v>
      </c>
      <c r="Q78" s="22">
        <f>'бюджет РБ'!D79</f>
        <v>0</v>
      </c>
      <c r="R78" s="81">
        <f>'бюджет РБ'!P79</f>
        <v>0</v>
      </c>
      <c r="S78" s="22">
        <f>'МБТ Расп.№109-р от 28.01.2022'!D77</f>
        <v>0</v>
      </c>
      <c r="T78" s="81">
        <f>'МБТ Расп.№789-р от 07.04.2022'!D76</f>
        <v>0</v>
      </c>
      <c r="U78" s="86">
        <f t="shared" si="10"/>
        <v>59000585</v>
      </c>
    </row>
    <row r="79" spans="1:21" ht="24" x14ac:dyDescent="0.2">
      <c r="A79" s="39">
        <v>69</v>
      </c>
      <c r="B79" s="94" t="s">
        <v>134</v>
      </c>
      <c r="C79" s="10" t="s">
        <v>366</v>
      </c>
      <c r="D79" s="6">
        <f>'КС '!D77</f>
        <v>0</v>
      </c>
      <c r="E79" s="6">
        <f>'ДС (пр.18-22)'!D77</f>
        <v>0</v>
      </c>
      <c r="F79" s="6">
        <f t="shared" si="11"/>
        <v>50299540</v>
      </c>
      <c r="G79" s="6">
        <f>'АПУ профилактика'!D78</f>
        <v>2515796</v>
      </c>
      <c r="H79" s="6">
        <f>'АПУ в неотл.форме'!D77</f>
        <v>0</v>
      </c>
      <c r="I79" s="6">
        <f>'АПУ обращения'!D78</f>
        <v>47783744</v>
      </c>
      <c r="J79" s="6">
        <f>'ОДИ ПГГ'!D77</f>
        <v>0</v>
      </c>
      <c r="K79" s="6">
        <f>'ОДИ МЗ РБ'!D78</f>
        <v>0</v>
      </c>
      <c r="L79" s="6">
        <f>'ФАП (пр.17-22)'!D77</f>
        <v>0</v>
      </c>
      <c r="M79" s="6">
        <f>'Объем средств по ПР'!D78</f>
        <v>0</v>
      </c>
      <c r="N79" s="6">
        <f>'СМП (17-22)'!D77</f>
        <v>0</v>
      </c>
      <c r="O79" s="6">
        <f>'Гемодиализ (пр.17-22)'!D77</f>
        <v>0</v>
      </c>
      <c r="P79" s="6">
        <f t="shared" si="12"/>
        <v>50299540</v>
      </c>
      <c r="Q79" s="22">
        <f>'бюджет РБ'!D80</f>
        <v>0</v>
      </c>
      <c r="R79" s="81">
        <f>'бюджет РБ'!P80</f>
        <v>0</v>
      </c>
      <c r="S79" s="22">
        <f>'МБТ Расп.№109-р от 28.01.2022'!D78</f>
        <v>0</v>
      </c>
      <c r="T79" s="81">
        <f>'МБТ Расп.№789-р от 07.04.2022'!D77</f>
        <v>0</v>
      </c>
      <c r="U79" s="86">
        <f t="shared" si="10"/>
        <v>50299540</v>
      </c>
    </row>
    <row r="80" spans="1:21" ht="24" x14ac:dyDescent="0.2">
      <c r="A80" s="39">
        <v>70</v>
      </c>
      <c r="B80" s="94" t="s">
        <v>136</v>
      </c>
      <c r="C80" s="10" t="s">
        <v>367</v>
      </c>
      <c r="D80" s="6">
        <f>'КС '!D78</f>
        <v>0</v>
      </c>
      <c r="E80" s="6">
        <f>'ДС (пр.18-22)'!D78</f>
        <v>0</v>
      </c>
      <c r="F80" s="6">
        <f t="shared" si="11"/>
        <v>42429219</v>
      </c>
      <c r="G80" s="6">
        <f>'АПУ профилактика'!D79</f>
        <v>2407261</v>
      </c>
      <c r="H80" s="6">
        <f>'АПУ в неотл.форме'!D78</f>
        <v>0</v>
      </c>
      <c r="I80" s="6">
        <f>'АПУ обращения'!D79</f>
        <v>40021958</v>
      </c>
      <c r="J80" s="6">
        <f>'ОДИ ПГГ'!D78</f>
        <v>0</v>
      </c>
      <c r="K80" s="6">
        <f>'ОДИ МЗ РБ'!D79</f>
        <v>0</v>
      </c>
      <c r="L80" s="6">
        <f>'ФАП (пр.17-22)'!D78</f>
        <v>0</v>
      </c>
      <c r="M80" s="6">
        <f>'Объем средств по ПР'!D79</f>
        <v>0</v>
      </c>
      <c r="N80" s="6">
        <f>'СМП (17-22)'!D78</f>
        <v>0</v>
      </c>
      <c r="O80" s="6">
        <f>'Гемодиализ (пр.17-22)'!D78</f>
        <v>0</v>
      </c>
      <c r="P80" s="6">
        <f t="shared" si="12"/>
        <v>42429219</v>
      </c>
      <c r="Q80" s="22">
        <f>'бюджет РБ'!D81</f>
        <v>0</v>
      </c>
      <c r="R80" s="81">
        <f>'бюджет РБ'!P81</f>
        <v>0</v>
      </c>
      <c r="S80" s="22">
        <f>'МБТ Расп.№109-р от 28.01.2022'!D79</f>
        <v>0</v>
      </c>
      <c r="T80" s="81">
        <f>'МБТ Расп.№789-р от 07.04.2022'!D78</f>
        <v>0</v>
      </c>
      <c r="U80" s="86">
        <f t="shared" si="10"/>
        <v>42429219</v>
      </c>
    </row>
    <row r="81" spans="1:21" ht="24" x14ac:dyDescent="0.2">
      <c r="A81" s="39">
        <v>71</v>
      </c>
      <c r="B81" s="9" t="s">
        <v>138</v>
      </c>
      <c r="C81" s="10" t="s">
        <v>368</v>
      </c>
      <c r="D81" s="6">
        <f>'КС '!D79</f>
        <v>0</v>
      </c>
      <c r="E81" s="6">
        <f>'ДС (пр.18-22)'!D79</f>
        <v>0</v>
      </c>
      <c r="F81" s="6">
        <f t="shared" si="11"/>
        <v>71207595</v>
      </c>
      <c r="G81" s="6">
        <f>'АПУ профилактика'!D80</f>
        <v>13699816</v>
      </c>
      <c r="H81" s="6">
        <f>'АПУ в неотл.форме'!D79</f>
        <v>0</v>
      </c>
      <c r="I81" s="6">
        <f>'АПУ обращения'!D80</f>
        <v>57507779</v>
      </c>
      <c r="J81" s="6">
        <f>'ОДИ ПГГ'!D79</f>
        <v>0</v>
      </c>
      <c r="K81" s="6">
        <f>'ОДИ МЗ РБ'!D80</f>
        <v>0</v>
      </c>
      <c r="L81" s="6">
        <f>'ФАП (пр.17-22)'!D79</f>
        <v>0</v>
      </c>
      <c r="M81" s="6">
        <f>'Объем средств по ПР'!D80</f>
        <v>0</v>
      </c>
      <c r="N81" s="6">
        <f>'СМП (17-22)'!D79</f>
        <v>0</v>
      </c>
      <c r="O81" s="6">
        <f>'Гемодиализ (пр.17-22)'!D79</f>
        <v>0</v>
      </c>
      <c r="P81" s="6">
        <f t="shared" si="12"/>
        <v>71207595</v>
      </c>
      <c r="Q81" s="22">
        <f>'бюджет РБ'!D82</f>
        <v>0</v>
      </c>
      <c r="R81" s="81">
        <f>'бюджет РБ'!P82</f>
        <v>0</v>
      </c>
      <c r="S81" s="22">
        <f>'МБТ Расп.№109-р от 28.01.2022'!D80</f>
        <v>0</v>
      </c>
      <c r="T81" s="81">
        <f>'МБТ Расп.№789-р от 07.04.2022'!D79</f>
        <v>0</v>
      </c>
      <c r="U81" s="86">
        <f t="shared" si="10"/>
        <v>71207595</v>
      </c>
    </row>
    <row r="82" spans="1:21" ht="24" x14ac:dyDescent="0.2">
      <c r="A82" s="39">
        <v>72</v>
      </c>
      <c r="B82" s="9" t="s">
        <v>140</v>
      </c>
      <c r="C82" s="10" t="s">
        <v>369</v>
      </c>
      <c r="D82" s="6">
        <f>'КС '!D80</f>
        <v>0</v>
      </c>
      <c r="E82" s="6">
        <f>'ДС (пр.18-22)'!D80</f>
        <v>0</v>
      </c>
      <c r="F82" s="6">
        <f t="shared" si="11"/>
        <v>42111396</v>
      </c>
      <c r="G82" s="6">
        <f>'АПУ профилактика'!D81</f>
        <v>1895196</v>
      </c>
      <c r="H82" s="6">
        <f>'АПУ в неотл.форме'!D80</f>
        <v>0</v>
      </c>
      <c r="I82" s="6">
        <f>'АПУ обращения'!D81</f>
        <v>40216200</v>
      </c>
      <c r="J82" s="6">
        <f>'ОДИ ПГГ'!D80</f>
        <v>0</v>
      </c>
      <c r="K82" s="6">
        <f>'ОДИ МЗ РБ'!D81</f>
        <v>0</v>
      </c>
      <c r="L82" s="6">
        <f>'ФАП (пр.17-22)'!D80</f>
        <v>0</v>
      </c>
      <c r="M82" s="6">
        <f>'Объем средств по ПР'!D81</f>
        <v>0</v>
      </c>
      <c r="N82" s="6">
        <f>'СМП (17-22)'!D80</f>
        <v>0</v>
      </c>
      <c r="O82" s="6">
        <f>'Гемодиализ (пр.17-22)'!D80</f>
        <v>0</v>
      </c>
      <c r="P82" s="6">
        <f t="shared" si="12"/>
        <v>42111396</v>
      </c>
      <c r="Q82" s="22">
        <f>'бюджет РБ'!D83</f>
        <v>0</v>
      </c>
      <c r="R82" s="81">
        <f>'бюджет РБ'!P83</f>
        <v>0</v>
      </c>
      <c r="S82" s="22">
        <f>'МБТ Расп.№109-р от 28.01.2022'!D81</f>
        <v>0</v>
      </c>
      <c r="T82" s="81">
        <f>'МБТ Расп.№789-р от 07.04.2022'!D80</f>
        <v>0</v>
      </c>
      <c r="U82" s="86">
        <f t="shared" si="10"/>
        <v>42111396</v>
      </c>
    </row>
    <row r="83" spans="1:21" ht="24" x14ac:dyDescent="0.2">
      <c r="A83" s="39">
        <v>73</v>
      </c>
      <c r="B83" s="9" t="s">
        <v>142</v>
      </c>
      <c r="C83" s="10" t="s">
        <v>370</v>
      </c>
      <c r="D83" s="6">
        <f>'КС '!D81</f>
        <v>0</v>
      </c>
      <c r="E83" s="6">
        <f>'ДС (пр.18-22)'!D81</f>
        <v>0</v>
      </c>
      <c r="F83" s="6">
        <f t="shared" si="11"/>
        <v>40477299</v>
      </c>
      <c r="G83" s="6">
        <f>'АПУ профилактика'!D82</f>
        <v>2586066</v>
      </c>
      <c r="H83" s="6">
        <f>'АПУ в неотл.форме'!D81</f>
        <v>0</v>
      </c>
      <c r="I83" s="6">
        <f>'АПУ обращения'!D82</f>
        <v>37891233</v>
      </c>
      <c r="J83" s="6">
        <f>'ОДИ ПГГ'!D81</f>
        <v>0</v>
      </c>
      <c r="K83" s="6">
        <f>'ОДИ МЗ РБ'!D82</f>
        <v>0</v>
      </c>
      <c r="L83" s="6">
        <f>'ФАП (пр.17-22)'!D81</f>
        <v>0</v>
      </c>
      <c r="M83" s="6">
        <f>'Объем средств по ПР'!D82</f>
        <v>0</v>
      </c>
      <c r="N83" s="6">
        <f>'СМП (17-22)'!D81</f>
        <v>0</v>
      </c>
      <c r="O83" s="6">
        <f>'Гемодиализ (пр.17-22)'!D81</f>
        <v>0</v>
      </c>
      <c r="P83" s="6">
        <f t="shared" si="12"/>
        <v>40477299</v>
      </c>
      <c r="Q83" s="22">
        <f>'бюджет РБ'!D84</f>
        <v>0</v>
      </c>
      <c r="R83" s="81">
        <f>'бюджет РБ'!P84</f>
        <v>0</v>
      </c>
      <c r="S83" s="22">
        <f>'МБТ Расп.№109-р от 28.01.2022'!D82</f>
        <v>0</v>
      </c>
      <c r="T83" s="81">
        <f>'МБТ Расп.№789-р от 07.04.2022'!D81</f>
        <v>0</v>
      </c>
      <c r="U83" s="86">
        <f t="shared" si="10"/>
        <v>40477299</v>
      </c>
    </row>
    <row r="84" spans="1:21" x14ac:dyDescent="0.2">
      <c r="A84" s="39">
        <v>74</v>
      </c>
      <c r="B84" s="95" t="s">
        <v>144</v>
      </c>
      <c r="C84" s="10" t="s">
        <v>145</v>
      </c>
      <c r="D84" s="6">
        <f>'КС '!D82</f>
        <v>499816310</v>
      </c>
      <c r="E84" s="6">
        <f>'ДС (пр.18-22)'!D82</f>
        <v>43556171</v>
      </c>
      <c r="F84" s="6">
        <f t="shared" si="11"/>
        <v>322525760</v>
      </c>
      <c r="G84" s="6">
        <f>'АПУ профилактика'!D83</f>
        <v>151772275</v>
      </c>
      <c r="H84" s="6">
        <f>'АПУ в неотл.форме'!D82</f>
        <v>26277091</v>
      </c>
      <c r="I84" s="6">
        <f>'АПУ обращения'!D83</f>
        <v>130812489</v>
      </c>
      <c r="J84" s="6">
        <f>'ОДИ ПГГ'!D82</f>
        <v>7311234</v>
      </c>
      <c r="K84" s="6">
        <f>'ОДИ МЗ РБ'!D83</f>
        <v>0</v>
      </c>
      <c r="L84" s="6">
        <f>'ФАП (пр.17-22)'!D82</f>
        <v>3378844</v>
      </c>
      <c r="M84" s="6">
        <f>'Объем средств по ПР'!D83</f>
        <v>2973827</v>
      </c>
      <c r="N84" s="6">
        <f>'СМП (17-22)'!D82</f>
        <v>0</v>
      </c>
      <c r="O84" s="6">
        <f>'Гемодиализ (пр.17-22)'!D82</f>
        <v>0</v>
      </c>
      <c r="P84" s="6">
        <f t="shared" si="12"/>
        <v>865898241</v>
      </c>
      <c r="Q84" s="22">
        <f>'бюджет РБ'!D85</f>
        <v>1002909</v>
      </c>
      <c r="R84" s="81">
        <f>'бюджет РБ'!P85</f>
        <v>45024.80000000001</v>
      </c>
      <c r="S84" s="22">
        <f>'МБТ Расп.№109-р от 28.01.2022'!D83</f>
        <v>3882182</v>
      </c>
      <c r="T84" s="81">
        <f>'МБТ Расп.№789-р от 07.04.2022'!D82</f>
        <v>60199954.980000019</v>
      </c>
      <c r="U84" s="86">
        <f t="shared" si="10"/>
        <v>931028311.77999997</v>
      </c>
    </row>
    <row r="85" spans="1:21" x14ac:dyDescent="0.2">
      <c r="A85" s="39">
        <v>75</v>
      </c>
      <c r="B85" s="9" t="s">
        <v>146</v>
      </c>
      <c r="C85" s="10" t="s">
        <v>371</v>
      </c>
      <c r="D85" s="6">
        <f>'КС '!D83</f>
        <v>95899332</v>
      </c>
      <c r="E85" s="6">
        <f>'ДС (пр.18-22)'!D83</f>
        <v>95043020</v>
      </c>
      <c r="F85" s="6">
        <f t="shared" si="11"/>
        <v>546095662</v>
      </c>
      <c r="G85" s="6">
        <f>'АПУ профилактика'!D84</f>
        <v>216509033</v>
      </c>
      <c r="H85" s="6">
        <f>'АПУ в неотл.форме'!D83</f>
        <v>55203912</v>
      </c>
      <c r="I85" s="6">
        <f>'АПУ обращения'!D84</f>
        <v>258056810</v>
      </c>
      <c r="J85" s="6">
        <f>'ОДИ ПГГ'!D83</f>
        <v>9724485</v>
      </c>
      <c r="K85" s="6">
        <f>'ОДИ МЗ РБ'!D84</f>
        <v>0</v>
      </c>
      <c r="L85" s="6">
        <f>'ФАП (пр.17-22)'!D83</f>
        <v>1918801</v>
      </c>
      <c r="M85" s="6">
        <f>'Объем средств по ПР'!D84</f>
        <v>4682621</v>
      </c>
      <c r="N85" s="6">
        <f>'СМП (17-22)'!D83</f>
        <v>0</v>
      </c>
      <c r="O85" s="6">
        <f>'Гемодиализ (пр.17-22)'!D83</f>
        <v>0</v>
      </c>
      <c r="P85" s="6">
        <f t="shared" si="12"/>
        <v>737038014</v>
      </c>
      <c r="Q85" s="22">
        <f>'бюджет РБ'!D86</f>
        <v>31680352</v>
      </c>
      <c r="R85" s="81">
        <f>'бюджет РБ'!P86</f>
        <v>33768.600000000006</v>
      </c>
      <c r="S85" s="22">
        <f>'МБТ Расп.№109-р от 28.01.2022'!D84</f>
        <v>6235276</v>
      </c>
      <c r="T85" s="81">
        <f>'МБТ Расп.№789-р от 07.04.2022'!D83</f>
        <v>1065378.99</v>
      </c>
      <c r="U85" s="86">
        <f t="shared" si="10"/>
        <v>776052789.59000003</v>
      </c>
    </row>
    <row r="86" spans="1:21" x14ac:dyDescent="0.2">
      <c r="A86" s="39">
        <v>76</v>
      </c>
      <c r="B86" s="95" t="s">
        <v>148</v>
      </c>
      <c r="C86" s="10" t="s">
        <v>149</v>
      </c>
      <c r="D86" s="6">
        <f>'КС '!D84</f>
        <v>649210281</v>
      </c>
      <c r="E86" s="6">
        <f>'ДС (пр.18-22)'!D84</f>
        <v>45074652</v>
      </c>
      <c r="F86" s="6">
        <f t="shared" si="11"/>
        <v>365976512</v>
      </c>
      <c r="G86" s="6">
        <f>'АПУ профилактика'!D85</f>
        <v>127328676</v>
      </c>
      <c r="H86" s="6">
        <f>'АПУ в неотл.форме'!D84</f>
        <v>51124339</v>
      </c>
      <c r="I86" s="6">
        <f>'АПУ обращения'!D85</f>
        <v>166506432</v>
      </c>
      <c r="J86" s="6">
        <f>'ОДИ ПГГ'!D84</f>
        <v>16062249</v>
      </c>
      <c r="K86" s="6">
        <f>'ОДИ МЗ РБ'!D85</f>
        <v>0</v>
      </c>
      <c r="L86" s="6">
        <f>'ФАП (пр.17-22)'!D84</f>
        <v>2141414</v>
      </c>
      <c r="M86" s="6">
        <f>'Объем средств по ПР'!D85</f>
        <v>2813402</v>
      </c>
      <c r="N86" s="6">
        <f>'СМП (17-22)'!D84</f>
        <v>0</v>
      </c>
      <c r="O86" s="6">
        <f>'Гемодиализ (пр.17-22)'!D84</f>
        <v>0</v>
      </c>
      <c r="P86" s="6">
        <f t="shared" si="12"/>
        <v>1060261445</v>
      </c>
      <c r="Q86" s="22">
        <f>'бюджет РБ'!D87</f>
        <v>33354399</v>
      </c>
      <c r="R86" s="81">
        <f>'бюджет РБ'!P87</f>
        <v>0</v>
      </c>
      <c r="S86" s="22">
        <f>'МБТ Расп.№109-р от 28.01.2022'!D85</f>
        <v>3425652</v>
      </c>
      <c r="T86" s="81">
        <f>'МБТ Расп.№789-р от 07.04.2022'!D84</f>
        <v>22852047.119999997</v>
      </c>
      <c r="U86" s="86">
        <f t="shared" si="10"/>
        <v>1119893543.1199999</v>
      </c>
    </row>
    <row r="87" spans="1:21" x14ac:dyDescent="0.2">
      <c r="A87" s="39">
        <v>77</v>
      </c>
      <c r="B87" s="9" t="s">
        <v>150</v>
      </c>
      <c r="C87" s="10" t="s">
        <v>151</v>
      </c>
      <c r="D87" s="6">
        <f>'КС '!D85</f>
        <v>21733449</v>
      </c>
      <c r="E87" s="6">
        <f>'ДС (пр.18-22)'!D85</f>
        <v>11907301</v>
      </c>
      <c r="F87" s="6">
        <f t="shared" si="11"/>
        <v>94649103</v>
      </c>
      <c r="G87" s="6">
        <f>'АПУ профилактика'!D86</f>
        <v>37784780</v>
      </c>
      <c r="H87" s="6">
        <f>'АПУ в неотл.форме'!D85</f>
        <v>6103194</v>
      </c>
      <c r="I87" s="6">
        <f>'АПУ обращения'!D86</f>
        <v>47739886</v>
      </c>
      <c r="J87" s="6">
        <f>'ОДИ ПГГ'!D85</f>
        <v>1798940</v>
      </c>
      <c r="K87" s="6">
        <f>'ОДИ МЗ РБ'!D86</f>
        <v>0</v>
      </c>
      <c r="L87" s="6">
        <f>'ФАП (пр.17-22)'!D85</f>
        <v>0</v>
      </c>
      <c r="M87" s="6">
        <f>'Объем средств по ПР'!D86</f>
        <v>1222303</v>
      </c>
      <c r="N87" s="6">
        <f>'СМП (17-22)'!D85</f>
        <v>0</v>
      </c>
      <c r="O87" s="6">
        <f>'Гемодиализ (пр.17-22)'!D85</f>
        <v>0</v>
      </c>
      <c r="P87" s="6">
        <f t="shared" si="12"/>
        <v>128289853</v>
      </c>
      <c r="Q87" s="22">
        <f>'бюджет РБ'!D88</f>
        <v>14948092</v>
      </c>
      <c r="R87" s="81">
        <f>'бюджет РБ'!P88</f>
        <v>0</v>
      </c>
      <c r="S87" s="22">
        <f>'МБТ Расп.№109-р от 28.01.2022'!D86</f>
        <v>980813</v>
      </c>
      <c r="T87" s="81">
        <f>'МБТ Расп.№789-р от 07.04.2022'!D85</f>
        <v>0</v>
      </c>
      <c r="U87" s="86">
        <f t="shared" si="10"/>
        <v>144218758</v>
      </c>
    </row>
    <row r="88" spans="1:21" x14ac:dyDescent="0.2">
      <c r="A88" s="39">
        <v>78</v>
      </c>
      <c r="B88" s="9" t="s">
        <v>152</v>
      </c>
      <c r="C88" s="10" t="s">
        <v>153</v>
      </c>
      <c r="D88" s="6">
        <f>'КС '!D86</f>
        <v>594181266</v>
      </c>
      <c r="E88" s="6">
        <f>'ДС (пр.18-22)'!D86</f>
        <v>107524266</v>
      </c>
      <c r="F88" s="6">
        <f t="shared" si="11"/>
        <v>674283278</v>
      </c>
      <c r="G88" s="6">
        <f>'АПУ профилактика'!D87</f>
        <v>223476255</v>
      </c>
      <c r="H88" s="6">
        <f>'АПУ в неотл.форме'!D86</f>
        <v>33716171</v>
      </c>
      <c r="I88" s="6">
        <f>'АПУ обращения'!D87</f>
        <v>281227540</v>
      </c>
      <c r="J88" s="6">
        <f>'ОДИ ПГГ'!D86</f>
        <v>124941543</v>
      </c>
      <c r="K88" s="6">
        <f>'ОДИ МЗ РБ'!D87</f>
        <v>3282650</v>
      </c>
      <c r="L88" s="6">
        <f>'ФАП (пр.17-22)'!D86</f>
        <v>3262758</v>
      </c>
      <c r="M88" s="6">
        <f>'Объем средств по ПР'!D87</f>
        <v>4376361</v>
      </c>
      <c r="N88" s="6">
        <f>'СМП (17-22)'!D86</f>
        <v>0</v>
      </c>
      <c r="O88" s="6">
        <f>'Гемодиализ (пр.17-22)'!D86</f>
        <v>0</v>
      </c>
      <c r="P88" s="6">
        <f t="shared" si="12"/>
        <v>1375988810</v>
      </c>
      <c r="Q88" s="22">
        <f>'бюджет РБ'!D89</f>
        <v>15336526</v>
      </c>
      <c r="R88" s="81">
        <f>'бюджет РБ'!P89</f>
        <v>22512.400000000001</v>
      </c>
      <c r="S88" s="22">
        <f>'МБТ Расп.№109-р от 28.01.2022'!D87</f>
        <v>5611279</v>
      </c>
      <c r="T88" s="81">
        <f>'МБТ Расп.№789-р от 07.04.2022'!D86</f>
        <v>54536256.819999993</v>
      </c>
      <c r="U88" s="86">
        <f t="shared" si="10"/>
        <v>1451495384.22</v>
      </c>
    </row>
    <row r="89" spans="1:21" x14ac:dyDescent="0.2">
      <c r="A89" s="39">
        <v>79</v>
      </c>
      <c r="B89" s="9" t="s">
        <v>154</v>
      </c>
      <c r="C89" s="10" t="s">
        <v>155</v>
      </c>
      <c r="D89" s="6">
        <f>'КС '!D87</f>
        <v>592162524</v>
      </c>
      <c r="E89" s="6">
        <f>'ДС (пр.18-22)'!D87</f>
        <v>22476258</v>
      </c>
      <c r="F89" s="6">
        <f t="shared" si="11"/>
        <v>193027474</v>
      </c>
      <c r="G89" s="6">
        <f>'АПУ профилактика'!D88</f>
        <v>99080448</v>
      </c>
      <c r="H89" s="6">
        <f>'АПУ в неотл.форме'!D87</f>
        <v>21170970</v>
      </c>
      <c r="I89" s="6">
        <f>'АПУ обращения'!D88</f>
        <v>50663773</v>
      </c>
      <c r="J89" s="6">
        <f>'ОДИ ПГГ'!D87</f>
        <v>21204469</v>
      </c>
      <c r="K89" s="6">
        <f>'ОДИ МЗ РБ'!D88</f>
        <v>0</v>
      </c>
      <c r="L89" s="6">
        <f>'ФАП (пр.17-22)'!D87</f>
        <v>0</v>
      </c>
      <c r="M89" s="6">
        <f>'Объем средств по ПР'!D88</f>
        <v>907814</v>
      </c>
      <c r="N89" s="6">
        <f>'СМП (17-22)'!D87</f>
        <v>0</v>
      </c>
      <c r="O89" s="6">
        <f>'Гемодиализ (пр.17-22)'!D87</f>
        <v>0</v>
      </c>
      <c r="P89" s="6">
        <f t="shared" si="12"/>
        <v>807666256</v>
      </c>
      <c r="Q89" s="22">
        <f>'бюджет РБ'!D90</f>
        <v>8938284</v>
      </c>
      <c r="R89" s="81">
        <f>'бюджет РБ'!P90</f>
        <v>0</v>
      </c>
      <c r="S89" s="22">
        <f>'МБТ Расп.№109-р от 28.01.2022'!D88</f>
        <v>2212469</v>
      </c>
      <c r="T89" s="81">
        <f>'МБТ Расп.№789-р от 07.04.2022'!D87</f>
        <v>12407018.189999998</v>
      </c>
      <c r="U89" s="86">
        <f t="shared" si="10"/>
        <v>831224027.19000006</v>
      </c>
    </row>
    <row r="90" spans="1:21" x14ac:dyDescent="0.2">
      <c r="A90" s="39">
        <v>80</v>
      </c>
      <c r="B90" s="9" t="s">
        <v>156</v>
      </c>
      <c r="C90" s="10" t="s">
        <v>372</v>
      </c>
      <c r="D90" s="6">
        <f>'КС '!D88</f>
        <v>1034379598</v>
      </c>
      <c r="E90" s="6">
        <f>'ДС (пр.18-22)'!D88</f>
        <v>72544780</v>
      </c>
      <c r="F90" s="6">
        <f t="shared" si="11"/>
        <v>469528412</v>
      </c>
      <c r="G90" s="6">
        <f>'АПУ профилактика'!D89</f>
        <v>237049996</v>
      </c>
      <c r="H90" s="6">
        <f>'АПУ в неотл.форме'!D88</f>
        <v>29173295</v>
      </c>
      <c r="I90" s="6">
        <f>'АПУ обращения'!D89</f>
        <v>184944672</v>
      </c>
      <c r="J90" s="6">
        <f>'ОДИ ПГГ'!D88</f>
        <v>13371448</v>
      </c>
      <c r="K90" s="6">
        <f>'ОДИ МЗ РБ'!D89</f>
        <v>0</v>
      </c>
      <c r="L90" s="6">
        <f>'ФАП (пр.17-22)'!D88</f>
        <v>1358889</v>
      </c>
      <c r="M90" s="6">
        <f>'Объем средств по ПР'!D89</f>
        <v>3630112</v>
      </c>
      <c r="N90" s="6">
        <f>'СМП (17-22)'!D88</f>
        <v>0</v>
      </c>
      <c r="O90" s="6">
        <f>'Гемодиализ (пр.17-22)'!D88</f>
        <v>5471856</v>
      </c>
      <c r="P90" s="6">
        <f t="shared" si="12"/>
        <v>1581924646</v>
      </c>
      <c r="Q90" s="22">
        <f>'бюджет РБ'!D91</f>
        <v>26704032</v>
      </c>
      <c r="R90" s="81">
        <f>'бюджет РБ'!P91</f>
        <v>11256.2</v>
      </c>
      <c r="S90" s="22">
        <f>'МБТ Расп.№109-р от 28.01.2022'!D89</f>
        <v>4444628</v>
      </c>
      <c r="T90" s="81">
        <f>'МБТ Расп.№789-р от 07.04.2022'!D88</f>
        <v>74582940.949999988</v>
      </c>
      <c r="U90" s="86">
        <f t="shared" si="10"/>
        <v>1687667503.1500001</v>
      </c>
    </row>
    <row r="91" spans="1:21" x14ac:dyDescent="0.2">
      <c r="A91" s="39">
        <v>81</v>
      </c>
      <c r="B91" s="9" t="s">
        <v>158</v>
      </c>
      <c r="C91" s="10" t="s">
        <v>159</v>
      </c>
      <c r="D91" s="6">
        <f>'КС '!D89</f>
        <v>291330091</v>
      </c>
      <c r="E91" s="6">
        <f>'ДС (пр.18-22)'!D89</f>
        <v>7505745</v>
      </c>
      <c r="F91" s="6">
        <f t="shared" si="11"/>
        <v>66019218</v>
      </c>
      <c r="G91" s="6">
        <f>'АПУ профилактика'!D90</f>
        <v>12381748</v>
      </c>
      <c r="H91" s="6">
        <f>'АПУ в неотл.форме'!D89</f>
        <v>0</v>
      </c>
      <c r="I91" s="6">
        <f>'АПУ обращения'!D90</f>
        <v>51161270</v>
      </c>
      <c r="J91" s="6">
        <f>'ОДИ ПГГ'!D89</f>
        <v>0</v>
      </c>
      <c r="K91" s="6">
        <f>'ОДИ МЗ РБ'!D90</f>
        <v>2476200</v>
      </c>
      <c r="L91" s="6">
        <f>'ФАП (пр.17-22)'!D89</f>
        <v>0</v>
      </c>
      <c r="M91" s="6">
        <f>'Объем средств по ПР'!D90</f>
        <v>0</v>
      </c>
      <c r="N91" s="6">
        <f>'СМП (17-22)'!D89</f>
        <v>0</v>
      </c>
      <c r="O91" s="6">
        <f>'Гемодиализ (пр.17-22)'!D89</f>
        <v>0</v>
      </c>
      <c r="P91" s="6">
        <f t="shared" si="12"/>
        <v>364855054</v>
      </c>
      <c r="Q91" s="22">
        <f>'бюджет РБ'!D92</f>
        <v>0</v>
      </c>
      <c r="R91" s="81">
        <f>'бюджет РБ'!P92</f>
        <v>0</v>
      </c>
      <c r="S91" s="22">
        <f>'МБТ Расп.№109-р от 28.01.2022'!D90</f>
        <v>0</v>
      </c>
      <c r="T91" s="81">
        <f>'МБТ Расп.№789-р от 07.04.2022'!D89</f>
        <v>20759707.229999978</v>
      </c>
      <c r="U91" s="86">
        <f t="shared" si="10"/>
        <v>385614761.22999996</v>
      </c>
    </row>
    <row r="92" spans="1:21" x14ac:dyDescent="0.2">
      <c r="A92" s="39">
        <v>82</v>
      </c>
      <c r="B92" s="94" t="s">
        <v>160</v>
      </c>
      <c r="C92" s="10" t="s">
        <v>391</v>
      </c>
      <c r="D92" s="6">
        <f>'КС '!D90</f>
        <v>0</v>
      </c>
      <c r="E92" s="6">
        <f>'ДС (пр.18-22)'!D90</f>
        <v>0</v>
      </c>
      <c r="F92" s="6">
        <f t="shared" si="11"/>
        <v>0</v>
      </c>
      <c r="G92" s="6">
        <f>'АПУ профилактика'!D91</f>
        <v>0</v>
      </c>
      <c r="H92" s="6">
        <f>'АПУ в неотл.форме'!D90</f>
        <v>0</v>
      </c>
      <c r="I92" s="6">
        <f>'АПУ обращения'!D91</f>
        <v>0</v>
      </c>
      <c r="J92" s="6">
        <f>'ОДИ ПГГ'!D90</f>
        <v>0</v>
      </c>
      <c r="K92" s="6">
        <f>'ОДИ МЗ РБ'!D91</f>
        <v>0</v>
      </c>
      <c r="L92" s="6">
        <f>'ФАП (пр.17-22)'!D90</f>
        <v>0</v>
      </c>
      <c r="M92" s="6">
        <f>'Объем средств по ПР'!D91</f>
        <v>0</v>
      </c>
      <c r="N92" s="6">
        <f>'СМП (17-22)'!D90</f>
        <v>1264753148</v>
      </c>
      <c r="O92" s="6">
        <f>'Гемодиализ (пр.17-22)'!D90</f>
        <v>0</v>
      </c>
      <c r="P92" s="6">
        <f t="shared" si="12"/>
        <v>1264753148</v>
      </c>
      <c r="Q92" s="22">
        <f>'бюджет РБ'!D93</f>
        <v>0</v>
      </c>
      <c r="R92" s="81">
        <f>'бюджет РБ'!P93</f>
        <v>0</v>
      </c>
      <c r="S92" s="22">
        <f>'МБТ Расп.№109-р от 28.01.2022'!D91</f>
        <v>0</v>
      </c>
      <c r="T92" s="81">
        <f>'МБТ Расп.№789-р от 07.04.2022'!D90</f>
        <v>0</v>
      </c>
      <c r="U92" s="86">
        <f t="shared" si="10"/>
        <v>1264753148</v>
      </c>
    </row>
    <row r="93" spans="1:21" ht="24" x14ac:dyDescent="0.2">
      <c r="A93" s="161">
        <v>83</v>
      </c>
      <c r="B93" s="164" t="s">
        <v>161</v>
      </c>
      <c r="C93" s="98" t="s">
        <v>381</v>
      </c>
      <c r="D93" s="16">
        <f>D94+D95</f>
        <v>77335535</v>
      </c>
      <c r="E93" s="16">
        <f>E94+E95</f>
        <v>81728335</v>
      </c>
      <c r="F93" s="6">
        <f t="shared" si="11"/>
        <v>39693236</v>
      </c>
      <c r="G93" s="16">
        <f t="shared" ref="G93:O93" si="13">G94+G95</f>
        <v>12240794</v>
      </c>
      <c r="H93" s="16">
        <f t="shared" si="13"/>
        <v>2289616</v>
      </c>
      <c r="I93" s="16">
        <f t="shared" si="13"/>
        <v>21629571</v>
      </c>
      <c r="J93" s="16">
        <f t="shared" si="13"/>
        <v>3367044</v>
      </c>
      <c r="K93" s="16">
        <f t="shared" si="13"/>
        <v>0</v>
      </c>
      <c r="L93" s="16">
        <f t="shared" si="13"/>
        <v>0</v>
      </c>
      <c r="M93" s="6">
        <f>'Объем средств по ПР'!D92</f>
        <v>166211</v>
      </c>
      <c r="N93" s="16">
        <f t="shared" si="13"/>
        <v>0</v>
      </c>
      <c r="O93" s="16">
        <f t="shared" si="13"/>
        <v>949975</v>
      </c>
      <c r="P93" s="16">
        <f t="shared" si="12"/>
        <v>199707081</v>
      </c>
      <c r="Q93" s="22">
        <f>'бюджет РБ'!D94</f>
        <v>0</v>
      </c>
      <c r="R93" s="90">
        <f t="shared" ref="R93:S93" si="14">R94+R95</f>
        <v>0</v>
      </c>
      <c r="S93" s="55">
        <f t="shared" si="14"/>
        <v>227693</v>
      </c>
      <c r="T93" s="81">
        <f>'МБТ Расп.№789-р от 07.04.2022'!D91</f>
        <v>0</v>
      </c>
      <c r="U93" s="86">
        <f t="shared" si="10"/>
        <v>199934774</v>
      </c>
    </row>
    <row r="94" spans="1:21" ht="24" x14ac:dyDescent="0.2">
      <c r="A94" s="162"/>
      <c r="B94" s="165"/>
      <c r="C94" s="10" t="s">
        <v>379</v>
      </c>
      <c r="D94" s="6">
        <f>'КС '!D91</f>
        <v>77335535</v>
      </c>
      <c r="E94" s="6">
        <f>'ДС (пр.18-22)'!D91</f>
        <v>81728335</v>
      </c>
      <c r="F94" s="6">
        <f t="shared" si="11"/>
        <v>29329665</v>
      </c>
      <c r="G94" s="6">
        <f>'АПУ профилактика'!D93</f>
        <v>9736130</v>
      </c>
      <c r="H94" s="6">
        <f>'АПУ в неотл.форме'!D91</f>
        <v>2289616</v>
      </c>
      <c r="I94" s="6">
        <f>'АПУ обращения'!D93</f>
        <v>13770664</v>
      </c>
      <c r="J94" s="6">
        <f>'ОДИ ПГГ'!D91</f>
        <v>3367044</v>
      </c>
      <c r="K94" s="6">
        <f>'ОДИ МЗ РБ'!D92</f>
        <v>0</v>
      </c>
      <c r="L94" s="6">
        <f>'ФАП (пр.17-22)'!D91</f>
        <v>0</v>
      </c>
      <c r="M94" s="6">
        <f>'Объем средств по ПР'!D93</f>
        <v>166211</v>
      </c>
      <c r="N94" s="6">
        <f>'СМП (17-22)'!D91</f>
        <v>0</v>
      </c>
      <c r="O94" s="6">
        <f>'Гемодиализ (пр.17-22)'!D91</f>
        <v>949975</v>
      </c>
      <c r="P94" s="6">
        <f t="shared" si="12"/>
        <v>189343510</v>
      </c>
      <c r="Q94" s="22">
        <f>'бюджет РБ'!D95</f>
        <v>0</v>
      </c>
      <c r="R94" s="81">
        <f>'бюджет РБ'!P96</f>
        <v>0</v>
      </c>
      <c r="S94" s="22">
        <f>'МБТ Расп.№109-р от 28.01.2022'!D92</f>
        <v>227693</v>
      </c>
      <c r="T94" s="81">
        <f>'МБТ Расп.№789-р от 07.04.2022'!D92</f>
        <v>0</v>
      </c>
      <c r="U94" s="86">
        <f t="shared" si="10"/>
        <v>189571203</v>
      </c>
    </row>
    <row r="95" spans="1:21" ht="24" x14ac:dyDescent="0.2">
      <c r="A95" s="163"/>
      <c r="B95" s="166"/>
      <c r="C95" s="10" t="s">
        <v>380</v>
      </c>
      <c r="D95" s="6">
        <v>0</v>
      </c>
      <c r="E95" s="6">
        <v>0</v>
      </c>
      <c r="F95" s="6">
        <f t="shared" si="11"/>
        <v>10363571</v>
      </c>
      <c r="G95" s="6">
        <f>'АПУ профилактика'!D94</f>
        <v>2504664</v>
      </c>
      <c r="H95" s="6">
        <v>0</v>
      </c>
      <c r="I95" s="6">
        <f>'АПУ обращения'!D94</f>
        <v>7858907</v>
      </c>
      <c r="J95" s="6">
        <v>0</v>
      </c>
      <c r="K95" s="6">
        <v>0</v>
      </c>
      <c r="L95" s="6">
        <v>0</v>
      </c>
      <c r="M95" s="6">
        <f>'Объем средств по ПР'!D94</f>
        <v>0</v>
      </c>
      <c r="N95" s="6">
        <v>0</v>
      </c>
      <c r="O95" s="6">
        <v>0</v>
      </c>
      <c r="P95" s="6">
        <f t="shared" si="12"/>
        <v>10363571</v>
      </c>
      <c r="Q95" s="22">
        <f>'бюджет РБ'!D96</f>
        <v>0</v>
      </c>
      <c r="R95" s="81">
        <v>0</v>
      </c>
      <c r="S95" s="22">
        <v>0</v>
      </c>
      <c r="T95" s="81">
        <f>'МБТ Расп.№789-р от 07.04.2022'!D93</f>
        <v>0</v>
      </c>
      <c r="U95" s="86">
        <f t="shared" si="10"/>
        <v>10363571</v>
      </c>
    </row>
    <row r="96" spans="1:21" ht="24" x14ac:dyDescent="0.2">
      <c r="A96" s="39">
        <v>84</v>
      </c>
      <c r="B96" s="94" t="s">
        <v>163</v>
      </c>
      <c r="C96" s="10" t="s">
        <v>164</v>
      </c>
      <c r="D96" s="6">
        <f>'КС '!D92</f>
        <v>0</v>
      </c>
      <c r="E96" s="6">
        <f>'ДС (пр.18-22)'!D92</f>
        <v>0</v>
      </c>
      <c r="F96" s="6">
        <f t="shared" si="11"/>
        <v>3643989</v>
      </c>
      <c r="G96" s="6">
        <f>'АПУ профилактика'!D95</f>
        <v>1882141</v>
      </c>
      <c r="H96" s="6">
        <f>'АПУ в неотл.форме'!D92</f>
        <v>0</v>
      </c>
      <c r="I96" s="6">
        <f>'АПУ обращения'!D95</f>
        <v>1761848</v>
      </c>
      <c r="J96" s="6">
        <f>'ОДИ ПГГ'!D92</f>
        <v>0</v>
      </c>
      <c r="K96" s="6">
        <f>'ОДИ МЗ РБ'!D93</f>
        <v>0</v>
      </c>
      <c r="L96" s="6">
        <f>'ФАП (пр.17-22)'!D92</f>
        <v>0</v>
      </c>
      <c r="M96" s="6">
        <f>'Объем средств по ПР'!D95</f>
        <v>0</v>
      </c>
      <c r="N96" s="6">
        <f>'СМП (17-22)'!D92</f>
        <v>0</v>
      </c>
      <c r="O96" s="6">
        <f>'Гемодиализ (пр.17-22)'!D92</f>
        <v>0</v>
      </c>
      <c r="P96" s="6">
        <f t="shared" si="12"/>
        <v>3643989</v>
      </c>
      <c r="Q96" s="22">
        <f>'бюджет РБ'!D95</f>
        <v>0</v>
      </c>
      <c r="R96" s="81">
        <f>'бюджет РБ'!P97</f>
        <v>0</v>
      </c>
      <c r="S96" s="22">
        <f>'МБТ Расп.№109-р от 28.01.2022'!D93</f>
        <v>0</v>
      </c>
      <c r="T96" s="81">
        <f>'МБТ Расп.№789-р от 07.04.2022'!D92</f>
        <v>0</v>
      </c>
      <c r="U96" s="86">
        <f t="shared" si="10"/>
        <v>3643989</v>
      </c>
    </row>
    <row r="97" spans="1:21" x14ac:dyDescent="0.2">
      <c r="A97" s="39">
        <v>85</v>
      </c>
      <c r="B97" s="94" t="s">
        <v>165</v>
      </c>
      <c r="C97" s="10" t="s">
        <v>166</v>
      </c>
      <c r="D97" s="6">
        <f>'КС '!D93</f>
        <v>0</v>
      </c>
      <c r="E97" s="6">
        <f>'ДС (пр.18-22)'!D93</f>
        <v>1682119</v>
      </c>
      <c r="F97" s="6">
        <f t="shared" si="11"/>
        <v>19494691</v>
      </c>
      <c r="G97" s="6">
        <f>'АПУ профилактика'!D96</f>
        <v>7414237</v>
      </c>
      <c r="H97" s="6">
        <f>'АПУ в неотл.форме'!D93</f>
        <v>2182587</v>
      </c>
      <c r="I97" s="6">
        <f>'АПУ обращения'!D96</f>
        <v>9336319</v>
      </c>
      <c r="J97" s="6">
        <f>'ОДИ ПГГ'!D93</f>
        <v>417784</v>
      </c>
      <c r="K97" s="6">
        <f>'ОДИ МЗ РБ'!D94</f>
        <v>0</v>
      </c>
      <c r="L97" s="6">
        <f>'ФАП (пр.17-22)'!D93</f>
        <v>0</v>
      </c>
      <c r="M97" s="6">
        <f>'Объем средств по ПР'!D96</f>
        <v>143764</v>
      </c>
      <c r="N97" s="6">
        <f>'СМП (17-22)'!D93</f>
        <v>0</v>
      </c>
      <c r="O97" s="6">
        <f>'Гемодиализ (пр.17-22)'!D93</f>
        <v>0</v>
      </c>
      <c r="P97" s="6">
        <f t="shared" si="12"/>
        <v>21176810</v>
      </c>
      <c r="Q97" s="22">
        <f>'бюджет РБ'!D96</f>
        <v>0</v>
      </c>
      <c r="R97" s="81">
        <f>'бюджет РБ'!P96</f>
        <v>0</v>
      </c>
      <c r="S97" s="22">
        <f>'МБТ Расп.№109-р от 28.01.2022'!D94</f>
        <v>222863</v>
      </c>
      <c r="T97" s="81">
        <f>'МБТ Расп.№789-р от 07.04.2022'!D93</f>
        <v>0</v>
      </c>
      <c r="U97" s="86">
        <f t="shared" si="10"/>
        <v>21399673</v>
      </c>
    </row>
    <row r="98" spans="1:21" x14ac:dyDescent="0.2">
      <c r="A98" s="39">
        <v>86</v>
      </c>
      <c r="B98" s="95" t="s">
        <v>167</v>
      </c>
      <c r="C98" s="10" t="s">
        <v>168</v>
      </c>
      <c r="D98" s="6">
        <f>'КС '!D94</f>
        <v>200613300</v>
      </c>
      <c r="E98" s="6">
        <f>'ДС (пр.18-22)'!D94</f>
        <v>15680350</v>
      </c>
      <c r="F98" s="6">
        <f t="shared" si="11"/>
        <v>105620394</v>
      </c>
      <c r="G98" s="6">
        <f>'АПУ профилактика'!D97</f>
        <v>32073912</v>
      </c>
      <c r="H98" s="6">
        <f>'АПУ в неотл.форме'!D94</f>
        <v>5340234</v>
      </c>
      <c r="I98" s="6">
        <f>'АПУ обращения'!D97</f>
        <v>51867797</v>
      </c>
      <c r="J98" s="6">
        <f>'ОДИ ПГГ'!D94</f>
        <v>15306219</v>
      </c>
      <c r="K98" s="6">
        <f>'ОДИ МЗ РБ'!D95</f>
        <v>0</v>
      </c>
      <c r="L98" s="6">
        <f>'ФАП (пр.17-22)'!D94</f>
        <v>0</v>
      </c>
      <c r="M98" s="6">
        <f>'Объем средств по ПР'!D97</f>
        <v>1032232</v>
      </c>
      <c r="N98" s="6">
        <f>'СМП (17-22)'!D94</f>
        <v>0</v>
      </c>
      <c r="O98" s="6">
        <f>'Гемодиализ (пр.17-22)'!D94</f>
        <v>0</v>
      </c>
      <c r="P98" s="6">
        <f t="shared" si="12"/>
        <v>321914044</v>
      </c>
      <c r="Q98" s="22">
        <f>'бюджет РБ'!D97</f>
        <v>0</v>
      </c>
      <c r="R98" s="81">
        <f>'бюджет РБ'!P97</f>
        <v>0</v>
      </c>
      <c r="S98" s="22">
        <f>'МБТ Расп.№109-р от 28.01.2022'!D95</f>
        <v>853340</v>
      </c>
      <c r="T98" s="81">
        <f>'МБТ Расп.№789-р от 07.04.2022'!D94</f>
        <v>5039358.5999999996</v>
      </c>
      <c r="U98" s="86">
        <f t="shared" si="10"/>
        <v>327806742.60000002</v>
      </c>
    </row>
    <row r="99" spans="1:21" x14ac:dyDescent="0.2">
      <c r="A99" s="39">
        <v>87</v>
      </c>
      <c r="B99" s="94" t="s">
        <v>169</v>
      </c>
      <c r="C99" s="10" t="s">
        <v>170</v>
      </c>
      <c r="D99" s="6">
        <f>'КС '!D95</f>
        <v>36129162</v>
      </c>
      <c r="E99" s="6">
        <f>'ДС (пр.18-22)'!D95</f>
        <v>10628744</v>
      </c>
      <c r="F99" s="6">
        <f t="shared" si="11"/>
        <v>104083968</v>
      </c>
      <c r="G99" s="6">
        <f>'АПУ профилактика'!D98</f>
        <v>31085600</v>
      </c>
      <c r="H99" s="6">
        <f>'АПУ в неотл.форме'!D95</f>
        <v>6974755</v>
      </c>
      <c r="I99" s="6">
        <f>'АПУ обращения'!D98</f>
        <v>38849479</v>
      </c>
      <c r="J99" s="6">
        <f>'ОДИ ПГГ'!D95</f>
        <v>913378</v>
      </c>
      <c r="K99" s="6">
        <f>'ОДИ МЗ РБ'!D96</f>
        <v>0</v>
      </c>
      <c r="L99" s="6">
        <f>'ФАП (пр.17-22)'!D95</f>
        <v>25811925</v>
      </c>
      <c r="M99" s="6">
        <f>'Объем средств по ПР'!D98</f>
        <v>448831</v>
      </c>
      <c r="N99" s="6">
        <f>'СМП (17-22)'!D95</f>
        <v>13798221</v>
      </c>
      <c r="O99" s="6">
        <f>'Гемодиализ (пр.17-22)'!D95</f>
        <v>0</v>
      </c>
      <c r="P99" s="6">
        <f t="shared" si="12"/>
        <v>164640095</v>
      </c>
      <c r="Q99" s="22">
        <f>'бюджет РБ'!D98</f>
        <v>8482938</v>
      </c>
      <c r="R99" s="81">
        <f>'бюджет РБ'!P98</f>
        <v>323532.99999999988</v>
      </c>
      <c r="S99" s="22">
        <f>'МБТ Расп.№109-р от 28.01.2022'!D96</f>
        <v>822633</v>
      </c>
      <c r="T99" s="81">
        <f>'МБТ Расп.№789-р от 07.04.2022'!D95</f>
        <v>365941.94999999995</v>
      </c>
      <c r="U99" s="86">
        <f t="shared" si="10"/>
        <v>174635140.94999999</v>
      </c>
    </row>
    <row r="100" spans="1:21" x14ac:dyDescent="0.2">
      <c r="A100" s="39">
        <v>88</v>
      </c>
      <c r="B100" s="95" t="s">
        <v>171</v>
      </c>
      <c r="C100" s="10" t="s">
        <v>172</v>
      </c>
      <c r="D100" s="6">
        <f>'КС '!D96</f>
        <v>37455470</v>
      </c>
      <c r="E100" s="6">
        <f>'ДС (пр.18-22)'!D96</f>
        <v>11822524</v>
      </c>
      <c r="F100" s="6">
        <f t="shared" si="11"/>
        <v>91333076</v>
      </c>
      <c r="G100" s="6">
        <f>'АПУ профилактика'!D99</f>
        <v>27608338</v>
      </c>
      <c r="H100" s="6">
        <f>'АПУ в неотл.форме'!D96</f>
        <v>7338271</v>
      </c>
      <c r="I100" s="6">
        <f>'АПУ обращения'!D99</f>
        <v>37565746</v>
      </c>
      <c r="J100" s="6">
        <f>'ОДИ ПГГ'!D96</f>
        <v>526676</v>
      </c>
      <c r="K100" s="6">
        <f>'ОДИ МЗ РБ'!D97</f>
        <v>0</v>
      </c>
      <c r="L100" s="6">
        <f>'ФАП (пр.17-22)'!D96</f>
        <v>17229924</v>
      </c>
      <c r="M100" s="6">
        <f>'Объем средств по ПР'!D99</f>
        <v>1064121</v>
      </c>
      <c r="N100" s="6">
        <f>'СМП (17-22)'!D96</f>
        <v>0</v>
      </c>
      <c r="O100" s="6">
        <f>'Гемодиализ (пр.17-22)'!D96</f>
        <v>0</v>
      </c>
      <c r="P100" s="6">
        <f t="shared" si="12"/>
        <v>140611070</v>
      </c>
      <c r="Q100" s="22">
        <f>'бюджет РБ'!D99</f>
        <v>9468684</v>
      </c>
      <c r="R100" s="81">
        <f>'бюджет РБ'!P99</f>
        <v>76803.580000000016</v>
      </c>
      <c r="S100" s="22">
        <f>'МБТ Расп.№109-р от 28.01.2022'!D97</f>
        <v>837249</v>
      </c>
      <c r="T100" s="81">
        <f>'МБТ Расп.№789-р от 07.04.2022'!D96</f>
        <v>1150223.8200000003</v>
      </c>
      <c r="U100" s="86">
        <f t="shared" si="10"/>
        <v>152144030.40000001</v>
      </c>
    </row>
    <row r="101" spans="1:21" x14ac:dyDescent="0.2">
      <c r="A101" s="39">
        <v>89</v>
      </c>
      <c r="B101" s="95" t="s">
        <v>173</v>
      </c>
      <c r="C101" s="10" t="s">
        <v>174</v>
      </c>
      <c r="D101" s="6">
        <f>'КС '!D97</f>
        <v>95700230</v>
      </c>
      <c r="E101" s="6">
        <f>'ДС (пр.18-22)'!D97</f>
        <v>29468840</v>
      </c>
      <c r="F101" s="6">
        <f t="shared" si="11"/>
        <v>224226796</v>
      </c>
      <c r="G101" s="6">
        <f>'АПУ профилактика'!D100</f>
        <v>84404318</v>
      </c>
      <c r="H101" s="6">
        <f>'АПУ в неотл.форме'!D97</f>
        <v>20230030</v>
      </c>
      <c r="I101" s="6">
        <f>'АПУ обращения'!D100</f>
        <v>98748195</v>
      </c>
      <c r="J101" s="6">
        <f>'ОДИ ПГГ'!D97</f>
        <v>3773546</v>
      </c>
      <c r="K101" s="6">
        <f>'ОДИ МЗ РБ'!D98</f>
        <v>0</v>
      </c>
      <c r="L101" s="6">
        <f>'ФАП (пр.17-22)'!D97</f>
        <v>15026266</v>
      </c>
      <c r="M101" s="6">
        <f>'Объем средств по ПР'!D100</f>
        <v>2044441</v>
      </c>
      <c r="N101" s="6">
        <f>'СМП (17-22)'!D97</f>
        <v>39576446</v>
      </c>
      <c r="O101" s="6">
        <f>'Гемодиализ (пр.17-22)'!D97</f>
        <v>0</v>
      </c>
      <c r="P101" s="6">
        <f t="shared" si="12"/>
        <v>388972312</v>
      </c>
      <c r="Q101" s="22">
        <f>'бюджет РБ'!D100</f>
        <v>11485400</v>
      </c>
      <c r="R101" s="81">
        <f>'бюджет РБ'!P100</f>
        <v>202611.60000000003</v>
      </c>
      <c r="S101" s="22">
        <f>'МБТ Расп.№109-р от 28.01.2022'!D98</f>
        <v>2329598</v>
      </c>
      <c r="T101" s="81">
        <f>'МБТ Расп.№789-р от 07.04.2022'!D97</f>
        <v>487733.10000000003</v>
      </c>
      <c r="U101" s="86">
        <f t="shared" si="10"/>
        <v>403477654.70000005</v>
      </c>
    </row>
    <row r="102" spans="1:21" ht="13.5" customHeight="1" x14ac:dyDescent="0.2">
      <c r="A102" s="39">
        <v>90</v>
      </c>
      <c r="B102" s="94" t="s">
        <v>175</v>
      </c>
      <c r="C102" s="10" t="s">
        <v>176</v>
      </c>
      <c r="D102" s="6">
        <f>'КС '!D98</f>
        <v>47267339</v>
      </c>
      <c r="E102" s="6">
        <f>'ДС (пр.18-22)'!D98</f>
        <v>13539735</v>
      </c>
      <c r="F102" s="6">
        <f t="shared" si="11"/>
        <v>116834845</v>
      </c>
      <c r="G102" s="6">
        <f>'АПУ профилактика'!D101</f>
        <v>36157527</v>
      </c>
      <c r="H102" s="6">
        <f>'АПУ в неотл.форме'!D98</f>
        <v>8390541</v>
      </c>
      <c r="I102" s="6">
        <f>'АПУ обращения'!D101</f>
        <v>41166101</v>
      </c>
      <c r="J102" s="6">
        <f>'ОДИ ПГГ'!D98</f>
        <v>2792413</v>
      </c>
      <c r="K102" s="6">
        <f>'ОДИ МЗ РБ'!D99</f>
        <v>0</v>
      </c>
      <c r="L102" s="6">
        <f>'ФАП (пр.17-22)'!D98</f>
        <v>27040438</v>
      </c>
      <c r="M102" s="6">
        <f>'Объем средств по ПР'!D101</f>
        <v>1287825</v>
      </c>
      <c r="N102" s="6">
        <f>'СМП (17-22)'!D98</f>
        <v>0</v>
      </c>
      <c r="O102" s="6">
        <f>'Гемодиализ (пр.17-22)'!D98</f>
        <v>0</v>
      </c>
      <c r="P102" s="6">
        <f t="shared" si="12"/>
        <v>177641919</v>
      </c>
      <c r="Q102" s="22">
        <f>'бюджет РБ'!D101</f>
        <v>5604531</v>
      </c>
      <c r="R102" s="81">
        <f>'бюджет РБ'!P101</f>
        <v>300178.71999999991</v>
      </c>
      <c r="S102" s="22">
        <f>'МБТ Расп.№109-р от 28.01.2022'!D99</f>
        <v>1017470</v>
      </c>
      <c r="T102" s="81">
        <f>'МБТ Расп.№789-р от 07.04.2022'!D98</f>
        <v>98197.75</v>
      </c>
      <c r="U102" s="86">
        <f t="shared" si="10"/>
        <v>184662296.47</v>
      </c>
    </row>
    <row r="103" spans="1:21" ht="14.25" customHeight="1" x14ac:dyDescent="0.2">
      <c r="A103" s="39">
        <v>91</v>
      </c>
      <c r="B103" s="94" t="s">
        <v>177</v>
      </c>
      <c r="C103" s="10" t="s">
        <v>178</v>
      </c>
      <c r="D103" s="6">
        <f>'КС '!D99</f>
        <v>74930531</v>
      </c>
      <c r="E103" s="6">
        <f>'ДС (пр.18-22)'!D99</f>
        <v>17106626</v>
      </c>
      <c r="F103" s="6">
        <f t="shared" si="11"/>
        <v>148543931</v>
      </c>
      <c r="G103" s="6">
        <f>'АПУ профилактика'!D102</f>
        <v>46051459</v>
      </c>
      <c r="H103" s="6">
        <f>'АПУ в неотл.форме'!D99</f>
        <v>10567670</v>
      </c>
      <c r="I103" s="6">
        <f>'АПУ обращения'!D102</f>
        <v>51682754</v>
      </c>
      <c r="J103" s="6">
        <f>'ОДИ ПГГ'!D99</f>
        <v>1794787</v>
      </c>
      <c r="K103" s="6">
        <f>'ОДИ МЗ РБ'!D100</f>
        <v>0</v>
      </c>
      <c r="L103" s="6">
        <f>'ФАП (пр.17-22)'!D99</f>
        <v>37075401</v>
      </c>
      <c r="M103" s="6">
        <f>'Объем средств по ПР'!D102</f>
        <v>1371860</v>
      </c>
      <c r="N103" s="6">
        <f>'СМП (17-22)'!D99</f>
        <v>21244648</v>
      </c>
      <c r="O103" s="6">
        <f>'Гемодиализ (пр.17-22)'!D99</f>
        <v>0</v>
      </c>
      <c r="P103" s="6">
        <f t="shared" si="12"/>
        <v>261825736</v>
      </c>
      <c r="Q103" s="22">
        <f>'бюджет РБ'!D102</f>
        <v>10106881</v>
      </c>
      <c r="R103" s="81">
        <f>'бюджет РБ'!P102</f>
        <v>393967.00000000012</v>
      </c>
      <c r="S103" s="22">
        <f>'МБТ Расп.№109-р от 28.01.2022'!D100</f>
        <v>1215602</v>
      </c>
      <c r="T103" s="81">
        <f>'МБТ Расп.№789-р от 07.04.2022'!D99</f>
        <v>295569.48</v>
      </c>
      <c r="U103" s="86">
        <f t="shared" si="10"/>
        <v>273837755.48000002</v>
      </c>
    </row>
    <row r="104" spans="1:21" x14ac:dyDescent="0.2">
      <c r="A104" s="39">
        <v>92</v>
      </c>
      <c r="B104" s="9" t="s">
        <v>179</v>
      </c>
      <c r="C104" s="10" t="s">
        <v>180</v>
      </c>
      <c r="D104" s="6">
        <f>'КС '!D100</f>
        <v>61870499</v>
      </c>
      <c r="E104" s="6">
        <f>'ДС (пр.18-22)'!D100</f>
        <v>32069422</v>
      </c>
      <c r="F104" s="6">
        <f t="shared" si="11"/>
        <v>276594743</v>
      </c>
      <c r="G104" s="6">
        <f>'АПУ профилактика'!D103</f>
        <v>96863045</v>
      </c>
      <c r="H104" s="6">
        <f>'АПУ в неотл.форме'!D100</f>
        <v>21296751</v>
      </c>
      <c r="I104" s="6">
        <f>'АПУ обращения'!D103</f>
        <v>114079767</v>
      </c>
      <c r="J104" s="6">
        <f>'ОДИ ПГГ'!D100</f>
        <v>0</v>
      </c>
      <c r="K104" s="6">
        <f>'ОДИ МЗ РБ'!D101</f>
        <v>0</v>
      </c>
      <c r="L104" s="6">
        <f>'ФАП (пр.17-22)'!D100</f>
        <v>42133907</v>
      </c>
      <c r="M104" s="6">
        <f>'Объем средств по ПР'!D103</f>
        <v>2221273</v>
      </c>
      <c r="N104" s="6">
        <f>'СМП (17-22)'!D100</f>
        <v>47311530</v>
      </c>
      <c r="O104" s="6">
        <f>'Гемодиализ (пр.17-22)'!D100</f>
        <v>0</v>
      </c>
      <c r="P104" s="6">
        <f t="shared" si="12"/>
        <v>417846194</v>
      </c>
      <c r="Q104" s="22">
        <f>'бюджет РБ'!D103</f>
        <v>11743383</v>
      </c>
      <c r="R104" s="81">
        <f>'бюджет РБ'!P103</f>
        <v>337685.99999999988</v>
      </c>
      <c r="S104" s="22">
        <f>'МБТ Расп.№109-р от 28.01.2022'!D101</f>
        <v>2777196</v>
      </c>
      <c r="T104" s="81">
        <f>'МБТ Расп.№789-р от 07.04.2022'!D100</f>
        <v>3816168.3399999994</v>
      </c>
      <c r="U104" s="86">
        <f t="shared" si="10"/>
        <v>436520627.33999997</v>
      </c>
    </row>
    <row r="105" spans="1:21" x14ac:dyDescent="0.2">
      <c r="A105" s="39">
        <v>93</v>
      </c>
      <c r="B105" s="9" t="s">
        <v>181</v>
      </c>
      <c r="C105" s="10" t="s">
        <v>182</v>
      </c>
      <c r="D105" s="6">
        <f>'КС '!D101</f>
        <v>93044530</v>
      </c>
      <c r="E105" s="6">
        <f>'ДС (пр.18-22)'!D101</f>
        <v>29077727</v>
      </c>
      <c r="F105" s="6">
        <f t="shared" si="11"/>
        <v>224599578</v>
      </c>
      <c r="G105" s="6">
        <f>'АПУ профилактика'!D104</f>
        <v>79163483</v>
      </c>
      <c r="H105" s="6">
        <f>'АПУ в неотл.форме'!D101</f>
        <v>18099284</v>
      </c>
      <c r="I105" s="6">
        <f>'АПУ обращения'!D104</f>
        <v>85182560</v>
      </c>
      <c r="J105" s="6">
        <f>'ОДИ ПГГ'!D101</f>
        <v>679236</v>
      </c>
      <c r="K105" s="6">
        <f>'ОДИ МЗ РБ'!D102</f>
        <v>0</v>
      </c>
      <c r="L105" s="6">
        <f>'ФАП (пр.17-22)'!D101</f>
        <v>39498968</v>
      </c>
      <c r="M105" s="6">
        <f>'Объем средств по ПР'!D104</f>
        <v>1976047</v>
      </c>
      <c r="N105" s="6">
        <f>'СМП (17-22)'!D101</f>
        <v>36716491</v>
      </c>
      <c r="O105" s="6">
        <f>'Гемодиализ (пр.17-22)'!D101</f>
        <v>0</v>
      </c>
      <c r="P105" s="6">
        <f t="shared" si="12"/>
        <v>383438326</v>
      </c>
      <c r="Q105" s="22">
        <f>'бюджет РБ'!D104</f>
        <v>11407228</v>
      </c>
      <c r="R105" s="81">
        <f>'бюджет РБ'!P104</f>
        <v>360198.39999999991</v>
      </c>
      <c r="S105" s="22">
        <f>'МБТ Расп.№109-р от 28.01.2022'!D102</f>
        <v>2137924</v>
      </c>
      <c r="T105" s="81">
        <f>'МБТ Расп.№789-р от 07.04.2022'!D101</f>
        <v>675886.14999999991</v>
      </c>
      <c r="U105" s="86">
        <f t="shared" si="10"/>
        <v>398019562.54999995</v>
      </c>
    </row>
    <row r="106" spans="1:21" x14ac:dyDescent="0.2">
      <c r="A106" s="39">
        <v>94</v>
      </c>
      <c r="B106" s="95" t="s">
        <v>183</v>
      </c>
      <c r="C106" s="10" t="s">
        <v>184</v>
      </c>
      <c r="D106" s="6">
        <f>'КС '!D102</f>
        <v>30401685</v>
      </c>
      <c r="E106" s="6">
        <f>'ДС (пр.18-22)'!D102</f>
        <v>9865165</v>
      </c>
      <c r="F106" s="6">
        <f t="shared" si="11"/>
        <v>86949061</v>
      </c>
      <c r="G106" s="6">
        <f>'АПУ профилактика'!D105</f>
        <v>28793986</v>
      </c>
      <c r="H106" s="6">
        <f>'АПУ в неотл.форме'!D102</f>
        <v>6386627</v>
      </c>
      <c r="I106" s="6">
        <f>'АПУ обращения'!D105</f>
        <v>32998306</v>
      </c>
      <c r="J106" s="6">
        <f>'ОДИ ПГГ'!D102</f>
        <v>531790</v>
      </c>
      <c r="K106" s="6">
        <f>'ОДИ МЗ РБ'!D103</f>
        <v>0</v>
      </c>
      <c r="L106" s="6">
        <f>'ФАП (пр.17-22)'!D102</f>
        <v>17208794</v>
      </c>
      <c r="M106" s="6">
        <f>'Объем средств по ПР'!D105</f>
        <v>1029558</v>
      </c>
      <c r="N106" s="6">
        <f>'СМП (17-22)'!D102</f>
        <v>0</v>
      </c>
      <c r="O106" s="6">
        <f>'Гемодиализ (пр.17-22)'!D102</f>
        <v>0</v>
      </c>
      <c r="P106" s="6">
        <f t="shared" si="12"/>
        <v>127215911</v>
      </c>
      <c r="Q106" s="22">
        <f>'бюджет РБ'!D105</f>
        <v>4988861</v>
      </c>
      <c r="R106" s="81">
        <f>'бюджет РБ'!P105</f>
        <v>247636.40000000008</v>
      </c>
      <c r="S106" s="22">
        <f>'МБТ Расп.№109-р от 28.01.2022'!D103</f>
        <v>769177</v>
      </c>
      <c r="T106" s="81">
        <f>'МБТ Расп.№789-р от 07.04.2022'!D102</f>
        <v>713370.22999999986</v>
      </c>
      <c r="U106" s="86">
        <f t="shared" si="10"/>
        <v>133934955.63000001</v>
      </c>
    </row>
    <row r="107" spans="1:21" x14ac:dyDescent="0.2">
      <c r="A107" s="39">
        <v>95</v>
      </c>
      <c r="B107" s="9" t="s">
        <v>185</v>
      </c>
      <c r="C107" s="10" t="s">
        <v>186</v>
      </c>
      <c r="D107" s="6">
        <f>'КС '!D103</f>
        <v>45257760</v>
      </c>
      <c r="E107" s="6">
        <f>'ДС (пр.18-22)'!D103</f>
        <v>17021058</v>
      </c>
      <c r="F107" s="6">
        <f t="shared" si="11"/>
        <v>125936975</v>
      </c>
      <c r="G107" s="6">
        <f>'АПУ профилактика'!D106</f>
        <v>41234435</v>
      </c>
      <c r="H107" s="6">
        <f>'АПУ в неотл.форме'!D103</f>
        <v>10632190</v>
      </c>
      <c r="I107" s="6">
        <f>'АПУ обращения'!D106</f>
        <v>43963091</v>
      </c>
      <c r="J107" s="6">
        <f>'ОДИ ПГГ'!D103</f>
        <v>402310</v>
      </c>
      <c r="K107" s="6">
        <f>'ОДИ МЗ РБ'!D104</f>
        <v>0</v>
      </c>
      <c r="L107" s="6">
        <f>'ФАП (пр.17-22)'!D103</f>
        <v>28255235</v>
      </c>
      <c r="M107" s="6">
        <f>'Объем средств по ПР'!D106</f>
        <v>1449714</v>
      </c>
      <c r="N107" s="6">
        <f>'СМП (17-22)'!D103</f>
        <v>20581087</v>
      </c>
      <c r="O107" s="6">
        <f>'Гемодиализ (пр.17-22)'!D103</f>
        <v>0</v>
      </c>
      <c r="P107" s="6">
        <f t="shared" si="12"/>
        <v>208796880</v>
      </c>
      <c r="Q107" s="22">
        <f>'бюджет РБ'!D106</f>
        <v>10305517</v>
      </c>
      <c r="R107" s="81">
        <f>'бюджет РБ'!P106</f>
        <v>350851.70000000007</v>
      </c>
      <c r="S107" s="22">
        <f>'МБТ Расп.№109-р от 28.01.2022'!D104</f>
        <v>1165354</v>
      </c>
      <c r="T107" s="81">
        <f>'МБТ Расп.№789-р от 07.04.2022'!D103</f>
        <v>47250.86</v>
      </c>
      <c r="U107" s="86">
        <f t="shared" ref="U107:U138" si="15">P107+Q107+R107+S107+T107</f>
        <v>220665853.56</v>
      </c>
    </row>
    <row r="108" spans="1:21" x14ac:dyDescent="0.2">
      <c r="A108" s="39">
        <v>96</v>
      </c>
      <c r="B108" s="9" t="s">
        <v>187</v>
      </c>
      <c r="C108" s="10" t="s">
        <v>188</v>
      </c>
      <c r="D108" s="6">
        <f>'КС '!D104</f>
        <v>82077229</v>
      </c>
      <c r="E108" s="6">
        <f>'ДС (пр.18-22)'!D104</f>
        <v>18160601</v>
      </c>
      <c r="F108" s="6">
        <f t="shared" si="11"/>
        <v>133965880</v>
      </c>
      <c r="G108" s="6">
        <f>'АПУ профилактика'!D107</f>
        <v>40537543</v>
      </c>
      <c r="H108" s="6">
        <f>'АПУ в неотл.форме'!D104</f>
        <v>9823249</v>
      </c>
      <c r="I108" s="6">
        <f>'АПУ обращения'!D107</f>
        <v>48246695</v>
      </c>
      <c r="J108" s="6">
        <f>'ОДИ ПГГ'!D104</f>
        <v>1757318</v>
      </c>
      <c r="K108" s="6">
        <f>'ОДИ МЗ РБ'!D105</f>
        <v>0</v>
      </c>
      <c r="L108" s="6">
        <f>'ФАП (пр.17-22)'!D104</f>
        <v>32281253</v>
      </c>
      <c r="M108" s="6">
        <f>'Объем средств по ПР'!D107</f>
        <v>1319822</v>
      </c>
      <c r="N108" s="6">
        <f>'СМП (17-22)'!D104</f>
        <v>0</v>
      </c>
      <c r="O108" s="6">
        <f>'Гемодиализ (пр.17-22)'!D104</f>
        <v>0</v>
      </c>
      <c r="P108" s="6">
        <f t="shared" si="12"/>
        <v>234203710</v>
      </c>
      <c r="Q108" s="22">
        <f>'бюджет РБ'!D107</f>
        <v>9827602</v>
      </c>
      <c r="R108" s="81">
        <f>'бюджет РБ'!P107</f>
        <v>378962.75999999989</v>
      </c>
      <c r="S108" s="22">
        <f>'МБТ Расп.№109-р от 28.01.2022'!D105</f>
        <v>1125417</v>
      </c>
      <c r="T108" s="81">
        <f>'МБТ Расп.№789-р от 07.04.2022'!D104</f>
        <v>2039750.2500000005</v>
      </c>
      <c r="U108" s="86">
        <f t="shared" si="15"/>
        <v>247575442.00999999</v>
      </c>
    </row>
    <row r="109" spans="1:21" x14ac:dyDescent="0.2">
      <c r="A109" s="39">
        <v>97</v>
      </c>
      <c r="B109" s="94" t="s">
        <v>189</v>
      </c>
      <c r="C109" s="10" t="s">
        <v>190</v>
      </c>
      <c r="D109" s="6">
        <f>'КС '!D105</f>
        <v>175369273</v>
      </c>
      <c r="E109" s="6">
        <f>'ДС (пр.18-22)'!D105</f>
        <v>21774415</v>
      </c>
      <c r="F109" s="6">
        <f t="shared" si="11"/>
        <v>157063915</v>
      </c>
      <c r="G109" s="6">
        <f>'АПУ профилактика'!D108</f>
        <v>59447218</v>
      </c>
      <c r="H109" s="6">
        <f>'АПУ в неотл.форме'!D105</f>
        <v>10410824</v>
      </c>
      <c r="I109" s="6">
        <f>'АПУ обращения'!D108</f>
        <v>56545704</v>
      </c>
      <c r="J109" s="6">
        <f>'ОДИ ПГГ'!D105</f>
        <v>9187961</v>
      </c>
      <c r="K109" s="6">
        <f>'ОДИ МЗ РБ'!D106</f>
        <v>1246150</v>
      </c>
      <c r="L109" s="6">
        <f>'ФАП (пр.17-22)'!D105</f>
        <v>18696078</v>
      </c>
      <c r="M109" s="6">
        <f>'Объем средств по ПР'!D108</f>
        <v>1529980</v>
      </c>
      <c r="N109" s="6">
        <f>'СМП (17-22)'!D105</f>
        <v>95237269</v>
      </c>
      <c r="O109" s="6">
        <f>'Гемодиализ (пр.17-22)'!D105</f>
        <v>0</v>
      </c>
      <c r="P109" s="6">
        <f t="shared" si="12"/>
        <v>449444872</v>
      </c>
      <c r="Q109" s="22">
        <f>'бюджет РБ'!D108</f>
        <v>15458529</v>
      </c>
      <c r="R109" s="81">
        <f>'бюджет РБ'!P108</f>
        <v>202611.59999999998</v>
      </c>
      <c r="S109" s="22">
        <f>'МБТ Расп.№109-р от 28.01.2022'!D106</f>
        <v>1376670</v>
      </c>
      <c r="T109" s="81">
        <f>'МБТ Расп.№789-р от 07.04.2022'!D105</f>
        <v>13408476.879999995</v>
      </c>
      <c r="U109" s="86">
        <f t="shared" si="15"/>
        <v>479891159.48000002</v>
      </c>
    </row>
    <row r="110" spans="1:21" x14ac:dyDescent="0.2">
      <c r="A110" s="39">
        <v>98</v>
      </c>
      <c r="B110" s="95" t="s">
        <v>191</v>
      </c>
      <c r="C110" s="10" t="s">
        <v>192</v>
      </c>
      <c r="D110" s="6">
        <f>'КС '!D106</f>
        <v>34847948</v>
      </c>
      <c r="E110" s="6">
        <f>'ДС (пр.18-22)'!D106</f>
        <v>12891561</v>
      </c>
      <c r="F110" s="6">
        <f t="shared" si="11"/>
        <v>99571383</v>
      </c>
      <c r="G110" s="6">
        <f>'АПУ профилактика'!D109</f>
        <v>35406560</v>
      </c>
      <c r="H110" s="6">
        <f>'АПУ в неотл.форме'!D106</f>
        <v>7958044</v>
      </c>
      <c r="I110" s="6">
        <f>'АПУ обращения'!D109</f>
        <v>37165546</v>
      </c>
      <c r="J110" s="6">
        <f>'ОДИ ПГГ'!D106</f>
        <v>1122640</v>
      </c>
      <c r="K110" s="6">
        <f>'ОДИ МЗ РБ'!D107</f>
        <v>0</v>
      </c>
      <c r="L110" s="6">
        <f>'ФАП (пр.17-22)'!D106</f>
        <v>16721365</v>
      </c>
      <c r="M110" s="6">
        <f>'Объем средств по ПР'!D109</f>
        <v>1197228</v>
      </c>
      <c r="N110" s="6">
        <f>'СМП (17-22)'!D106</f>
        <v>14959456</v>
      </c>
      <c r="O110" s="6">
        <f>'Гемодиализ (пр.17-22)'!D106</f>
        <v>0</v>
      </c>
      <c r="P110" s="6">
        <f t="shared" si="12"/>
        <v>162270348</v>
      </c>
      <c r="Q110" s="22">
        <f>'бюджет РБ'!D109</f>
        <v>10341839</v>
      </c>
      <c r="R110" s="81">
        <f>'бюджет РБ'!P109</f>
        <v>140642.58000000002</v>
      </c>
      <c r="S110" s="22">
        <f>'МБТ Расп.№109-р от 28.01.2022'!D107</f>
        <v>887291</v>
      </c>
      <c r="T110" s="81">
        <f>'МБТ Расп.№789-р от 07.04.2022'!D106</f>
        <v>2636337.6500000013</v>
      </c>
      <c r="U110" s="86">
        <f t="shared" si="15"/>
        <v>176276458.23000002</v>
      </c>
    </row>
    <row r="111" spans="1:21" x14ac:dyDescent="0.2">
      <c r="A111" s="39">
        <v>99</v>
      </c>
      <c r="B111" s="95" t="s">
        <v>193</v>
      </c>
      <c r="C111" s="10" t="s">
        <v>194</v>
      </c>
      <c r="D111" s="6">
        <f>'КС '!D107</f>
        <v>54279678</v>
      </c>
      <c r="E111" s="6">
        <f>'ДС (пр.18-22)'!D107</f>
        <v>18880815</v>
      </c>
      <c r="F111" s="6">
        <f t="shared" si="11"/>
        <v>145614664</v>
      </c>
      <c r="G111" s="6">
        <f>'АПУ профилактика'!D110</f>
        <v>46844904</v>
      </c>
      <c r="H111" s="6">
        <f>'АПУ в неотл.форме'!D107</f>
        <v>11387816</v>
      </c>
      <c r="I111" s="6">
        <f>'АПУ обращения'!D110</f>
        <v>50054817</v>
      </c>
      <c r="J111" s="6">
        <f>'ОДИ ПГГ'!D107</f>
        <v>1787478</v>
      </c>
      <c r="K111" s="6">
        <f>'ОДИ МЗ РБ'!D108</f>
        <v>0</v>
      </c>
      <c r="L111" s="6">
        <f>'ФАП (пр.17-22)'!D107</f>
        <v>34090661</v>
      </c>
      <c r="M111" s="6">
        <f>'Объем средств по ПР'!D110</f>
        <v>1448988</v>
      </c>
      <c r="N111" s="6">
        <f>'СМП (17-22)'!D107</f>
        <v>21902171</v>
      </c>
      <c r="O111" s="6">
        <f>'Гемодиализ (пр.17-22)'!D107</f>
        <v>0</v>
      </c>
      <c r="P111" s="6">
        <f t="shared" si="12"/>
        <v>240677328</v>
      </c>
      <c r="Q111" s="22">
        <f>'бюджет РБ'!D110</f>
        <v>11509320</v>
      </c>
      <c r="R111" s="81">
        <f>'бюджет РБ'!P110</f>
        <v>361944.79000000004</v>
      </c>
      <c r="S111" s="22">
        <f>'МБТ Расп.№109-р от 28.01.2022'!D108</f>
        <v>1289433</v>
      </c>
      <c r="T111" s="81">
        <f>'МБТ Расп.№789-р от 07.04.2022'!D107</f>
        <v>806940.5199999999</v>
      </c>
      <c r="U111" s="86">
        <f t="shared" si="15"/>
        <v>254644966.31</v>
      </c>
    </row>
    <row r="112" spans="1:21" x14ac:dyDescent="0.2">
      <c r="A112" s="39">
        <v>100</v>
      </c>
      <c r="B112" s="9" t="s">
        <v>195</v>
      </c>
      <c r="C112" s="10" t="s">
        <v>196</v>
      </c>
      <c r="D112" s="6">
        <f>'КС '!D108</f>
        <v>83749325</v>
      </c>
      <c r="E112" s="6">
        <f>'ДС (пр.18-22)'!D108</f>
        <v>31089691</v>
      </c>
      <c r="F112" s="6">
        <f t="shared" si="11"/>
        <v>231765621</v>
      </c>
      <c r="G112" s="6">
        <f>'АПУ профилактика'!D111</f>
        <v>77960318</v>
      </c>
      <c r="H112" s="6">
        <f>'АПУ в неотл.форме'!D108</f>
        <v>17365986</v>
      </c>
      <c r="I112" s="6">
        <f>'АПУ обращения'!D111</f>
        <v>91061615</v>
      </c>
      <c r="J112" s="6">
        <f>'ОДИ ПГГ'!D108</f>
        <v>6830907</v>
      </c>
      <c r="K112" s="6">
        <f>'ОДИ МЗ РБ'!D109</f>
        <v>0</v>
      </c>
      <c r="L112" s="6">
        <f>'ФАП (пр.17-22)'!D108</f>
        <v>36560333</v>
      </c>
      <c r="M112" s="6">
        <f>'Объем средств по ПР'!D111</f>
        <v>1986462</v>
      </c>
      <c r="N112" s="6">
        <f>'СМП (17-22)'!D108</f>
        <v>38515742</v>
      </c>
      <c r="O112" s="6">
        <f>'Гемодиализ (пр.17-22)'!D108</f>
        <v>0</v>
      </c>
      <c r="P112" s="6">
        <f t="shared" si="12"/>
        <v>385120379</v>
      </c>
      <c r="Q112" s="22">
        <f>'бюджет РБ'!D111</f>
        <v>12563601</v>
      </c>
      <c r="R112" s="81">
        <f>'бюджет РБ'!P111</f>
        <v>461504.20000000013</v>
      </c>
      <c r="S112" s="22">
        <f>'МБТ Расп.№109-р от 28.01.2022'!D109</f>
        <v>2190241</v>
      </c>
      <c r="T112" s="81">
        <f>'МБТ Расп.№789-р от 07.04.2022'!D108</f>
        <v>1757914.9600000002</v>
      </c>
      <c r="U112" s="86">
        <f t="shared" si="15"/>
        <v>402093640.15999997</v>
      </c>
    </row>
    <row r="113" spans="1:21" x14ac:dyDescent="0.2">
      <c r="A113" s="39">
        <v>101</v>
      </c>
      <c r="B113" s="94" t="s">
        <v>197</v>
      </c>
      <c r="C113" s="10" t="s">
        <v>198</v>
      </c>
      <c r="D113" s="6">
        <f>'КС '!D109</f>
        <v>37577669</v>
      </c>
      <c r="E113" s="6">
        <f>'ДС (пр.18-22)'!D109</f>
        <v>14222147</v>
      </c>
      <c r="F113" s="6">
        <f t="shared" si="11"/>
        <v>122905289</v>
      </c>
      <c r="G113" s="6">
        <f>'АПУ профилактика'!D112</f>
        <v>37116724</v>
      </c>
      <c r="H113" s="6">
        <f>'АПУ в неотл.форме'!D109</f>
        <v>8822214</v>
      </c>
      <c r="I113" s="6">
        <f>'АПУ обращения'!D112</f>
        <v>45438344</v>
      </c>
      <c r="J113" s="6">
        <f>'ОДИ ПГГ'!D109</f>
        <v>325636</v>
      </c>
      <c r="K113" s="6">
        <f>'ОДИ МЗ РБ'!D110</f>
        <v>0</v>
      </c>
      <c r="L113" s="6">
        <f>'ФАП (пр.17-22)'!D109</f>
        <v>29891356</v>
      </c>
      <c r="M113" s="6">
        <f>'Объем средств по ПР'!D112</f>
        <v>1311015</v>
      </c>
      <c r="N113" s="6">
        <f>'СМП (17-22)'!D109</f>
        <v>17714738</v>
      </c>
      <c r="O113" s="6">
        <f>'Гемодиализ (пр.17-22)'!D109</f>
        <v>0</v>
      </c>
      <c r="P113" s="6">
        <f t="shared" si="12"/>
        <v>192419843</v>
      </c>
      <c r="Q113" s="22">
        <f>'бюджет РБ'!D112</f>
        <v>9237428</v>
      </c>
      <c r="R113" s="81">
        <f>'бюджет РБ'!P112</f>
        <v>292661.19999999995</v>
      </c>
      <c r="S113" s="22">
        <f>'МБТ Расп.№109-р от 28.01.2022'!D110</f>
        <v>1015967</v>
      </c>
      <c r="T113" s="81">
        <f>'МБТ Расп.№789-р от 07.04.2022'!D109</f>
        <v>426025.16</v>
      </c>
      <c r="U113" s="86">
        <f t="shared" si="15"/>
        <v>203391924.35999998</v>
      </c>
    </row>
    <row r="114" spans="1:21" x14ac:dyDescent="0.2">
      <c r="A114" s="39">
        <v>102</v>
      </c>
      <c r="B114" s="9" t="s">
        <v>199</v>
      </c>
      <c r="C114" s="10" t="s">
        <v>200</v>
      </c>
      <c r="D114" s="6">
        <f>'КС '!D110</f>
        <v>0</v>
      </c>
      <c r="E114" s="6">
        <f>'ДС (пр.18-22)'!D110</f>
        <v>0</v>
      </c>
      <c r="F114" s="6">
        <f t="shared" si="11"/>
        <v>1169722</v>
      </c>
      <c r="G114" s="6">
        <f>'АПУ профилактика'!D113</f>
        <v>1169722</v>
      </c>
      <c r="H114" s="6">
        <f>'АПУ в неотл.форме'!D110</f>
        <v>0</v>
      </c>
      <c r="I114" s="6">
        <f>'АПУ обращения'!D113</f>
        <v>0</v>
      </c>
      <c r="J114" s="6">
        <f>'ОДИ ПГГ'!D110</f>
        <v>0</v>
      </c>
      <c r="K114" s="6">
        <f>'ОДИ МЗ РБ'!D111</f>
        <v>0</v>
      </c>
      <c r="L114" s="6">
        <f>'ФАП (пр.17-22)'!D110</f>
        <v>0</v>
      </c>
      <c r="M114" s="6">
        <f>'Объем средств по ПР'!D113</f>
        <v>0</v>
      </c>
      <c r="N114" s="6">
        <f>'СМП (17-22)'!D110</f>
        <v>0</v>
      </c>
      <c r="O114" s="6">
        <f>'Гемодиализ (пр.17-22)'!D110</f>
        <v>181581390</v>
      </c>
      <c r="P114" s="6">
        <f t="shared" si="12"/>
        <v>182751112</v>
      </c>
      <c r="Q114" s="22">
        <f>'бюджет РБ'!D113</f>
        <v>0</v>
      </c>
      <c r="R114" s="81">
        <f>'бюджет РБ'!P113</f>
        <v>0</v>
      </c>
      <c r="S114" s="22">
        <f>'МБТ Расп.№109-р от 28.01.2022'!D111</f>
        <v>0</v>
      </c>
      <c r="T114" s="81">
        <f>'МБТ Расп.№789-р от 07.04.2022'!D110</f>
        <v>0</v>
      </c>
      <c r="U114" s="86">
        <f t="shared" si="15"/>
        <v>182751112</v>
      </c>
    </row>
    <row r="115" spans="1:21" x14ac:dyDescent="0.2">
      <c r="A115" s="39">
        <v>103</v>
      </c>
      <c r="B115" s="9" t="s">
        <v>201</v>
      </c>
      <c r="C115" s="10" t="s">
        <v>202</v>
      </c>
      <c r="D115" s="6">
        <f>'КС '!D111</f>
        <v>0</v>
      </c>
      <c r="E115" s="6">
        <f>'ДС (пр.18-22)'!D111</f>
        <v>93021317</v>
      </c>
      <c r="F115" s="6">
        <f t="shared" si="11"/>
        <v>0</v>
      </c>
      <c r="G115" s="6">
        <f>'АПУ профилактика'!D114</f>
        <v>0</v>
      </c>
      <c r="H115" s="6">
        <f>'АПУ в неотл.форме'!D111</f>
        <v>0</v>
      </c>
      <c r="I115" s="6">
        <f>'АПУ обращения'!D114</f>
        <v>0</v>
      </c>
      <c r="J115" s="6">
        <f>'ОДИ ПГГ'!D111</f>
        <v>0</v>
      </c>
      <c r="K115" s="6">
        <f>'ОДИ МЗ РБ'!D112</f>
        <v>0</v>
      </c>
      <c r="L115" s="6">
        <f>'ФАП (пр.17-22)'!D111</f>
        <v>0</v>
      </c>
      <c r="M115" s="6">
        <f>'Объем средств по ПР'!D114</f>
        <v>0</v>
      </c>
      <c r="N115" s="6">
        <f>'СМП (17-22)'!D111</f>
        <v>0</v>
      </c>
      <c r="O115" s="6">
        <f>'Гемодиализ (пр.17-22)'!D111</f>
        <v>0</v>
      </c>
      <c r="P115" s="6">
        <f t="shared" si="12"/>
        <v>93021317</v>
      </c>
      <c r="Q115" s="22">
        <f>'бюджет РБ'!D114</f>
        <v>0</v>
      </c>
      <c r="R115" s="81">
        <f>'бюджет РБ'!P114</f>
        <v>0</v>
      </c>
      <c r="S115" s="22">
        <f>'МБТ Расп.№109-р от 28.01.2022'!D112</f>
        <v>0</v>
      </c>
      <c r="T115" s="81">
        <f>'МБТ Расп.№789-р от 07.04.2022'!D111</f>
        <v>0</v>
      </c>
      <c r="U115" s="86">
        <f t="shared" si="15"/>
        <v>93021317</v>
      </c>
    </row>
    <row r="116" spans="1:21" x14ac:dyDescent="0.2">
      <c r="A116" s="39">
        <v>104</v>
      </c>
      <c r="B116" s="95" t="s">
        <v>203</v>
      </c>
      <c r="C116" s="10" t="s">
        <v>204</v>
      </c>
      <c r="D116" s="6">
        <f>'КС '!D112</f>
        <v>0</v>
      </c>
      <c r="E116" s="6">
        <f>'ДС (пр.18-22)'!D112</f>
        <v>0</v>
      </c>
      <c r="F116" s="6">
        <f t="shared" si="11"/>
        <v>394971</v>
      </c>
      <c r="G116" s="6">
        <f>'АПУ профилактика'!D115</f>
        <v>394971</v>
      </c>
      <c r="H116" s="6">
        <f>'АПУ в неотл.форме'!D112</f>
        <v>0</v>
      </c>
      <c r="I116" s="6">
        <f>'АПУ обращения'!D115</f>
        <v>0</v>
      </c>
      <c r="J116" s="6">
        <f>'ОДИ ПГГ'!D112</f>
        <v>0</v>
      </c>
      <c r="K116" s="6">
        <f>'ОДИ МЗ РБ'!D113</f>
        <v>0</v>
      </c>
      <c r="L116" s="6">
        <f>'ФАП (пр.17-22)'!D112</f>
        <v>0</v>
      </c>
      <c r="M116" s="6">
        <f>'Объем средств по ПР'!D115</f>
        <v>0</v>
      </c>
      <c r="N116" s="6">
        <f>'СМП (17-22)'!D112</f>
        <v>0</v>
      </c>
      <c r="O116" s="6">
        <f>'Гемодиализ (пр.17-22)'!D112</f>
        <v>45918496</v>
      </c>
      <c r="P116" s="6">
        <f t="shared" si="12"/>
        <v>46313467</v>
      </c>
      <c r="Q116" s="22">
        <f>'бюджет РБ'!D115</f>
        <v>0</v>
      </c>
      <c r="R116" s="81">
        <f>'бюджет РБ'!P115</f>
        <v>0</v>
      </c>
      <c r="S116" s="22">
        <f>'МБТ Расп.№109-р от 28.01.2022'!D113</f>
        <v>0</v>
      </c>
      <c r="T116" s="81">
        <f>'МБТ Расп.№789-р от 07.04.2022'!D112</f>
        <v>0</v>
      </c>
      <c r="U116" s="86">
        <f t="shared" si="15"/>
        <v>46313467</v>
      </c>
    </row>
    <row r="117" spans="1:21" x14ac:dyDescent="0.2">
      <c r="A117" s="39">
        <v>105</v>
      </c>
      <c r="B117" s="95" t="s">
        <v>205</v>
      </c>
      <c r="C117" s="10" t="s">
        <v>206</v>
      </c>
      <c r="D117" s="6">
        <f>'КС '!D113</f>
        <v>0</v>
      </c>
      <c r="E117" s="6">
        <f>'ДС (пр.18-22)'!D113</f>
        <v>349633</v>
      </c>
      <c r="F117" s="6">
        <f t="shared" si="11"/>
        <v>27497</v>
      </c>
      <c r="G117" s="6">
        <f>'АПУ профилактика'!D116</f>
        <v>0</v>
      </c>
      <c r="H117" s="6">
        <f>'АПУ в неотл.форме'!D113</f>
        <v>0</v>
      </c>
      <c r="I117" s="6">
        <f>'АПУ обращения'!D116</f>
        <v>27497</v>
      </c>
      <c r="J117" s="6">
        <f>'ОДИ ПГГ'!D113</f>
        <v>0</v>
      </c>
      <c r="K117" s="6">
        <f>'ОДИ МЗ РБ'!D114</f>
        <v>0</v>
      </c>
      <c r="L117" s="6">
        <f>'ФАП (пр.17-22)'!D113</f>
        <v>0</v>
      </c>
      <c r="M117" s="6">
        <f>'Объем средств по ПР'!D116</f>
        <v>0</v>
      </c>
      <c r="N117" s="6">
        <f>'СМП (17-22)'!D113</f>
        <v>0</v>
      </c>
      <c r="O117" s="6">
        <f>'Гемодиализ (пр.17-22)'!D113</f>
        <v>0</v>
      </c>
      <c r="P117" s="6">
        <f t="shared" si="12"/>
        <v>377130</v>
      </c>
      <c r="Q117" s="22">
        <f>'бюджет РБ'!D116</f>
        <v>0</v>
      </c>
      <c r="R117" s="81">
        <f>'бюджет РБ'!P116</f>
        <v>0</v>
      </c>
      <c r="S117" s="22">
        <f>'МБТ Расп.№109-р от 28.01.2022'!D114</f>
        <v>0</v>
      </c>
      <c r="T117" s="81">
        <f>'МБТ Расп.№789-р от 07.04.2022'!D113</f>
        <v>0</v>
      </c>
      <c r="U117" s="86">
        <f t="shared" si="15"/>
        <v>377130</v>
      </c>
    </row>
    <row r="118" spans="1:21" x14ac:dyDescent="0.2">
      <c r="A118" s="39">
        <v>106</v>
      </c>
      <c r="B118" s="95" t="s">
        <v>207</v>
      </c>
      <c r="C118" s="10" t="s">
        <v>208</v>
      </c>
      <c r="D118" s="6">
        <f>'КС '!D114</f>
        <v>0</v>
      </c>
      <c r="E118" s="6">
        <f>'ДС (пр.18-22)'!D114</f>
        <v>170069</v>
      </c>
      <c r="F118" s="6">
        <f t="shared" si="11"/>
        <v>0</v>
      </c>
      <c r="G118" s="6">
        <f>'АПУ профилактика'!D117</f>
        <v>0</v>
      </c>
      <c r="H118" s="6">
        <f>'АПУ в неотл.форме'!D114</f>
        <v>0</v>
      </c>
      <c r="I118" s="6">
        <f>'АПУ обращения'!D117</f>
        <v>0</v>
      </c>
      <c r="J118" s="6">
        <f>'ОДИ ПГГ'!D114</f>
        <v>0</v>
      </c>
      <c r="K118" s="6">
        <f>'ОДИ МЗ РБ'!D115</f>
        <v>0</v>
      </c>
      <c r="L118" s="6">
        <f>'ФАП (пр.17-22)'!D114</f>
        <v>0</v>
      </c>
      <c r="M118" s="6">
        <f>'Объем средств по ПР'!D117</f>
        <v>0</v>
      </c>
      <c r="N118" s="6">
        <f>'СМП (17-22)'!D114</f>
        <v>0</v>
      </c>
      <c r="O118" s="6">
        <f>'Гемодиализ (пр.17-22)'!D114</f>
        <v>0</v>
      </c>
      <c r="P118" s="6">
        <f t="shared" si="12"/>
        <v>170069</v>
      </c>
      <c r="Q118" s="22">
        <f>'бюджет РБ'!D117</f>
        <v>0</v>
      </c>
      <c r="R118" s="81">
        <f>'бюджет РБ'!P117</f>
        <v>0</v>
      </c>
      <c r="S118" s="22">
        <f>'МБТ Расп.№109-р от 28.01.2022'!D115</f>
        <v>0</v>
      </c>
      <c r="T118" s="81">
        <f>'МБТ Расп.№789-р от 07.04.2022'!D114</f>
        <v>0</v>
      </c>
      <c r="U118" s="86">
        <f t="shared" si="15"/>
        <v>170069</v>
      </c>
    </row>
    <row r="119" spans="1:21" ht="24" x14ac:dyDescent="0.2">
      <c r="A119" s="39">
        <v>107</v>
      </c>
      <c r="B119" s="95" t="s">
        <v>209</v>
      </c>
      <c r="C119" s="10" t="s">
        <v>210</v>
      </c>
      <c r="D119" s="6">
        <f>'КС '!D115</f>
        <v>0</v>
      </c>
      <c r="E119" s="6">
        <f>'ДС (пр.18-22)'!D115</f>
        <v>277020</v>
      </c>
      <c r="F119" s="6">
        <f t="shared" si="11"/>
        <v>0</v>
      </c>
      <c r="G119" s="6">
        <f>'АПУ профилактика'!D118</f>
        <v>0</v>
      </c>
      <c r="H119" s="6">
        <f>'АПУ в неотл.форме'!D115</f>
        <v>0</v>
      </c>
      <c r="I119" s="6">
        <f>'АПУ обращения'!D118</f>
        <v>0</v>
      </c>
      <c r="J119" s="6">
        <f>'ОДИ ПГГ'!D115</f>
        <v>0</v>
      </c>
      <c r="K119" s="6">
        <f>'ОДИ МЗ РБ'!D116</f>
        <v>0</v>
      </c>
      <c r="L119" s="6">
        <f>'ФАП (пр.17-22)'!D115</f>
        <v>0</v>
      </c>
      <c r="M119" s="6">
        <f>'Объем средств по ПР'!D118</f>
        <v>0</v>
      </c>
      <c r="N119" s="6">
        <f>'СМП (17-22)'!D115</f>
        <v>0</v>
      </c>
      <c r="O119" s="6">
        <f>'Гемодиализ (пр.17-22)'!D115</f>
        <v>0</v>
      </c>
      <c r="P119" s="6">
        <f t="shared" si="12"/>
        <v>277020</v>
      </c>
      <c r="Q119" s="22">
        <f>'бюджет РБ'!D118</f>
        <v>0</v>
      </c>
      <c r="R119" s="81">
        <f>'бюджет РБ'!P118</f>
        <v>0</v>
      </c>
      <c r="S119" s="22">
        <f>'МБТ Расп.№109-р от 28.01.2022'!D116</f>
        <v>0</v>
      </c>
      <c r="T119" s="81">
        <f>'МБТ Расп.№789-р от 07.04.2022'!D115</f>
        <v>0</v>
      </c>
      <c r="U119" s="86">
        <f t="shared" si="15"/>
        <v>277020</v>
      </c>
    </row>
    <row r="120" spans="1:21" x14ac:dyDescent="0.2">
      <c r="A120" s="39">
        <v>108</v>
      </c>
      <c r="B120" s="95" t="s">
        <v>211</v>
      </c>
      <c r="C120" s="10" t="s">
        <v>212</v>
      </c>
      <c r="D120" s="6">
        <f>'КС '!D116</f>
        <v>0</v>
      </c>
      <c r="E120" s="6">
        <f>'ДС (пр.18-22)'!D116</f>
        <v>0</v>
      </c>
      <c r="F120" s="6">
        <f t="shared" si="11"/>
        <v>5940405</v>
      </c>
      <c r="G120" s="6">
        <f>'АПУ профилактика'!D119</f>
        <v>0</v>
      </c>
      <c r="H120" s="6">
        <f>'АПУ в неотл.форме'!D116</f>
        <v>0</v>
      </c>
      <c r="I120" s="6">
        <f>'АПУ обращения'!D119</f>
        <v>0</v>
      </c>
      <c r="J120" s="6">
        <f>'ОДИ ПГГ'!D116</f>
        <v>5940405</v>
      </c>
      <c r="K120" s="6">
        <f>'ОДИ МЗ РБ'!D117</f>
        <v>0</v>
      </c>
      <c r="L120" s="6">
        <f>'ФАП (пр.17-22)'!D116</f>
        <v>0</v>
      </c>
      <c r="M120" s="6">
        <f>'Объем средств по ПР'!D119</f>
        <v>0</v>
      </c>
      <c r="N120" s="6">
        <f>'СМП (17-22)'!D116</f>
        <v>0</v>
      </c>
      <c r="O120" s="6">
        <f>'Гемодиализ (пр.17-22)'!D116</f>
        <v>0</v>
      </c>
      <c r="P120" s="6">
        <f t="shared" si="12"/>
        <v>5940405</v>
      </c>
      <c r="Q120" s="22">
        <f>'бюджет РБ'!D119</f>
        <v>0</v>
      </c>
      <c r="R120" s="81">
        <f>'бюджет РБ'!P119</f>
        <v>0</v>
      </c>
      <c r="S120" s="22">
        <f>'МБТ Расп.№109-р от 28.01.2022'!D117</f>
        <v>0</v>
      </c>
      <c r="T120" s="81">
        <f>'МБТ Расп.№789-р от 07.04.2022'!D116</f>
        <v>0</v>
      </c>
      <c r="U120" s="86">
        <f t="shared" si="15"/>
        <v>5940405</v>
      </c>
    </row>
    <row r="121" spans="1:21" x14ac:dyDescent="0.2">
      <c r="A121" s="39">
        <v>109</v>
      </c>
      <c r="B121" s="95" t="s">
        <v>213</v>
      </c>
      <c r="C121" s="10" t="s">
        <v>214</v>
      </c>
      <c r="D121" s="6">
        <f>'КС '!D117</f>
        <v>0</v>
      </c>
      <c r="E121" s="6">
        <f>'ДС (пр.18-22)'!D117</f>
        <v>19253329</v>
      </c>
      <c r="F121" s="6">
        <f t="shared" si="11"/>
        <v>4921949</v>
      </c>
      <c r="G121" s="6">
        <f>'АПУ профилактика'!D120</f>
        <v>4921949</v>
      </c>
      <c r="H121" s="6">
        <f>'АПУ в неотл.форме'!D117</f>
        <v>0</v>
      </c>
      <c r="I121" s="6">
        <f>'АПУ обращения'!D120</f>
        <v>0</v>
      </c>
      <c r="J121" s="6">
        <f>'ОДИ ПГГ'!D117</f>
        <v>0</v>
      </c>
      <c r="K121" s="6">
        <f>'ОДИ МЗ РБ'!D118</f>
        <v>0</v>
      </c>
      <c r="L121" s="6">
        <f>'ФАП (пр.17-22)'!D117</f>
        <v>0</v>
      </c>
      <c r="M121" s="6">
        <f>'Объем средств по ПР'!D120</f>
        <v>0</v>
      </c>
      <c r="N121" s="6">
        <f>'СМП (17-22)'!D117</f>
        <v>0</v>
      </c>
      <c r="O121" s="6">
        <f>'Гемодиализ (пр.17-22)'!D117</f>
        <v>672446203</v>
      </c>
      <c r="P121" s="6">
        <f t="shared" si="12"/>
        <v>696621481</v>
      </c>
      <c r="Q121" s="22">
        <f>'бюджет РБ'!D120</f>
        <v>0</v>
      </c>
      <c r="R121" s="81">
        <f>'бюджет РБ'!P120</f>
        <v>0</v>
      </c>
      <c r="S121" s="22">
        <f>'МБТ Расп.№109-р от 28.01.2022'!D118</f>
        <v>0</v>
      </c>
      <c r="T121" s="81">
        <f>'МБТ Расп.№789-р от 07.04.2022'!D117</f>
        <v>0</v>
      </c>
      <c r="U121" s="86">
        <f t="shared" si="15"/>
        <v>696621481</v>
      </c>
    </row>
    <row r="122" spans="1:21" ht="12" customHeight="1" x14ac:dyDescent="0.2">
      <c r="A122" s="39">
        <v>110</v>
      </c>
      <c r="B122" s="99" t="s">
        <v>215</v>
      </c>
      <c r="C122" s="97" t="s">
        <v>216</v>
      </c>
      <c r="D122" s="6">
        <f>'КС '!D118</f>
        <v>0</v>
      </c>
      <c r="E122" s="6">
        <f>'ДС (пр.18-22)'!D118</f>
        <v>0</v>
      </c>
      <c r="F122" s="6">
        <f t="shared" si="11"/>
        <v>95870275</v>
      </c>
      <c r="G122" s="6">
        <f>'АПУ профилактика'!D121</f>
        <v>0</v>
      </c>
      <c r="H122" s="6">
        <f>'АПУ в неотл.форме'!D118</f>
        <v>0</v>
      </c>
      <c r="I122" s="6">
        <f>'АПУ обращения'!D121</f>
        <v>0</v>
      </c>
      <c r="J122" s="6">
        <f>'ОДИ ПГГ'!D118</f>
        <v>95870275</v>
      </c>
      <c r="K122" s="6">
        <f>'ОДИ МЗ РБ'!D119</f>
        <v>0</v>
      </c>
      <c r="L122" s="6">
        <f>'ФАП (пр.17-22)'!D118</f>
        <v>0</v>
      </c>
      <c r="M122" s="6">
        <f>'Объем средств по ПР'!D121</f>
        <v>0</v>
      </c>
      <c r="N122" s="6">
        <f>'СМП (17-22)'!D118</f>
        <v>0</v>
      </c>
      <c r="O122" s="6">
        <f>'Гемодиализ (пр.17-22)'!D118</f>
        <v>0</v>
      </c>
      <c r="P122" s="6">
        <f t="shared" si="12"/>
        <v>95870275</v>
      </c>
      <c r="Q122" s="22">
        <f>'бюджет РБ'!D121</f>
        <v>0</v>
      </c>
      <c r="R122" s="81">
        <f>'бюджет РБ'!P121</f>
        <v>0</v>
      </c>
      <c r="S122" s="22">
        <f>'МБТ Расп.№109-р от 28.01.2022'!D119</f>
        <v>0</v>
      </c>
      <c r="T122" s="81">
        <f>'МБТ Расп.№789-р от 07.04.2022'!D118</f>
        <v>0</v>
      </c>
      <c r="U122" s="86">
        <f t="shared" si="15"/>
        <v>95870275</v>
      </c>
    </row>
    <row r="123" spans="1:21" x14ac:dyDescent="0.2">
      <c r="A123" s="39">
        <v>111</v>
      </c>
      <c r="B123" s="99" t="s">
        <v>382</v>
      </c>
      <c r="C123" s="97" t="s">
        <v>319</v>
      </c>
      <c r="D123" s="6">
        <f>'КС '!D119</f>
        <v>0</v>
      </c>
      <c r="E123" s="6">
        <f>'ДС (пр.18-22)'!D119</f>
        <v>0</v>
      </c>
      <c r="F123" s="6">
        <f t="shared" si="11"/>
        <v>200001</v>
      </c>
      <c r="G123" s="6">
        <f>'АПУ профилактика'!D122</f>
        <v>200001</v>
      </c>
      <c r="H123" s="6">
        <f>'АПУ в неотл.форме'!D119</f>
        <v>0</v>
      </c>
      <c r="I123" s="6">
        <f>'АПУ обращения'!D122</f>
        <v>0</v>
      </c>
      <c r="J123" s="6">
        <f>'ОДИ ПГГ'!D119</f>
        <v>0</v>
      </c>
      <c r="K123" s="6">
        <f>'ОДИ МЗ РБ'!D120</f>
        <v>0</v>
      </c>
      <c r="L123" s="6">
        <f>'ФАП (пр.17-22)'!D119</f>
        <v>0</v>
      </c>
      <c r="M123" s="6">
        <f>'Объем средств по ПР'!D122</f>
        <v>0</v>
      </c>
      <c r="N123" s="6">
        <f>'СМП (17-22)'!D119</f>
        <v>0</v>
      </c>
      <c r="O123" s="6">
        <f>'Гемодиализ (пр.17-22)'!D119</f>
        <v>0</v>
      </c>
      <c r="P123" s="6">
        <f t="shared" si="12"/>
        <v>200001</v>
      </c>
      <c r="Q123" s="22">
        <f>'бюджет РБ'!D122</f>
        <v>0</v>
      </c>
      <c r="R123" s="81">
        <f>'бюджет РБ'!P122</f>
        <v>0</v>
      </c>
      <c r="S123" s="22">
        <f>'МБТ Расп.№109-р от 28.01.2022'!D120</f>
        <v>0</v>
      </c>
      <c r="T123" s="81">
        <f>'МБТ Расп.№789-р от 07.04.2022'!D119</f>
        <v>0</v>
      </c>
      <c r="U123" s="86">
        <f t="shared" si="15"/>
        <v>200001</v>
      </c>
    </row>
    <row r="124" spans="1:21" x14ac:dyDescent="0.2">
      <c r="A124" s="39">
        <v>112</v>
      </c>
      <c r="B124" s="94" t="s">
        <v>217</v>
      </c>
      <c r="C124" s="10" t="s">
        <v>218</v>
      </c>
      <c r="D124" s="6">
        <f>'КС '!D120</f>
        <v>233220398</v>
      </c>
      <c r="E124" s="6">
        <f>'ДС (пр.18-22)'!D120</f>
        <v>46030558</v>
      </c>
      <c r="F124" s="6">
        <f t="shared" si="11"/>
        <v>13692265</v>
      </c>
      <c r="G124" s="6">
        <f>'АПУ профилактика'!D123</f>
        <v>0</v>
      </c>
      <c r="H124" s="6">
        <f>'АПУ в неотл.форме'!D120</f>
        <v>0</v>
      </c>
      <c r="I124" s="6">
        <f>'АПУ обращения'!D123</f>
        <v>0</v>
      </c>
      <c r="J124" s="6">
        <f>'ОДИ ПГГ'!D120</f>
        <v>13692265</v>
      </c>
      <c r="K124" s="6">
        <f>'ОДИ МЗ РБ'!D121</f>
        <v>0</v>
      </c>
      <c r="L124" s="6">
        <f>'ФАП (пр.17-22)'!D120</f>
        <v>0</v>
      </c>
      <c r="M124" s="6">
        <f>'Объем средств по ПР'!D123</f>
        <v>0</v>
      </c>
      <c r="N124" s="6">
        <f>'СМП (17-22)'!D120</f>
        <v>0</v>
      </c>
      <c r="O124" s="6">
        <f>'Гемодиализ (пр.17-22)'!D120</f>
        <v>0</v>
      </c>
      <c r="P124" s="6">
        <f t="shared" si="12"/>
        <v>292943221</v>
      </c>
      <c r="Q124" s="22">
        <f>'бюджет РБ'!D123</f>
        <v>0</v>
      </c>
      <c r="R124" s="81">
        <f>'бюджет РБ'!P123</f>
        <v>0</v>
      </c>
      <c r="S124" s="22">
        <f>'МБТ Расп.№109-р от 28.01.2022'!D121</f>
        <v>0</v>
      </c>
      <c r="T124" s="81">
        <f>'МБТ Расп.№789-р от 07.04.2022'!D120</f>
        <v>3476888.06</v>
      </c>
      <c r="U124" s="86">
        <f t="shared" si="15"/>
        <v>296420109.06</v>
      </c>
    </row>
    <row r="125" spans="1:21" x14ac:dyDescent="0.2">
      <c r="A125" s="39">
        <v>113</v>
      </c>
      <c r="B125" s="95" t="s">
        <v>219</v>
      </c>
      <c r="C125" s="10" t="s">
        <v>220</v>
      </c>
      <c r="D125" s="6">
        <f>'КС '!D121</f>
        <v>0</v>
      </c>
      <c r="E125" s="6">
        <f>'ДС (пр.18-22)'!D121</f>
        <v>0</v>
      </c>
      <c r="F125" s="6">
        <f t="shared" si="11"/>
        <v>25909</v>
      </c>
      <c r="G125" s="6">
        <f>'АПУ профилактика'!D124</f>
        <v>0</v>
      </c>
      <c r="H125" s="6">
        <f>'АПУ в неотл.форме'!D121</f>
        <v>0</v>
      </c>
      <c r="I125" s="6">
        <f>'АПУ обращения'!D124</f>
        <v>25909</v>
      </c>
      <c r="J125" s="6">
        <f>'ОДИ ПГГ'!D121</f>
        <v>0</v>
      </c>
      <c r="K125" s="6">
        <f>'ОДИ МЗ РБ'!D122</f>
        <v>0</v>
      </c>
      <c r="L125" s="6">
        <f>'ФАП (пр.17-22)'!D121</f>
        <v>0</v>
      </c>
      <c r="M125" s="6">
        <f>'Объем средств по ПР'!D124</f>
        <v>0</v>
      </c>
      <c r="N125" s="6">
        <f>'СМП (17-22)'!D121</f>
        <v>0</v>
      </c>
      <c r="O125" s="6">
        <f>'Гемодиализ (пр.17-22)'!D121</f>
        <v>0</v>
      </c>
      <c r="P125" s="6">
        <f t="shared" si="12"/>
        <v>25909</v>
      </c>
      <c r="Q125" s="22">
        <f>'бюджет РБ'!D124</f>
        <v>0</v>
      </c>
      <c r="R125" s="81">
        <f>'бюджет РБ'!P124</f>
        <v>0</v>
      </c>
      <c r="S125" s="22">
        <f>'МБТ Расп.№109-р от 28.01.2022'!D122</f>
        <v>0</v>
      </c>
      <c r="T125" s="81">
        <f>'МБТ Расп.№789-р от 07.04.2022'!D121</f>
        <v>0</v>
      </c>
      <c r="U125" s="86">
        <f t="shared" si="15"/>
        <v>25909</v>
      </c>
    </row>
    <row r="126" spans="1:21" x14ac:dyDescent="0.2">
      <c r="A126" s="39">
        <v>114</v>
      </c>
      <c r="B126" s="9" t="s">
        <v>221</v>
      </c>
      <c r="C126" s="100" t="s">
        <v>222</v>
      </c>
      <c r="D126" s="6">
        <f>'КС '!D122</f>
        <v>0</v>
      </c>
      <c r="E126" s="6">
        <f>'ДС (пр.18-22)'!D122</f>
        <v>11516560</v>
      </c>
      <c r="F126" s="6">
        <f t="shared" si="11"/>
        <v>0</v>
      </c>
      <c r="G126" s="6">
        <f>'АПУ профилактика'!D125</f>
        <v>0</v>
      </c>
      <c r="H126" s="6">
        <f>'АПУ в неотл.форме'!D122</f>
        <v>0</v>
      </c>
      <c r="I126" s="6">
        <f>'АПУ обращения'!D125</f>
        <v>0</v>
      </c>
      <c r="J126" s="6">
        <f>'ОДИ ПГГ'!D122</f>
        <v>0</v>
      </c>
      <c r="K126" s="6">
        <f>'ОДИ МЗ РБ'!D123</f>
        <v>0</v>
      </c>
      <c r="L126" s="6">
        <f>'ФАП (пр.17-22)'!D122</f>
        <v>0</v>
      </c>
      <c r="M126" s="6">
        <f>'Объем средств по ПР'!D125</f>
        <v>0</v>
      </c>
      <c r="N126" s="6">
        <f>'СМП (17-22)'!D122</f>
        <v>0</v>
      </c>
      <c r="O126" s="6">
        <f>'Гемодиализ (пр.17-22)'!D122</f>
        <v>0</v>
      </c>
      <c r="P126" s="6">
        <f t="shared" si="12"/>
        <v>11516560</v>
      </c>
      <c r="Q126" s="22">
        <f>'бюджет РБ'!D125</f>
        <v>0</v>
      </c>
      <c r="R126" s="81">
        <f>'бюджет РБ'!P125</f>
        <v>0</v>
      </c>
      <c r="S126" s="22">
        <f>'МБТ Расп.№109-р от 28.01.2022'!D123</f>
        <v>0</v>
      </c>
      <c r="T126" s="81">
        <f>'МБТ Расп.№789-р от 07.04.2022'!D122</f>
        <v>0</v>
      </c>
      <c r="U126" s="86">
        <f t="shared" si="15"/>
        <v>11516560</v>
      </c>
    </row>
    <row r="127" spans="1:21" ht="24" x14ac:dyDescent="0.2">
      <c r="A127" s="39">
        <v>115</v>
      </c>
      <c r="B127" s="95" t="s">
        <v>223</v>
      </c>
      <c r="C127" s="10" t="s">
        <v>224</v>
      </c>
      <c r="D127" s="6">
        <f>'КС '!D123</f>
        <v>0</v>
      </c>
      <c r="E127" s="6">
        <f>'ДС (пр.18-22)'!D123</f>
        <v>60715</v>
      </c>
      <c r="F127" s="6">
        <f t="shared" si="11"/>
        <v>0</v>
      </c>
      <c r="G127" s="6">
        <f>'АПУ профилактика'!D126</f>
        <v>0</v>
      </c>
      <c r="H127" s="6">
        <f>'АПУ в неотл.форме'!D123</f>
        <v>0</v>
      </c>
      <c r="I127" s="6">
        <f>'АПУ обращения'!D126</f>
        <v>0</v>
      </c>
      <c r="J127" s="6">
        <f>'ОДИ ПГГ'!D123</f>
        <v>0</v>
      </c>
      <c r="K127" s="6">
        <f>'ОДИ МЗ РБ'!D124</f>
        <v>0</v>
      </c>
      <c r="L127" s="6">
        <f>'ФАП (пр.17-22)'!D123</f>
        <v>0</v>
      </c>
      <c r="M127" s="6">
        <f>'Объем средств по ПР'!D126</f>
        <v>0</v>
      </c>
      <c r="N127" s="6">
        <f>'СМП (17-22)'!D123</f>
        <v>0</v>
      </c>
      <c r="O127" s="6">
        <f>'Гемодиализ (пр.17-22)'!D123</f>
        <v>0</v>
      </c>
      <c r="P127" s="6">
        <f t="shared" si="12"/>
        <v>60715</v>
      </c>
      <c r="Q127" s="22">
        <f>'бюджет РБ'!D126</f>
        <v>0</v>
      </c>
      <c r="R127" s="81">
        <f>'бюджет РБ'!P126</f>
        <v>0</v>
      </c>
      <c r="S127" s="22">
        <f>'МБТ Расп.№109-р от 28.01.2022'!D124</f>
        <v>0</v>
      </c>
      <c r="T127" s="81">
        <f>'МБТ Расп.№789-р от 07.04.2022'!D123</f>
        <v>0</v>
      </c>
      <c r="U127" s="86">
        <f t="shared" si="15"/>
        <v>60715</v>
      </c>
    </row>
    <row r="128" spans="1:21" ht="14.25" customHeight="1" x14ac:dyDescent="0.2">
      <c r="A128" s="39">
        <v>116</v>
      </c>
      <c r="B128" s="95" t="s">
        <v>225</v>
      </c>
      <c r="C128" s="10" t="s">
        <v>392</v>
      </c>
      <c r="D128" s="6">
        <f>'КС '!D124</f>
        <v>0</v>
      </c>
      <c r="E128" s="6">
        <f>'ДС (пр.18-22)'!D124</f>
        <v>98763</v>
      </c>
      <c r="F128" s="6">
        <f t="shared" si="11"/>
        <v>0</v>
      </c>
      <c r="G128" s="6">
        <f>'АПУ профилактика'!D127</f>
        <v>0</v>
      </c>
      <c r="H128" s="6">
        <f>'АПУ в неотл.форме'!D124</f>
        <v>0</v>
      </c>
      <c r="I128" s="6">
        <f>'АПУ обращения'!D127</f>
        <v>0</v>
      </c>
      <c r="J128" s="6">
        <f>'ОДИ ПГГ'!D124</f>
        <v>0</v>
      </c>
      <c r="K128" s="6">
        <f>'ОДИ МЗ РБ'!D125</f>
        <v>0</v>
      </c>
      <c r="L128" s="6">
        <f>'ФАП (пр.17-22)'!D124</f>
        <v>0</v>
      </c>
      <c r="M128" s="6">
        <f>'Объем средств по ПР'!D127</f>
        <v>0</v>
      </c>
      <c r="N128" s="6">
        <f>'СМП (17-22)'!D124</f>
        <v>0</v>
      </c>
      <c r="O128" s="6">
        <f>'Гемодиализ (пр.17-22)'!D124</f>
        <v>0</v>
      </c>
      <c r="P128" s="6">
        <f t="shared" si="12"/>
        <v>98763</v>
      </c>
      <c r="Q128" s="22">
        <f>'бюджет РБ'!D127</f>
        <v>0</v>
      </c>
      <c r="R128" s="81">
        <f>'бюджет РБ'!P127</f>
        <v>0</v>
      </c>
      <c r="S128" s="22">
        <f>'МБТ Расп.№109-р от 28.01.2022'!D125</f>
        <v>0</v>
      </c>
      <c r="T128" s="81">
        <f>'МБТ Расп.№789-р от 07.04.2022'!D124</f>
        <v>0</v>
      </c>
      <c r="U128" s="86">
        <f t="shared" si="15"/>
        <v>98763</v>
      </c>
    </row>
    <row r="129" spans="1:21" x14ac:dyDescent="0.2">
      <c r="A129" s="39">
        <v>117</v>
      </c>
      <c r="B129" s="94" t="s">
        <v>226</v>
      </c>
      <c r="C129" s="10" t="s">
        <v>373</v>
      </c>
      <c r="D129" s="6">
        <f>'КС '!D125</f>
        <v>0</v>
      </c>
      <c r="E129" s="6">
        <f>'ДС (пр.18-22)'!D125</f>
        <v>124049</v>
      </c>
      <c r="F129" s="6">
        <f t="shared" si="11"/>
        <v>9513782</v>
      </c>
      <c r="G129" s="6">
        <f>'АПУ профилактика'!D128</f>
        <v>0</v>
      </c>
      <c r="H129" s="6">
        <f>'АПУ в неотл.форме'!D125</f>
        <v>0</v>
      </c>
      <c r="I129" s="6">
        <f>'АПУ обращения'!D128</f>
        <v>82664</v>
      </c>
      <c r="J129" s="6">
        <f>'ОДИ ПГГ'!D125</f>
        <v>9431118</v>
      </c>
      <c r="K129" s="6">
        <f>'ОДИ МЗ РБ'!D126</f>
        <v>0</v>
      </c>
      <c r="L129" s="6">
        <f>'ФАП (пр.17-22)'!D125</f>
        <v>0</v>
      </c>
      <c r="M129" s="6">
        <f>'Объем средств по ПР'!D128</f>
        <v>0</v>
      </c>
      <c r="N129" s="6">
        <f>'СМП (17-22)'!D125</f>
        <v>0</v>
      </c>
      <c r="O129" s="6">
        <f>'Гемодиализ (пр.17-22)'!D125</f>
        <v>0</v>
      </c>
      <c r="P129" s="6">
        <f t="shared" si="12"/>
        <v>9637831</v>
      </c>
      <c r="Q129" s="22">
        <f>'бюджет РБ'!D128</f>
        <v>0</v>
      </c>
      <c r="R129" s="81">
        <f>'бюджет РБ'!P128</f>
        <v>0</v>
      </c>
      <c r="S129" s="22">
        <f>'МБТ Расп.№109-р от 28.01.2022'!D126</f>
        <v>0</v>
      </c>
      <c r="T129" s="81">
        <f>'МБТ Расп.№789-р от 07.04.2022'!D125</f>
        <v>0</v>
      </c>
      <c r="U129" s="86">
        <f t="shared" si="15"/>
        <v>9637831</v>
      </c>
    </row>
    <row r="130" spans="1:21" x14ac:dyDescent="0.2">
      <c r="A130" s="39">
        <v>118</v>
      </c>
      <c r="B130" s="94" t="s">
        <v>228</v>
      </c>
      <c r="C130" s="10" t="s">
        <v>229</v>
      </c>
      <c r="D130" s="6">
        <f>'КС '!D126</f>
        <v>0</v>
      </c>
      <c r="E130" s="6">
        <f>'ДС (пр.18-22)'!D126</f>
        <v>0</v>
      </c>
      <c r="F130" s="6">
        <f t="shared" si="11"/>
        <v>0</v>
      </c>
      <c r="G130" s="6">
        <f>'АПУ профилактика'!D129</f>
        <v>0</v>
      </c>
      <c r="H130" s="6">
        <f>'АПУ в неотл.форме'!D126</f>
        <v>0</v>
      </c>
      <c r="I130" s="6">
        <f>'АПУ обращения'!D129</f>
        <v>0</v>
      </c>
      <c r="J130" s="6">
        <f>'ОДИ ПГГ'!D126</f>
        <v>0</v>
      </c>
      <c r="K130" s="6">
        <f>'ОДИ МЗ РБ'!D127</f>
        <v>0</v>
      </c>
      <c r="L130" s="6">
        <f>'ФАП (пр.17-22)'!D126</f>
        <v>0</v>
      </c>
      <c r="M130" s="6">
        <f>'Объем средств по ПР'!D129</f>
        <v>0</v>
      </c>
      <c r="N130" s="6">
        <f>'СМП (17-22)'!D126</f>
        <v>0</v>
      </c>
      <c r="O130" s="6">
        <f>'Гемодиализ (пр.17-22)'!D126</f>
        <v>0</v>
      </c>
      <c r="P130" s="6">
        <f t="shared" si="12"/>
        <v>0</v>
      </c>
      <c r="Q130" s="22">
        <f>'бюджет РБ'!D129</f>
        <v>89097899</v>
      </c>
      <c r="R130" s="81">
        <f>'бюджет РБ'!P129</f>
        <v>0</v>
      </c>
      <c r="S130" s="22">
        <f>'МБТ Расп.№109-р от 28.01.2022'!D127</f>
        <v>0</v>
      </c>
      <c r="T130" s="81">
        <f>'МБТ Расп.№789-р от 07.04.2022'!D126</f>
        <v>0</v>
      </c>
      <c r="U130" s="86">
        <f t="shared" si="15"/>
        <v>89097899</v>
      </c>
    </row>
    <row r="131" spans="1:21" x14ac:dyDescent="0.2">
      <c r="A131" s="39">
        <v>119</v>
      </c>
      <c r="B131" s="94" t="s">
        <v>230</v>
      </c>
      <c r="C131" s="10" t="s">
        <v>231</v>
      </c>
      <c r="D131" s="6">
        <f>'КС '!D127</f>
        <v>0</v>
      </c>
      <c r="E131" s="6">
        <f>'ДС (пр.18-22)'!D127</f>
        <v>0</v>
      </c>
      <c r="F131" s="6">
        <f t="shared" si="11"/>
        <v>0</v>
      </c>
      <c r="G131" s="6">
        <f>'АПУ профилактика'!D130</f>
        <v>0</v>
      </c>
      <c r="H131" s="6">
        <f>'АПУ в неотл.форме'!D127</f>
        <v>0</v>
      </c>
      <c r="I131" s="6">
        <f>'АПУ обращения'!D130</f>
        <v>0</v>
      </c>
      <c r="J131" s="6">
        <f>'ОДИ ПГГ'!D127</f>
        <v>0</v>
      </c>
      <c r="K131" s="6">
        <f>'ОДИ МЗ РБ'!D128</f>
        <v>0</v>
      </c>
      <c r="L131" s="6">
        <f>'ФАП (пр.17-22)'!D127</f>
        <v>0</v>
      </c>
      <c r="M131" s="6">
        <f>'Объем средств по ПР'!D130</f>
        <v>0</v>
      </c>
      <c r="N131" s="6">
        <f>'СМП (17-22)'!D127</f>
        <v>0</v>
      </c>
      <c r="O131" s="6">
        <f>'Гемодиализ (пр.17-22)'!D127</f>
        <v>0</v>
      </c>
      <c r="P131" s="6">
        <f t="shared" si="12"/>
        <v>0</v>
      </c>
      <c r="Q131" s="22">
        <f>'бюджет РБ'!D130</f>
        <v>45903428</v>
      </c>
      <c r="R131" s="81">
        <f>'бюджет РБ'!P130</f>
        <v>0</v>
      </c>
      <c r="S131" s="22">
        <f>'МБТ Расп.№109-р от 28.01.2022'!D128</f>
        <v>0</v>
      </c>
      <c r="T131" s="81">
        <f>'МБТ Расп.№789-р от 07.04.2022'!D127</f>
        <v>0</v>
      </c>
      <c r="U131" s="86">
        <f t="shared" si="15"/>
        <v>45903428</v>
      </c>
    </row>
    <row r="132" spans="1:21" ht="12.75" customHeight="1" x14ac:dyDescent="0.2">
      <c r="A132" s="39">
        <v>120</v>
      </c>
      <c r="B132" s="9" t="s">
        <v>232</v>
      </c>
      <c r="C132" s="10" t="s">
        <v>233</v>
      </c>
      <c r="D132" s="6">
        <f>'КС '!D128</f>
        <v>0</v>
      </c>
      <c r="E132" s="6">
        <f>'ДС (пр.18-22)'!D128</f>
        <v>0</v>
      </c>
      <c r="F132" s="6">
        <f t="shared" si="11"/>
        <v>417758</v>
      </c>
      <c r="G132" s="6">
        <f>'АПУ профилактика'!D131</f>
        <v>417758</v>
      </c>
      <c r="H132" s="6">
        <f>'АПУ в неотл.форме'!D128</f>
        <v>0</v>
      </c>
      <c r="I132" s="6">
        <f>'АПУ обращения'!D131</f>
        <v>0</v>
      </c>
      <c r="J132" s="6">
        <f>'ОДИ ПГГ'!D128</f>
        <v>0</v>
      </c>
      <c r="K132" s="6">
        <f>'ОДИ МЗ РБ'!D129</f>
        <v>0</v>
      </c>
      <c r="L132" s="6">
        <f>'ФАП (пр.17-22)'!D128</f>
        <v>0</v>
      </c>
      <c r="M132" s="6">
        <f>'Объем средств по ПР'!D131</f>
        <v>0</v>
      </c>
      <c r="N132" s="6">
        <f>'СМП (17-22)'!D128</f>
        <v>0</v>
      </c>
      <c r="O132" s="6">
        <f>'Гемодиализ (пр.17-22)'!D128</f>
        <v>49553650</v>
      </c>
      <c r="P132" s="6">
        <f t="shared" si="12"/>
        <v>49971408</v>
      </c>
      <c r="Q132" s="22">
        <f>'бюджет РБ'!D131</f>
        <v>0</v>
      </c>
      <c r="R132" s="81">
        <f>'бюджет РБ'!P131</f>
        <v>0</v>
      </c>
      <c r="S132" s="22">
        <f>'МБТ Расп.№109-р от 28.01.2022'!D129</f>
        <v>0</v>
      </c>
      <c r="T132" s="81">
        <f>'МБТ Расп.№789-р от 07.04.2022'!D128</f>
        <v>0</v>
      </c>
      <c r="U132" s="86">
        <f t="shared" si="15"/>
        <v>49971408</v>
      </c>
    </row>
    <row r="133" spans="1:21" x14ac:dyDescent="0.2">
      <c r="A133" s="39">
        <v>121</v>
      </c>
      <c r="B133" s="94" t="s">
        <v>234</v>
      </c>
      <c r="C133" s="10" t="s">
        <v>235</v>
      </c>
      <c r="D133" s="6">
        <f>'КС '!D129</f>
        <v>0</v>
      </c>
      <c r="E133" s="6">
        <f>'ДС (пр.18-22)'!D129</f>
        <v>46856658</v>
      </c>
      <c r="F133" s="6">
        <f t="shared" si="11"/>
        <v>0</v>
      </c>
      <c r="G133" s="6">
        <f>'АПУ профилактика'!D132</f>
        <v>0</v>
      </c>
      <c r="H133" s="6">
        <f>'АПУ в неотл.форме'!D129</f>
        <v>0</v>
      </c>
      <c r="I133" s="6">
        <f>'АПУ обращения'!D132</f>
        <v>0</v>
      </c>
      <c r="J133" s="6">
        <f>'ОДИ ПГГ'!D129</f>
        <v>0</v>
      </c>
      <c r="K133" s="6">
        <f>'ОДИ МЗ РБ'!D130</f>
        <v>0</v>
      </c>
      <c r="L133" s="6">
        <f>'ФАП (пр.17-22)'!D129</f>
        <v>0</v>
      </c>
      <c r="M133" s="6">
        <f>'Объем средств по ПР'!D132</f>
        <v>0</v>
      </c>
      <c r="N133" s="6">
        <f>'СМП (17-22)'!D129</f>
        <v>0</v>
      </c>
      <c r="O133" s="6">
        <f>'Гемодиализ (пр.17-22)'!D129</f>
        <v>0</v>
      </c>
      <c r="P133" s="6">
        <f t="shared" si="12"/>
        <v>46856658</v>
      </c>
      <c r="Q133" s="22">
        <f>'бюджет РБ'!D132</f>
        <v>0</v>
      </c>
      <c r="R133" s="81">
        <f>'бюджет РБ'!P132</f>
        <v>0</v>
      </c>
      <c r="S133" s="22">
        <f>'МБТ Расп.№109-р от 28.01.2022'!D130</f>
        <v>0</v>
      </c>
      <c r="T133" s="81">
        <f>'МБТ Расп.№789-р от 07.04.2022'!D129</f>
        <v>0</v>
      </c>
      <c r="U133" s="86">
        <f t="shared" si="15"/>
        <v>46856658</v>
      </c>
    </row>
    <row r="134" spans="1:21" x14ac:dyDescent="0.2">
      <c r="A134" s="39">
        <v>122</v>
      </c>
      <c r="B134" s="95" t="s">
        <v>236</v>
      </c>
      <c r="C134" s="10" t="s">
        <v>237</v>
      </c>
      <c r="D134" s="6">
        <f>'КС '!D130</f>
        <v>0</v>
      </c>
      <c r="E134" s="6">
        <f>'ДС (пр.18-22)'!D130</f>
        <v>0</v>
      </c>
      <c r="F134" s="6">
        <f t="shared" si="11"/>
        <v>1699516</v>
      </c>
      <c r="G134" s="6">
        <f>'АПУ профилактика'!D133</f>
        <v>1699516</v>
      </c>
      <c r="H134" s="6">
        <f>'АПУ в неотл.форме'!D130</f>
        <v>0</v>
      </c>
      <c r="I134" s="6">
        <f>'АПУ обращения'!D133</f>
        <v>0</v>
      </c>
      <c r="J134" s="6">
        <f>'ОДИ ПГГ'!D130</f>
        <v>0</v>
      </c>
      <c r="K134" s="6">
        <f>'ОДИ МЗ РБ'!D131</f>
        <v>0</v>
      </c>
      <c r="L134" s="6">
        <f>'ФАП (пр.17-22)'!D130</f>
        <v>0</v>
      </c>
      <c r="M134" s="6">
        <f>'Объем средств по ПР'!D133</f>
        <v>0</v>
      </c>
      <c r="N134" s="6">
        <f>'СМП (17-22)'!D130</f>
        <v>0</v>
      </c>
      <c r="O134" s="6">
        <f>'Гемодиализ (пр.17-22)'!D130</f>
        <v>233617709</v>
      </c>
      <c r="P134" s="6">
        <f t="shared" si="12"/>
        <v>235317225</v>
      </c>
      <c r="Q134" s="22">
        <f>'бюджет РБ'!D133</f>
        <v>0</v>
      </c>
      <c r="R134" s="81">
        <f>'бюджет РБ'!P133</f>
        <v>0</v>
      </c>
      <c r="S134" s="22">
        <f>'МБТ Расп.№109-р от 28.01.2022'!D131</f>
        <v>0</v>
      </c>
      <c r="T134" s="81">
        <f>'МБТ Расп.№789-р от 07.04.2022'!D130</f>
        <v>0</v>
      </c>
      <c r="U134" s="86">
        <f t="shared" si="15"/>
        <v>235317225</v>
      </c>
    </row>
    <row r="135" spans="1:21" x14ac:dyDescent="0.2">
      <c r="A135" s="39">
        <v>123</v>
      </c>
      <c r="B135" s="95" t="s">
        <v>238</v>
      </c>
      <c r="C135" s="10" t="s">
        <v>239</v>
      </c>
      <c r="D135" s="6">
        <f>'КС '!D131</f>
        <v>0</v>
      </c>
      <c r="E135" s="6">
        <f>'ДС (пр.18-22)'!D131</f>
        <v>117452</v>
      </c>
      <c r="F135" s="6">
        <f t="shared" si="11"/>
        <v>0</v>
      </c>
      <c r="G135" s="6">
        <f>'АПУ профилактика'!D134</f>
        <v>0</v>
      </c>
      <c r="H135" s="6">
        <f>'АПУ в неотл.форме'!D131</f>
        <v>0</v>
      </c>
      <c r="I135" s="6">
        <f>'АПУ обращения'!D134</f>
        <v>0</v>
      </c>
      <c r="J135" s="6">
        <f>'ОДИ ПГГ'!D131</f>
        <v>0</v>
      </c>
      <c r="K135" s="6">
        <f>'ОДИ МЗ РБ'!D132</f>
        <v>0</v>
      </c>
      <c r="L135" s="6">
        <f>'ФАП (пр.17-22)'!D131</f>
        <v>0</v>
      </c>
      <c r="M135" s="6">
        <f>'Объем средств по ПР'!D134</f>
        <v>0</v>
      </c>
      <c r="N135" s="6">
        <f>'СМП (17-22)'!D131</f>
        <v>0</v>
      </c>
      <c r="O135" s="6">
        <f>'Гемодиализ (пр.17-22)'!D131</f>
        <v>0</v>
      </c>
      <c r="P135" s="6">
        <f t="shared" si="12"/>
        <v>117452</v>
      </c>
      <c r="Q135" s="22">
        <f>'бюджет РБ'!D134</f>
        <v>0</v>
      </c>
      <c r="R135" s="81">
        <f>'бюджет РБ'!P134</f>
        <v>0</v>
      </c>
      <c r="S135" s="22">
        <f>'МБТ Расп.№109-р от 28.01.2022'!D132</f>
        <v>0</v>
      </c>
      <c r="T135" s="81">
        <f>'МБТ Расп.№789-р от 07.04.2022'!D131</f>
        <v>0</v>
      </c>
      <c r="U135" s="86">
        <f t="shared" si="15"/>
        <v>117452</v>
      </c>
    </row>
    <row r="136" spans="1:21" x14ac:dyDescent="0.2">
      <c r="A136" s="39">
        <v>124</v>
      </c>
      <c r="B136" s="95" t="s">
        <v>240</v>
      </c>
      <c r="C136" s="10" t="s">
        <v>320</v>
      </c>
      <c r="D136" s="6">
        <f>'КС '!D132</f>
        <v>1891961042</v>
      </c>
      <c r="E136" s="6">
        <f>'ДС (пр.18-22)'!D132</f>
        <v>41211739</v>
      </c>
      <c r="F136" s="6">
        <f t="shared" si="11"/>
        <v>247946536</v>
      </c>
      <c r="G136" s="6">
        <f>'АПУ профилактика'!D135</f>
        <v>90099658</v>
      </c>
      <c r="H136" s="6">
        <f>'АПУ в неотл.форме'!D132</f>
        <v>0</v>
      </c>
      <c r="I136" s="6">
        <f>'АПУ обращения'!D135</f>
        <v>0</v>
      </c>
      <c r="J136" s="6">
        <f>'ОДИ ПГГ'!D132</f>
        <v>149245008</v>
      </c>
      <c r="K136" s="6">
        <f>'ОДИ МЗ РБ'!D133</f>
        <v>8601870</v>
      </c>
      <c r="L136" s="6">
        <f>'ФАП (пр.17-22)'!D132</f>
        <v>0</v>
      </c>
      <c r="M136" s="6">
        <f>'Объем средств по ПР'!D135</f>
        <v>0</v>
      </c>
      <c r="N136" s="6">
        <f>'СМП (17-22)'!D132</f>
        <v>0</v>
      </c>
      <c r="O136" s="6">
        <f>'Гемодиализ (пр.17-22)'!D132</f>
        <v>30164253</v>
      </c>
      <c r="P136" s="6">
        <f t="shared" si="12"/>
        <v>2211283570</v>
      </c>
      <c r="Q136" s="22">
        <f>'бюджет РБ'!D135</f>
        <v>0</v>
      </c>
      <c r="R136" s="81">
        <f>'бюджет РБ'!P135</f>
        <v>0</v>
      </c>
      <c r="S136" s="22">
        <f>'МБТ Расп.№109-р от 28.01.2022'!D133</f>
        <v>0</v>
      </c>
      <c r="T136" s="81">
        <f>'МБТ Расп.№789-р от 07.04.2022'!D132</f>
        <v>52304135.450000018</v>
      </c>
      <c r="U136" s="86">
        <f t="shared" si="15"/>
        <v>2263587705.4499998</v>
      </c>
    </row>
    <row r="137" spans="1:21" x14ac:dyDescent="0.2">
      <c r="A137" s="39">
        <v>125</v>
      </c>
      <c r="B137" s="95" t="s">
        <v>241</v>
      </c>
      <c r="C137" s="10" t="s">
        <v>242</v>
      </c>
      <c r="D137" s="6">
        <f>'КС '!D133</f>
        <v>3049477237</v>
      </c>
      <c r="E137" s="6">
        <f>'ДС (пр.18-22)'!D133</f>
        <v>3058082034</v>
      </c>
      <c r="F137" s="6">
        <f t="shared" si="11"/>
        <v>535552938</v>
      </c>
      <c r="G137" s="6">
        <f>'АПУ профилактика'!D136</f>
        <v>237392212</v>
      </c>
      <c r="H137" s="6">
        <f>'АПУ в неотл.форме'!D133</f>
        <v>0</v>
      </c>
      <c r="I137" s="6">
        <f>'АПУ обращения'!D136</f>
        <v>10599500</v>
      </c>
      <c r="J137" s="6">
        <f>'ОДИ ПГГ'!D133</f>
        <v>270398026</v>
      </c>
      <c r="K137" s="6">
        <f>'ОДИ МЗ РБ'!D134</f>
        <v>17163200</v>
      </c>
      <c r="L137" s="6">
        <f>'ФАП (пр.17-22)'!D133</f>
        <v>0</v>
      </c>
      <c r="M137" s="6">
        <f>'Объем средств по ПР'!D136</f>
        <v>0</v>
      </c>
      <c r="N137" s="6">
        <f>'СМП (17-22)'!D133</f>
        <v>0</v>
      </c>
      <c r="O137" s="6">
        <f>'Гемодиализ (пр.17-22)'!D133</f>
        <v>0</v>
      </c>
      <c r="P137" s="6">
        <f t="shared" si="12"/>
        <v>6643112209</v>
      </c>
      <c r="Q137" s="22">
        <f>'бюджет РБ'!D136</f>
        <v>17384155</v>
      </c>
      <c r="R137" s="81">
        <f>'бюджет РБ'!Q136</f>
        <v>32436752</v>
      </c>
      <c r="S137" s="22">
        <f>'МБТ Расп.№109-р от 28.01.2022'!D134</f>
        <v>0</v>
      </c>
      <c r="T137" s="81">
        <f>'МБТ Расп.№789-р от 07.04.2022'!D133</f>
        <v>21506402.550000001</v>
      </c>
      <c r="U137" s="86">
        <f t="shared" si="15"/>
        <v>6714439518.5500002</v>
      </c>
    </row>
    <row r="138" spans="1:21" ht="12" customHeight="1" x14ac:dyDescent="0.2">
      <c r="A138" s="39">
        <v>126</v>
      </c>
      <c r="B138" s="95" t="s">
        <v>243</v>
      </c>
      <c r="C138" s="10" t="s">
        <v>244</v>
      </c>
      <c r="D138" s="6">
        <f>'КС '!D134</f>
        <v>1193528220</v>
      </c>
      <c r="E138" s="6">
        <f>'ДС (пр.18-22)'!D134</f>
        <v>4235587</v>
      </c>
      <c r="F138" s="6">
        <f t="shared" si="11"/>
        <v>59435008</v>
      </c>
      <c r="G138" s="6">
        <f>'АПУ профилактика'!D137</f>
        <v>34336460</v>
      </c>
      <c r="H138" s="6">
        <f>'АПУ в неотл.форме'!D134</f>
        <v>375905</v>
      </c>
      <c r="I138" s="6">
        <f>'АПУ обращения'!D137</f>
        <v>1151800</v>
      </c>
      <c r="J138" s="6">
        <f>'ОДИ ПГГ'!D134</f>
        <v>20703833</v>
      </c>
      <c r="K138" s="6">
        <f>'ОДИ МЗ РБ'!D135</f>
        <v>2867010</v>
      </c>
      <c r="L138" s="6">
        <f>'ФАП (пр.17-22)'!D134</f>
        <v>0</v>
      </c>
      <c r="M138" s="6">
        <f>'Объем средств по ПР'!D137</f>
        <v>0</v>
      </c>
      <c r="N138" s="6">
        <f>'СМП (17-22)'!D134</f>
        <v>0</v>
      </c>
      <c r="O138" s="6">
        <f>'Гемодиализ (пр.17-22)'!D134</f>
        <v>2903405</v>
      </c>
      <c r="P138" s="6">
        <f t="shared" si="12"/>
        <v>1260102220</v>
      </c>
      <c r="Q138" s="22">
        <f>'бюджет РБ'!D137</f>
        <v>0</v>
      </c>
      <c r="R138" s="81">
        <f>'бюджет РБ'!P137</f>
        <v>0</v>
      </c>
      <c r="S138" s="22">
        <f>'МБТ Расп.№109-р от 28.01.2022'!D135</f>
        <v>0</v>
      </c>
      <c r="T138" s="81">
        <f>'МБТ Расп.№789-р от 07.04.2022'!D134</f>
        <v>50496458.74000001</v>
      </c>
      <c r="U138" s="86">
        <f t="shared" si="15"/>
        <v>1310598678.74</v>
      </c>
    </row>
    <row r="139" spans="1:21" x14ac:dyDescent="0.2">
      <c r="A139" s="39">
        <v>127</v>
      </c>
      <c r="B139" s="9" t="s">
        <v>245</v>
      </c>
      <c r="C139" s="10" t="s">
        <v>246</v>
      </c>
      <c r="D139" s="6">
        <f>'КС '!D135</f>
        <v>977944752</v>
      </c>
      <c r="E139" s="6">
        <f>'ДС (пр.18-22)'!D135</f>
        <v>79601646</v>
      </c>
      <c r="F139" s="6">
        <f t="shared" si="11"/>
        <v>108956235</v>
      </c>
      <c r="G139" s="6">
        <f>'АПУ профилактика'!D138</f>
        <v>49349524</v>
      </c>
      <c r="H139" s="6">
        <f>'АПУ в неотл.форме'!D135</f>
        <v>23972965</v>
      </c>
      <c r="I139" s="6">
        <f>'АПУ обращения'!D138</f>
        <v>9347979</v>
      </c>
      <c r="J139" s="6">
        <f>'ОДИ ПГГ'!D135</f>
        <v>26285767</v>
      </c>
      <c r="K139" s="6">
        <f>'ОДИ МЗ РБ'!D136</f>
        <v>0</v>
      </c>
      <c r="L139" s="6">
        <f>'ФАП (пр.17-22)'!D135</f>
        <v>0</v>
      </c>
      <c r="M139" s="6">
        <f>'Объем средств по ПР'!D138</f>
        <v>0</v>
      </c>
      <c r="N139" s="6">
        <f>'СМП (17-22)'!D135</f>
        <v>0</v>
      </c>
      <c r="O139" s="6">
        <f>'Гемодиализ (пр.17-22)'!D135</f>
        <v>22677813</v>
      </c>
      <c r="P139" s="6">
        <f t="shared" si="12"/>
        <v>1189180446</v>
      </c>
      <c r="Q139" s="22">
        <f>'бюджет РБ'!D138</f>
        <v>4078272</v>
      </c>
      <c r="R139" s="81">
        <f>'бюджет РБ'!P138</f>
        <v>0</v>
      </c>
      <c r="S139" s="22">
        <f>'МБТ Расп.№109-р от 28.01.2022'!D136</f>
        <v>0</v>
      </c>
      <c r="T139" s="81">
        <f>'МБТ Расп.№789-р от 07.04.2022'!D135</f>
        <v>32744468.659999996</v>
      </c>
      <c r="U139" s="86">
        <f t="shared" ref="U139:U150" si="16">P139+Q139+R139+S139+T139</f>
        <v>1226003186.6600001</v>
      </c>
    </row>
    <row r="140" spans="1:21" x14ac:dyDescent="0.2">
      <c r="A140" s="39">
        <v>128</v>
      </c>
      <c r="B140" s="95" t="s">
        <v>247</v>
      </c>
      <c r="C140" s="10" t="s">
        <v>248</v>
      </c>
      <c r="D140" s="6">
        <f>'КС '!D136</f>
        <v>412242644</v>
      </c>
      <c r="E140" s="6">
        <f>'ДС (пр.18-22)'!D136</f>
        <v>172452347</v>
      </c>
      <c r="F140" s="6">
        <f t="shared" ref="F140:F150" si="17">G140+H140+I140+J140+K140+L140+M140</f>
        <v>24651787</v>
      </c>
      <c r="G140" s="6">
        <f>'АПУ профилактика'!D139</f>
        <v>1447351</v>
      </c>
      <c r="H140" s="6">
        <f>'АПУ в неотл.форме'!D136</f>
        <v>8607472</v>
      </c>
      <c r="I140" s="6">
        <f>'АПУ обращения'!D139</f>
        <v>14596964</v>
      </c>
      <c r="J140" s="6">
        <f>'ОДИ ПГГ'!D136</f>
        <v>0</v>
      </c>
      <c r="K140" s="6">
        <f>'ОДИ МЗ РБ'!D137</f>
        <v>0</v>
      </c>
      <c r="L140" s="6">
        <f>'ФАП (пр.17-22)'!D136</f>
        <v>0</v>
      </c>
      <c r="M140" s="6">
        <f>'Объем средств по ПР'!D139</f>
        <v>0</v>
      </c>
      <c r="N140" s="6">
        <f>'СМП (17-22)'!D136</f>
        <v>0</v>
      </c>
      <c r="O140" s="6">
        <f>'Гемодиализ (пр.17-22)'!D136</f>
        <v>0</v>
      </c>
      <c r="P140" s="6">
        <f t="shared" si="12"/>
        <v>609346778</v>
      </c>
      <c r="Q140" s="22">
        <f>'бюджет РБ'!D139</f>
        <v>0</v>
      </c>
      <c r="R140" s="81">
        <f>'бюджет РБ'!P139</f>
        <v>0</v>
      </c>
      <c r="S140" s="22">
        <f>'МБТ Расп.№109-р от 28.01.2022'!D137</f>
        <v>0</v>
      </c>
      <c r="T140" s="81">
        <f>'МБТ Расп.№789-р от 07.04.2022'!D136</f>
        <v>97223864.589999616</v>
      </c>
      <c r="U140" s="86">
        <f t="shared" si="16"/>
        <v>706570642.58999968</v>
      </c>
    </row>
    <row r="141" spans="1:21" x14ac:dyDescent="0.2">
      <c r="A141" s="39">
        <v>129</v>
      </c>
      <c r="B141" s="9" t="s">
        <v>249</v>
      </c>
      <c r="C141" s="10" t="s">
        <v>321</v>
      </c>
      <c r="D141" s="6">
        <f>'КС '!D137</f>
        <v>224761166</v>
      </c>
      <c r="E141" s="6">
        <f>'ДС (пр.18-22)'!D137</f>
        <v>40322109</v>
      </c>
      <c r="F141" s="6">
        <f t="shared" si="17"/>
        <v>107063161</v>
      </c>
      <c r="G141" s="6">
        <f>'АПУ профилактика'!D140</f>
        <v>21804946</v>
      </c>
      <c r="H141" s="6">
        <f>'АПУ в неотл.форме'!D137</f>
        <v>0</v>
      </c>
      <c r="I141" s="6">
        <f>'АПУ обращения'!D140</f>
        <v>60478982</v>
      </c>
      <c r="J141" s="6">
        <f>'ОДИ ПГГ'!D137</f>
        <v>24779233</v>
      </c>
      <c r="K141" s="6">
        <f>'ОДИ МЗ РБ'!D138</f>
        <v>0</v>
      </c>
      <c r="L141" s="6">
        <f>'ФАП (пр.17-22)'!D137</f>
        <v>0</v>
      </c>
      <c r="M141" s="6">
        <f>'Объем средств по ПР'!D140</f>
        <v>0</v>
      </c>
      <c r="N141" s="6">
        <f>'СМП (17-22)'!D137</f>
        <v>0</v>
      </c>
      <c r="O141" s="6">
        <f>'Гемодиализ (пр.17-22)'!D137</f>
        <v>0</v>
      </c>
      <c r="P141" s="6">
        <f t="shared" si="12"/>
        <v>372146436</v>
      </c>
      <c r="Q141" s="22">
        <f>'бюджет РБ'!D140</f>
        <v>104862355</v>
      </c>
      <c r="R141" s="81">
        <f>'бюджет РБ'!P140</f>
        <v>0</v>
      </c>
      <c r="S141" s="22">
        <f>'МБТ Расп.№109-р от 28.01.2022'!D138</f>
        <v>0</v>
      </c>
      <c r="T141" s="81">
        <f>'МБТ Расп.№789-р от 07.04.2022'!D137</f>
        <v>4973376.0999999996</v>
      </c>
      <c r="U141" s="86">
        <f t="shared" si="16"/>
        <v>481982167.10000002</v>
      </c>
    </row>
    <row r="142" spans="1:21" ht="12" customHeight="1" x14ac:dyDescent="0.2">
      <c r="A142" s="39">
        <v>130</v>
      </c>
      <c r="B142" s="9" t="s">
        <v>250</v>
      </c>
      <c r="C142" s="10" t="s">
        <v>251</v>
      </c>
      <c r="D142" s="6">
        <f>'КС '!D138</f>
        <v>953293343</v>
      </c>
      <c r="E142" s="6">
        <f>'ДС (пр.18-22)'!D138</f>
        <v>29447500</v>
      </c>
      <c r="F142" s="6">
        <f t="shared" si="17"/>
        <v>93907278</v>
      </c>
      <c r="G142" s="6">
        <f>'АПУ профилактика'!D141</f>
        <v>17775611</v>
      </c>
      <c r="H142" s="6">
        <f>'АПУ в неотл.форме'!D138</f>
        <v>0</v>
      </c>
      <c r="I142" s="6">
        <f>'АПУ обращения'!D141</f>
        <v>54041824</v>
      </c>
      <c r="J142" s="6">
        <f>'ОДИ ПГГ'!D138</f>
        <v>14715033</v>
      </c>
      <c r="K142" s="6">
        <f>'ОДИ МЗ РБ'!D139</f>
        <v>7374810</v>
      </c>
      <c r="L142" s="6">
        <f>'ФАП (пр.17-22)'!D138</f>
        <v>0</v>
      </c>
      <c r="M142" s="6">
        <f>'Объем средств по ПР'!D141</f>
        <v>0</v>
      </c>
      <c r="N142" s="6">
        <f>'СМП (17-22)'!D138</f>
        <v>0</v>
      </c>
      <c r="O142" s="6">
        <f>'Гемодиализ (пр.17-22)'!D138</f>
        <v>0</v>
      </c>
      <c r="P142" s="6">
        <f t="shared" si="12"/>
        <v>1076648121</v>
      </c>
      <c r="Q142" s="22">
        <f>'бюджет РБ'!D141</f>
        <v>0</v>
      </c>
      <c r="R142" s="81">
        <f>'бюджет РБ'!P141</f>
        <v>0</v>
      </c>
      <c r="S142" s="22">
        <f>'МБТ Расп.№109-р от 28.01.2022'!D139</f>
        <v>0</v>
      </c>
      <c r="T142" s="81">
        <f>'МБТ Расп.№789-р от 07.04.2022'!D138</f>
        <v>44462380.210000053</v>
      </c>
      <c r="U142" s="86">
        <f t="shared" si="16"/>
        <v>1121110501.21</v>
      </c>
    </row>
    <row r="143" spans="1:21" x14ac:dyDescent="0.2">
      <c r="A143" s="39">
        <v>131</v>
      </c>
      <c r="B143" s="95" t="s">
        <v>252</v>
      </c>
      <c r="C143" s="10" t="s">
        <v>253</v>
      </c>
      <c r="D143" s="6">
        <f>'КС '!D139</f>
        <v>0</v>
      </c>
      <c r="E143" s="6">
        <f>'ДС (пр.18-22)'!D139</f>
        <v>44292281</v>
      </c>
      <c r="F143" s="6">
        <f t="shared" si="17"/>
        <v>99537257</v>
      </c>
      <c r="G143" s="6">
        <f>'АПУ профилактика'!D142</f>
        <v>34594684</v>
      </c>
      <c r="H143" s="6">
        <f>'АПУ в неотл.форме'!D139</f>
        <v>0</v>
      </c>
      <c r="I143" s="6">
        <f>'АПУ обращения'!D142</f>
        <v>0</v>
      </c>
      <c r="J143" s="6">
        <f>'ОДИ ПГГ'!D139</f>
        <v>61034573</v>
      </c>
      <c r="K143" s="6">
        <f>'ОДИ МЗ РБ'!D140</f>
        <v>3908000</v>
      </c>
      <c r="L143" s="6">
        <f>'ФАП (пр.17-22)'!D139</f>
        <v>0</v>
      </c>
      <c r="M143" s="6">
        <f>'Объем средств по ПР'!D142</f>
        <v>0</v>
      </c>
      <c r="N143" s="6">
        <f>'СМП (17-22)'!D139</f>
        <v>0</v>
      </c>
      <c r="O143" s="6">
        <f>'Гемодиализ (пр.17-22)'!D139</f>
        <v>0</v>
      </c>
      <c r="P143" s="6">
        <f t="shared" ref="P143:P150" si="18">D143+E143+F143+N143+O143</f>
        <v>143829538</v>
      </c>
      <c r="Q143" s="22">
        <f>'бюджет РБ'!D142</f>
        <v>0</v>
      </c>
      <c r="R143" s="81">
        <f>'бюджет РБ'!P142</f>
        <v>0</v>
      </c>
      <c r="S143" s="22">
        <f>'МБТ Расп.№109-р от 28.01.2022'!D140</f>
        <v>0</v>
      </c>
      <c r="T143" s="81">
        <f>'МБТ Расп.№789-р от 07.04.2022'!D139</f>
        <v>0</v>
      </c>
      <c r="U143" s="86">
        <f t="shared" si="16"/>
        <v>143829538</v>
      </c>
    </row>
    <row r="144" spans="1:21" x14ac:dyDescent="0.2">
      <c r="A144" s="39">
        <v>132</v>
      </c>
      <c r="B144" s="95" t="s">
        <v>254</v>
      </c>
      <c r="C144" s="10" t="s">
        <v>255</v>
      </c>
      <c r="D144" s="6">
        <f>'КС '!D140</f>
        <v>0</v>
      </c>
      <c r="E144" s="6">
        <f>'ДС (пр.18-22)'!D140</f>
        <v>29898801</v>
      </c>
      <c r="F144" s="6">
        <f t="shared" si="17"/>
        <v>115987661</v>
      </c>
      <c r="G144" s="6">
        <f>'АПУ профилактика'!D143</f>
        <v>17528411</v>
      </c>
      <c r="H144" s="6">
        <f>'АПУ в неотл.форме'!D140</f>
        <v>0</v>
      </c>
      <c r="I144" s="6">
        <f>'АПУ обращения'!D143</f>
        <v>98174205</v>
      </c>
      <c r="J144" s="6">
        <f>'ОДИ ПГГ'!D140</f>
        <v>285045</v>
      </c>
      <c r="K144" s="6">
        <f>'ОДИ МЗ РБ'!D141</f>
        <v>0</v>
      </c>
      <c r="L144" s="6">
        <f>'ФАП (пр.17-22)'!D140</f>
        <v>0</v>
      </c>
      <c r="M144" s="6">
        <f>'Объем средств по ПР'!D143</f>
        <v>0</v>
      </c>
      <c r="N144" s="6">
        <f>'СМП (17-22)'!D140</f>
        <v>0</v>
      </c>
      <c r="O144" s="6">
        <f>'Гемодиализ (пр.17-22)'!D140</f>
        <v>0</v>
      </c>
      <c r="P144" s="6">
        <f t="shared" si="18"/>
        <v>145886462</v>
      </c>
      <c r="Q144" s="22">
        <f>'бюджет РБ'!D143</f>
        <v>0</v>
      </c>
      <c r="R144" s="81">
        <f>'бюджет РБ'!P143</f>
        <v>0</v>
      </c>
      <c r="S144" s="22">
        <f>'МБТ Расп.№109-р от 28.01.2022'!D141</f>
        <v>0</v>
      </c>
      <c r="T144" s="81">
        <f>'МБТ Расп.№789-р от 07.04.2022'!D140</f>
        <v>0</v>
      </c>
      <c r="U144" s="86">
        <f t="shared" si="16"/>
        <v>145886462</v>
      </c>
    </row>
    <row r="145" spans="1:21" x14ac:dyDescent="0.2">
      <c r="A145" s="39">
        <v>133</v>
      </c>
      <c r="B145" s="95" t="s">
        <v>256</v>
      </c>
      <c r="C145" s="10" t="s">
        <v>257</v>
      </c>
      <c r="D145" s="6">
        <f>'КС '!D141</f>
        <v>341459870</v>
      </c>
      <c r="E145" s="6">
        <f>'ДС (пр.18-22)'!D141</f>
        <v>22144581</v>
      </c>
      <c r="F145" s="6">
        <f t="shared" si="17"/>
        <v>43838294</v>
      </c>
      <c r="G145" s="6">
        <f>'АПУ профилактика'!D144</f>
        <v>23431130</v>
      </c>
      <c r="H145" s="6">
        <f>'АПУ в неотл.форме'!D141</f>
        <v>0</v>
      </c>
      <c r="I145" s="6">
        <f>'АПУ обращения'!D144</f>
        <v>8238935</v>
      </c>
      <c r="J145" s="6">
        <f>'ОДИ ПГГ'!D141</f>
        <v>12168229</v>
      </c>
      <c r="K145" s="6">
        <f>'ОДИ МЗ РБ'!D142</f>
        <v>0</v>
      </c>
      <c r="L145" s="6">
        <f>'ФАП (пр.17-22)'!D141</f>
        <v>0</v>
      </c>
      <c r="M145" s="6">
        <f>'Объем средств по ПР'!D144</f>
        <v>0</v>
      </c>
      <c r="N145" s="6">
        <f>'СМП (17-22)'!D141</f>
        <v>0</v>
      </c>
      <c r="O145" s="6">
        <f>'Гемодиализ (пр.17-22)'!D141</f>
        <v>0</v>
      </c>
      <c r="P145" s="6">
        <f t="shared" si="18"/>
        <v>407442745</v>
      </c>
      <c r="Q145" s="22">
        <f>'бюджет РБ'!D144</f>
        <v>61108744</v>
      </c>
      <c r="R145" s="81">
        <f>'бюджет РБ'!P144</f>
        <v>0</v>
      </c>
      <c r="S145" s="22">
        <f>'МБТ Расп.№109-р от 28.01.2022'!D142</f>
        <v>0</v>
      </c>
      <c r="T145" s="81">
        <f>'МБТ Расп.№789-р от 07.04.2022'!D141</f>
        <v>100455.66</v>
      </c>
      <c r="U145" s="86">
        <f t="shared" si="16"/>
        <v>468651944.66000003</v>
      </c>
    </row>
    <row r="146" spans="1:21" ht="13.5" customHeight="1" x14ac:dyDescent="0.2">
      <c r="A146" s="39">
        <v>134</v>
      </c>
      <c r="B146" s="9" t="s">
        <v>258</v>
      </c>
      <c r="C146" s="10" t="s">
        <v>322</v>
      </c>
      <c r="D146" s="6">
        <f>'КС '!D142</f>
        <v>1157884767</v>
      </c>
      <c r="E146" s="6">
        <f>'ДС (пр.18-22)'!D142</f>
        <v>38298839</v>
      </c>
      <c r="F146" s="6">
        <f t="shared" si="17"/>
        <v>353822204</v>
      </c>
      <c r="G146" s="6">
        <f>'АПУ профилактика'!D145</f>
        <v>85121136</v>
      </c>
      <c r="H146" s="6">
        <f>'АПУ в неотл.форме'!D142</f>
        <v>39991029</v>
      </c>
      <c r="I146" s="6">
        <f>'АПУ обращения'!D145</f>
        <v>113239171</v>
      </c>
      <c r="J146" s="6">
        <f>'ОДИ ПГГ'!D142</f>
        <v>113363877</v>
      </c>
      <c r="K146" s="6">
        <f>'ОДИ МЗ РБ'!D143</f>
        <v>0</v>
      </c>
      <c r="L146" s="6">
        <f>'ФАП (пр.17-22)'!D142</f>
        <v>0</v>
      </c>
      <c r="M146" s="6">
        <f>'Объем средств по ПР'!D145</f>
        <v>2106991</v>
      </c>
      <c r="N146" s="6">
        <f>'СМП (17-22)'!D142</f>
        <v>0</v>
      </c>
      <c r="O146" s="6">
        <f>'Гемодиализ (пр.17-22)'!D142</f>
        <v>189995</v>
      </c>
      <c r="P146" s="6">
        <f t="shared" si="18"/>
        <v>1550195805</v>
      </c>
      <c r="Q146" s="22">
        <f>'бюджет РБ'!D145</f>
        <v>1337359</v>
      </c>
      <c r="R146" s="81">
        <f>'бюджет РБ'!P145</f>
        <v>0</v>
      </c>
      <c r="S146" s="22">
        <f>'МБТ Расп.№109-р от 28.01.2022'!D143</f>
        <v>2447776</v>
      </c>
      <c r="T146" s="81">
        <f>'МБТ Расп.№789-р от 07.04.2022'!D142</f>
        <v>344559.51</v>
      </c>
      <c r="U146" s="86">
        <f t="shared" si="16"/>
        <v>1554325499.51</v>
      </c>
    </row>
    <row r="147" spans="1:21" x14ac:dyDescent="0.2">
      <c r="A147" s="39">
        <v>135</v>
      </c>
      <c r="B147" s="94" t="s">
        <v>259</v>
      </c>
      <c r="C147" s="10" t="s">
        <v>260</v>
      </c>
      <c r="D147" s="6">
        <f>'КС '!D143</f>
        <v>996990992</v>
      </c>
      <c r="E147" s="6">
        <f>'ДС (пр.18-22)'!D143</f>
        <v>74332505</v>
      </c>
      <c r="F147" s="6">
        <f t="shared" si="17"/>
        <v>585516165</v>
      </c>
      <c r="G147" s="6">
        <f>'АПУ профилактика'!D146</f>
        <v>206442156</v>
      </c>
      <c r="H147" s="6">
        <f>'АПУ в неотл.форме'!D143</f>
        <v>57281067</v>
      </c>
      <c r="I147" s="6">
        <f>'АПУ обращения'!D146</f>
        <v>226933002</v>
      </c>
      <c r="J147" s="6">
        <f>'ОДИ ПГГ'!D143</f>
        <v>68399462</v>
      </c>
      <c r="K147" s="6">
        <f>'ОДИ МЗ РБ'!D144</f>
        <v>0</v>
      </c>
      <c r="L147" s="6">
        <f>'ФАП (пр.17-22)'!D143</f>
        <v>22595540</v>
      </c>
      <c r="M147" s="6">
        <f>'Объем средств по ПР'!D146</f>
        <v>3864938</v>
      </c>
      <c r="N147" s="6">
        <f>'СМП (17-22)'!D143</f>
        <v>0</v>
      </c>
      <c r="O147" s="6">
        <f>'Гемодиализ (пр.17-22)'!D143</f>
        <v>1063972</v>
      </c>
      <c r="P147" s="6">
        <f t="shared" si="18"/>
        <v>1657903634</v>
      </c>
      <c r="Q147" s="22">
        <f>'бюджет РБ'!D146</f>
        <v>13735750</v>
      </c>
      <c r="R147" s="81">
        <f>'бюджет РБ'!P146</f>
        <v>221385.32</v>
      </c>
      <c r="S147" s="22">
        <f>'МБТ Расп.№109-р от 28.01.2022'!D144</f>
        <v>5477514</v>
      </c>
      <c r="T147" s="81">
        <f>'МБТ Расп.№789-р от 07.04.2022'!D143</f>
        <v>56062509.870000049</v>
      </c>
      <c r="U147" s="86">
        <f t="shared" si="16"/>
        <v>1733400793.1900001</v>
      </c>
    </row>
    <row r="148" spans="1:21" x14ac:dyDescent="0.2">
      <c r="A148" s="39">
        <v>136</v>
      </c>
      <c r="B148" s="95" t="s">
        <v>261</v>
      </c>
      <c r="C148" s="10" t="s">
        <v>262</v>
      </c>
      <c r="D148" s="6">
        <f>'КС '!D144</f>
        <v>1515612694</v>
      </c>
      <c r="E148" s="6">
        <f>'ДС (пр.18-22)'!D144</f>
        <v>44655712</v>
      </c>
      <c r="F148" s="6">
        <f t="shared" si="17"/>
        <v>45655095</v>
      </c>
      <c r="G148" s="6">
        <f>'АПУ профилактика'!D147</f>
        <v>1410988</v>
      </c>
      <c r="H148" s="6">
        <f>'АПУ в неотл.форме'!D144</f>
        <v>3007240</v>
      </c>
      <c r="I148" s="6">
        <f>'АПУ обращения'!D147</f>
        <v>0</v>
      </c>
      <c r="J148" s="6">
        <f>'ОДИ ПГГ'!D144</f>
        <v>41236867</v>
      </c>
      <c r="K148" s="6">
        <f>'ОДИ МЗ РБ'!D145</f>
        <v>0</v>
      </c>
      <c r="L148" s="6">
        <f>'ФАП (пр.17-22)'!D144</f>
        <v>0</v>
      </c>
      <c r="M148" s="6">
        <f>'Объем средств по ПР'!D147</f>
        <v>0</v>
      </c>
      <c r="N148" s="6">
        <f>'СМП (17-22)'!D144</f>
        <v>0</v>
      </c>
      <c r="O148" s="6">
        <f>'Гемодиализ (пр.17-22)'!D144</f>
        <v>1557959</v>
      </c>
      <c r="P148" s="6">
        <f t="shared" si="18"/>
        <v>1607481460</v>
      </c>
      <c r="Q148" s="22">
        <f>'бюджет РБ'!D147</f>
        <v>0</v>
      </c>
      <c r="R148" s="81">
        <f>'бюджет РБ'!P147</f>
        <v>0</v>
      </c>
      <c r="S148" s="22">
        <f>'МБТ Расп.№109-р от 28.01.2022'!D145</f>
        <v>0</v>
      </c>
      <c r="T148" s="81">
        <f>'МБТ Расп.№789-р от 07.04.2022'!D144</f>
        <v>26016532.899999999</v>
      </c>
      <c r="U148" s="86">
        <f t="shared" si="16"/>
        <v>1633497992.9000001</v>
      </c>
    </row>
    <row r="149" spans="1:21" x14ac:dyDescent="0.2">
      <c r="A149" s="39">
        <v>137</v>
      </c>
      <c r="B149" s="9" t="s">
        <v>263</v>
      </c>
      <c r="C149" s="10" t="s">
        <v>264</v>
      </c>
      <c r="D149" s="6">
        <f>'КС '!D145</f>
        <v>0</v>
      </c>
      <c r="E149" s="6">
        <f>'ДС (пр.18-22)'!D145</f>
        <v>0</v>
      </c>
      <c r="F149" s="6">
        <f t="shared" si="17"/>
        <v>52333167</v>
      </c>
      <c r="G149" s="6">
        <f>'АПУ профилактика'!D148</f>
        <v>13314137</v>
      </c>
      <c r="H149" s="6">
        <f>'АПУ в неотл.форме'!D145</f>
        <v>0</v>
      </c>
      <c r="I149" s="6">
        <f>'АПУ обращения'!D148</f>
        <v>39019030</v>
      </c>
      <c r="J149" s="6">
        <f>'ОДИ ПГГ'!D145</f>
        <v>0</v>
      </c>
      <c r="K149" s="6">
        <f>'ОДИ МЗ РБ'!D146</f>
        <v>0</v>
      </c>
      <c r="L149" s="6">
        <f>'ФАП (пр.17-22)'!D145</f>
        <v>0</v>
      </c>
      <c r="M149" s="6">
        <f>'Объем средств по ПР'!D148</f>
        <v>0</v>
      </c>
      <c r="N149" s="6">
        <f>'СМП (17-22)'!D145</f>
        <v>0</v>
      </c>
      <c r="O149" s="6">
        <f>'Гемодиализ (пр.17-22)'!D145</f>
        <v>0</v>
      </c>
      <c r="P149" s="6">
        <f t="shared" si="18"/>
        <v>52333167</v>
      </c>
      <c r="Q149" s="22">
        <f>'бюджет РБ'!D148</f>
        <v>0</v>
      </c>
      <c r="R149" s="81">
        <f>'бюджет РБ'!P148</f>
        <v>0</v>
      </c>
      <c r="S149" s="22">
        <f>'МБТ Расп.№109-р от 28.01.2022'!D146</f>
        <v>0</v>
      </c>
      <c r="T149" s="81">
        <f>'МБТ Расп.№789-р от 07.04.2022'!D145</f>
        <v>0</v>
      </c>
      <c r="U149" s="86">
        <f t="shared" si="16"/>
        <v>52333167</v>
      </c>
    </row>
    <row r="150" spans="1:21" ht="10.5" customHeight="1" x14ac:dyDescent="0.2">
      <c r="A150" s="39">
        <v>138</v>
      </c>
      <c r="B150" s="101" t="s">
        <v>265</v>
      </c>
      <c r="C150" s="102" t="s">
        <v>266</v>
      </c>
      <c r="D150" s="6">
        <f>'КС '!D146</f>
        <v>0</v>
      </c>
      <c r="E150" s="6">
        <f>'ДС (пр.18-22)'!D146</f>
        <v>376741381</v>
      </c>
      <c r="F150" s="6">
        <f t="shared" si="17"/>
        <v>370037327</v>
      </c>
      <c r="G150" s="6">
        <f>'АПУ профилактика'!D149</f>
        <v>0</v>
      </c>
      <c r="H150" s="6">
        <f>'АПУ в неотл.форме'!D146</f>
        <v>0</v>
      </c>
      <c r="I150" s="6">
        <f>'АПУ обращения'!D149</f>
        <v>0</v>
      </c>
      <c r="J150" s="6">
        <f>'ОДИ ПГГ'!D146</f>
        <v>0</v>
      </c>
      <c r="K150" s="6">
        <f>'ОДИ МЗ РБ'!D147</f>
        <v>370037327</v>
      </c>
      <c r="L150" s="6">
        <f>'ФАП (пр.17-22)'!D146</f>
        <v>0</v>
      </c>
      <c r="M150" s="6">
        <f>'Объем средств по ПР'!D149</f>
        <v>0</v>
      </c>
      <c r="N150" s="6">
        <f>'СМП (17-22)'!D146</f>
        <v>0</v>
      </c>
      <c r="O150" s="6">
        <f>'Гемодиализ (пр.17-22)'!D146</f>
        <v>0</v>
      </c>
      <c r="P150" s="6">
        <f t="shared" si="18"/>
        <v>746778708</v>
      </c>
      <c r="Q150" s="22">
        <f>'бюджет РБ'!D149</f>
        <v>75396000</v>
      </c>
      <c r="R150" s="81">
        <f>'бюджет РБ'!P149</f>
        <v>0</v>
      </c>
      <c r="S150" s="22">
        <f>'МБТ Расп.№109-р от 28.01.2022'!D147</f>
        <v>0</v>
      </c>
      <c r="T150" s="81">
        <f>'МБТ Расп.№789-р от 07.04.2022'!D146</f>
        <v>0</v>
      </c>
      <c r="U150" s="86">
        <f t="shared" si="16"/>
        <v>822174708</v>
      </c>
    </row>
    <row r="151" spans="1:21" x14ac:dyDescent="0.2">
      <c r="F151" s="51"/>
    </row>
  </sheetData>
  <mergeCells count="25">
    <mergeCell ref="V4:V7"/>
    <mergeCell ref="W4:W7"/>
    <mergeCell ref="T4:T7"/>
    <mergeCell ref="A93:A95"/>
    <mergeCell ref="B93:B95"/>
    <mergeCell ref="A9:C9"/>
    <mergeCell ref="A8:C8"/>
    <mergeCell ref="D4:P4"/>
    <mergeCell ref="F5:M5"/>
    <mergeCell ref="G6:M6"/>
    <mergeCell ref="R5:R7"/>
    <mergeCell ref="A2:U2"/>
    <mergeCell ref="F6:F7"/>
    <mergeCell ref="A4:A7"/>
    <mergeCell ref="B4:B7"/>
    <mergeCell ref="C4:C7"/>
    <mergeCell ref="D5:D7"/>
    <mergeCell ref="E5:E7"/>
    <mergeCell ref="U4:U7"/>
    <mergeCell ref="N5:N7"/>
    <mergeCell ref="O5:O7"/>
    <mergeCell ref="P5:P7"/>
    <mergeCell ref="S4:S7"/>
    <mergeCell ref="Q4:R4"/>
    <mergeCell ref="Q5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9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1" sqref="H11"/>
    </sheetView>
  </sheetViews>
  <sheetFormatPr defaultRowHeight="12" x14ac:dyDescent="0.2"/>
  <cols>
    <col min="1" max="1" width="4.7109375" style="92" customWidth="1"/>
    <col min="2" max="2" width="6.42578125" style="92" customWidth="1"/>
    <col min="3" max="3" width="31.28515625" style="46" customWidth="1"/>
    <col min="4" max="4" width="12.140625" style="1" customWidth="1"/>
    <col min="5" max="6" width="13" style="1" customWidth="1"/>
    <col min="7" max="16384" width="9.140625" style="1"/>
  </cols>
  <sheetData>
    <row r="1" spans="1:6" x14ac:dyDescent="0.2">
      <c r="D1" s="26"/>
      <c r="E1" s="26"/>
      <c r="F1" s="26"/>
    </row>
    <row r="2" spans="1:6" ht="26.25" customHeight="1" x14ac:dyDescent="0.2">
      <c r="A2" s="148" t="s">
        <v>398</v>
      </c>
      <c r="B2" s="148"/>
      <c r="C2" s="148"/>
      <c r="D2" s="148"/>
      <c r="E2" s="148"/>
      <c r="F2" s="148"/>
    </row>
    <row r="3" spans="1:6" x14ac:dyDescent="0.2">
      <c r="C3" s="2"/>
      <c r="D3" s="26"/>
    </row>
    <row r="4" spans="1:6" s="3" customFormat="1" ht="27" customHeight="1" x14ac:dyDescent="0.2">
      <c r="A4" s="186" t="s">
        <v>0</v>
      </c>
      <c r="B4" s="186" t="s">
        <v>1</v>
      </c>
      <c r="C4" s="186" t="s">
        <v>2</v>
      </c>
      <c r="D4" s="172" t="s">
        <v>397</v>
      </c>
      <c r="E4" s="172"/>
      <c r="F4" s="172"/>
    </row>
    <row r="5" spans="1:6" ht="16.5" customHeight="1" x14ac:dyDescent="0.2">
      <c r="A5" s="187"/>
      <c r="B5" s="187"/>
      <c r="C5" s="187"/>
      <c r="D5" s="172" t="s">
        <v>288</v>
      </c>
      <c r="E5" s="200" t="s">
        <v>394</v>
      </c>
      <c r="F5" s="201"/>
    </row>
    <row r="6" spans="1:6" ht="44.25" customHeight="1" x14ac:dyDescent="0.2">
      <c r="A6" s="188"/>
      <c r="B6" s="188"/>
      <c r="C6" s="188"/>
      <c r="D6" s="172"/>
      <c r="E6" s="122" t="s">
        <v>395</v>
      </c>
      <c r="F6" s="122" t="s">
        <v>396</v>
      </c>
    </row>
    <row r="7" spans="1:6" ht="12.75" customHeight="1" x14ac:dyDescent="0.2">
      <c r="A7" s="176" t="s">
        <v>268</v>
      </c>
      <c r="B7" s="176"/>
      <c r="C7" s="176"/>
      <c r="D7" s="28">
        <f>D8+D9</f>
        <v>152807880</v>
      </c>
      <c r="E7" s="28">
        <f t="shared" ref="E7:F7" si="0">E8+E9</f>
        <v>35000647</v>
      </c>
      <c r="F7" s="28">
        <f t="shared" si="0"/>
        <v>117807233</v>
      </c>
    </row>
    <row r="8" spans="1:6" ht="12.75" customHeight="1" x14ac:dyDescent="0.2">
      <c r="A8" s="167" t="s">
        <v>267</v>
      </c>
      <c r="B8" s="168"/>
      <c r="C8" s="169"/>
      <c r="D8" s="27"/>
      <c r="E8" s="27"/>
      <c r="F8" s="27"/>
    </row>
    <row r="9" spans="1:6" ht="12.75" customHeight="1" x14ac:dyDescent="0.2">
      <c r="A9" s="167" t="s">
        <v>311</v>
      </c>
      <c r="B9" s="168"/>
      <c r="C9" s="169"/>
      <c r="D9" s="28">
        <f>SUM(D10:D149)-D93-D94</f>
        <v>152807880</v>
      </c>
      <c r="E9" s="28">
        <f t="shared" ref="E9:F9" si="1">SUM(E10:E149)-E93-E94</f>
        <v>35000647</v>
      </c>
      <c r="F9" s="28">
        <f t="shared" si="1"/>
        <v>117807233</v>
      </c>
    </row>
    <row r="10" spans="1:6" ht="12" customHeight="1" x14ac:dyDescent="0.2">
      <c r="A10" s="39">
        <v>1</v>
      </c>
      <c r="B10" s="4" t="s">
        <v>3</v>
      </c>
      <c r="C10" s="5" t="s">
        <v>4</v>
      </c>
      <c r="D10" s="27">
        <v>1214383</v>
      </c>
      <c r="E10" s="22">
        <v>278154</v>
      </c>
      <c r="F10" s="22">
        <v>936229</v>
      </c>
    </row>
    <row r="11" spans="1:6" x14ac:dyDescent="0.2">
      <c r="A11" s="39">
        <v>2</v>
      </c>
      <c r="B11" s="7" t="s">
        <v>5</v>
      </c>
      <c r="C11" s="5" t="s">
        <v>6</v>
      </c>
      <c r="D11" s="27">
        <v>1168407</v>
      </c>
      <c r="E11" s="22">
        <v>267624</v>
      </c>
      <c r="F11" s="22">
        <v>900783</v>
      </c>
    </row>
    <row r="12" spans="1:6" x14ac:dyDescent="0.2">
      <c r="A12" s="39">
        <v>3</v>
      </c>
      <c r="B12" s="52" t="s">
        <v>7</v>
      </c>
      <c r="C12" s="8" t="s">
        <v>8</v>
      </c>
      <c r="D12" s="27">
        <v>2156139</v>
      </c>
      <c r="E12" s="22">
        <v>493864</v>
      </c>
      <c r="F12" s="22">
        <v>1662275</v>
      </c>
    </row>
    <row r="13" spans="1:6" ht="14.25" customHeight="1" x14ac:dyDescent="0.2">
      <c r="A13" s="39">
        <v>4</v>
      </c>
      <c r="B13" s="4" t="s">
        <v>9</v>
      </c>
      <c r="C13" s="5" t="s">
        <v>10</v>
      </c>
      <c r="D13" s="27">
        <v>544373</v>
      </c>
      <c r="E13" s="22">
        <v>124689</v>
      </c>
      <c r="F13" s="22">
        <v>419684</v>
      </c>
    </row>
    <row r="14" spans="1:6" x14ac:dyDescent="0.2">
      <c r="A14" s="39">
        <v>5</v>
      </c>
      <c r="B14" s="4" t="s">
        <v>11</v>
      </c>
      <c r="C14" s="5" t="s">
        <v>12</v>
      </c>
      <c r="D14" s="27">
        <v>1363882</v>
      </c>
      <c r="E14" s="22">
        <v>312397</v>
      </c>
      <c r="F14" s="22">
        <v>1051485</v>
      </c>
    </row>
    <row r="15" spans="1:6" x14ac:dyDescent="0.2">
      <c r="A15" s="39">
        <v>6</v>
      </c>
      <c r="B15" s="52" t="s">
        <v>13</v>
      </c>
      <c r="C15" s="8" t="s">
        <v>14</v>
      </c>
      <c r="D15" s="27">
        <v>4922344</v>
      </c>
      <c r="E15" s="22">
        <v>1127463</v>
      </c>
      <c r="F15" s="22">
        <v>3794881</v>
      </c>
    </row>
    <row r="16" spans="1:6" x14ac:dyDescent="0.2">
      <c r="A16" s="39">
        <v>7</v>
      </c>
      <c r="B16" s="9" t="s">
        <v>15</v>
      </c>
      <c r="C16" s="10" t="s">
        <v>16</v>
      </c>
      <c r="D16" s="27">
        <v>2196353</v>
      </c>
      <c r="E16" s="22">
        <v>503075</v>
      </c>
      <c r="F16" s="22">
        <v>1693278</v>
      </c>
    </row>
    <row r="17" spans="1:6" x14ac:dyDescent="0.2">
      <c r="A17" s="39">
        <v>8</v>
      </c>
      <c r="B17" s="52" t="s">
        <v>17</v>
      </c>
      <c r="C17" s="8" t="s">
        <v>18</v>
      </c>
      <c r="D17" s="27">
        <v>1349574</v>
      </c>
      <c r="E17" s="22">
        <v>309120</v>
      </c>
      <c r="F17" s="22">
        <v>1040454</v>
      </c>
    </row>
    <row r="18" spans="1:6" x14ac:dyDescent="0.2">
      <c r="A18" s="39">
        <v>9</v>
      </c>
      <c r="B18" s="52" t="s">
        <v>19</v>
      </c>
      <c r="C18" s="8" t="s">
        <v>20</v>
      </c>
      <c r="D18" s="27">
        <v>1159053</v>
      </c>
      <c r="E18" s="22">
        <v>265481</v>
      </c>
      <c r="F18" s="22">
        <v>893572</v>
      </c>
    </row>
    <row r="19" spans="1:6" x14ac:dyDescent="0.2">
      <c r="A19" s="39">
        <v>10</v>
      </c>
      <c r="B19" s="52" t="s">
        <v>21</v>
      </c>
      <c r="C19" s="8" t="s">
        <v>22</v>
      </c>
      <c r="D19" s="27">
        <v>1476916</v>
      </c>
      <c r="E19" s="22">
        <v>338288</v>
      </c>
      <c r="F19" s="22">
        <v>1138628</v>
      </c>
    </row>
    <row r="20" spans="1:6" x14ac:dyDescent="0.2">
      <c r="A20" s="39">
        <v>11</v>
      </c>
      <c r="B20" s="52" t="s">
        <v>23</v>
      </c>
      <c r="C20" s="8" t="s">
        <v>24</v>
      </c>
      <c r="D20" s="27">
        <v>1193438</v>
      </c>
      <c r="E20" s="22">
        <v>273357</v>
      </c>
      <c r="F20" s="22">
        <v>920081</v>
      </c>
    </row>
    <row r="21" spans="1:6" x14ac:dyDescent="0.2">
      <c r="A21" s="39">
        <v>12</v>
      </c>
      <c r="B21" s="52" t="s">
        <v>25</v>
      </c>
      <c r="C21" s="8" t="s">
        <v>26</v>
      </c>
      <c r="D21" s="27">
        <v>1900490</v>
      </c>
      <c r="E21" s="22">
        <v>435307</v>
      </c>
      <c r="F21" s="22">
        <v>1465183</v>
      </c>
    </row>
    <row r="22" spans="1:6" x14ac:dyDescent="0.2">
      <c r="A22" s="39">
        <v>13</v>
      </c>
      <c r="B22" s="52" t="s">
        <v>383</v>
      </c>
      <c r="C22" s="5" t="s">
        <v>350</v>
      </c>
      <c r="D22" s="27">
        <v>0</v>
      </c>
      <c r="E22" s="22">
        <v>0</v>
      </c>
      <c r="F22" s="22">
        <v>0</v>
      </c>
    </row>
    <row r="23" spans="1:6" x14ac:dyDescent="0.2">
      <c r="A23" s="39">
        <v>14</v>
      </c>
      <c r="B23" s="4" t="s">
        <v>27</v>
      </c>
      <c r="C23" s="8" t="s">
        <v>28</v>
      </c>
      <c r="D23" s="27">
        <v>0</v>
      </c>
      <c r="E23" s="22">
        <v>0</v>
      </c>
      <c r="F23" s="22">
        <v>0</v>
      </c>
    </row>
    <row r="24" spans="1:6" x14ac:dyDescent="0.2">
      <c r="A24" s="39">
        <v>15</v>
      </c>
      <c r="B24" s="52" t="s">
        <v>29</v>
      </c>
      <c r="C24" s="8" t="s">
        <v>30</v>
      </c>
      <c r="D24" s="27">
        <v>1465128</v>
      </c>
      <c r="E24" s="22">
        <v>335588</v>
      </c>
      <c r="F24" s="22">
        <v>1129540</v>
      </c>
    </row>
    <row r="25" spans="1:6" x14ac:dyDescent="0.2">
      <c r="A25" s="39">
        <v>16</v>
      </c>
      <c r="B25" s="52" t="s">
        <v>31</v>
      </c>
      <c r="C25" s="8" t="s">
        <v>32</v>
      </c>
      <c r="D25" s="27">
        <v>1099574</v>
      </c>
      <c r="E25" s="22">
        <v>251857</v>
      </c>
      <c r="F25" s="22">
        <v>847717</v>
      </c>
    </row>
    <row r="26" spans="1:6" x14ac:dyDescent="0.2">
      <c r="A26" s="39">
        <v>17</v>
      </c>
      <c r="B26" s="52" t="s">
        <v>33</v>
      </c>
      <c r="C26" s="8" t="s">
        <v>34</v>
      </c>
      <c r="D26" s="27">
        <v>2192406</v>
      </c>
      <c r="E26" s="22">
        <v>502171</v>
      </c>
      <c r="F26" s="22">
        <v>1690235</v>
      </c>
    </row>
    <row r="27" spans="1:6" x14ac:dyDescent="0.2">
      <c r="A27" s="39">
        <v>18</v>
      </c>
      <c r="B27" s="52" t="s">
        <v>35</v>
      </c>
      <c r="C27" s="8" t="s">
        <v>36</v>
      </c>
      <c r="D27" s="27">
        <v>3380162</v>
      </c>
      <c r="E27" s="22">
        <v>774226</v>
      </c>
      <c r="F27" s="22">
        <v>2605936</v>
      </c>
    </row>
    <row r="28" spans="1:6" x14ac:dyDescent="0.2">
      <c r="A28" s="39">
        <v>19</v>
      </c>
      <c r="B28" s="4" t="s">
        <v>37</v>
      </c>
      <c r="C28" s="5" t="s">
        <v>38</v>
      </c>
      <c r="D28" s="27">
        <v>1106319</v>
      </c>
      <c r="E28" s="22">
        <v>253402</v>
      </c>
      <c r="F28" s="22">
        <v>852917</v>
      </c>
    </row>
    <row r="29" spans="1:6" x14ac:dyDescent="0.2">
      <c r="A29" s="39">
        <v>20</v>
      </c>
      <c r="B29" s="4" t="s">
        <v>39</v>
      </c>
      <c r="C29" s="5" t="s">
        <v>40</v>
      </c>
      <c r="D29" s="27">
        <v>1061163</v>
      </c>
      <c r="E29" s="22">
        <v>243059</v>
      </c>
      <c r="F29" s="22">
        <v>818104</v>
      </c>
    </row>
    <row r="30" spans="1:6" x14ac:dyDescent="0.2">
      <c r="A30" s="39">
        <v>21</v>
      </c>
      <c r="B30" s="4" t="s">
        <v>41</v>
      </c>
      <c r="C30" s="5" t="s">
        <v>42</v>
      </c>
      <c r="D30" s="27">
        <v>2622598</v>
      </c>
      <c r="E30" s="22">
        <v>600706</v>
      </c>
      <c r="F30" s="22">
        <v>2021892</v>
      </c>
    </row>
    <row r="31" spans="1:6" x14ac:dyDescent="0.2">
      <c r="A31" s="39">
        <v>22</v>
      </c>
      <c r="B31" s="4" t="s">
        <v>43</v>
      </c>
      <c r="C31" s="5" t="s">
        <v>44</v>
      </c>
      <c r="D31" s="27">
        <v>2380445</v>
      </c>
      <c r="E31" s="22">
        <v>545241</v>
      </c>
      <c r="F31" s="22">
        <v>1835204</v>
      </c>
    </row>
    <row r="32" spans="1:6" x14ac:dyDescent="0.2">
      <c r="A32" s="39">
        <v>23</v>
      </c>
      <c r="B32" s="52" t="s">
        <v>45</v>
      </c>
      <c r="C32" s="8" t="s">
        <v>46</v>
      </c>
      <c r="D32" s="27">
        <v>1051555</v>
      </c>
      <c r="E32" s="22">
        <v>240859</v>
      </c>
      <c r="F32" s="22">
        <v>810696</v>
      </c>
    </row>
    <row r="33" spans="1:6" ht="12" customHeight="1" x14ac:dyDescent="0.2">
      <c r="A33" s="39">
        <v>24</v>
      </c>
      <c r="B33" s="52" t="s">
        <v>47</v>
      </c>
      <c r="C33" s="8" t="s">
        <v>48</v>
      </c>
      <c r="D33" s="27">
        <v>0</v>
      </c>
      <c r="E33" s="22">
        <v>0</v>
      </c>
      <c r="F33" s="22">
        <v>0</v>
      </c>
    </row>
    <row r="34" spans="1:6" ht="24" x14ac:dyDescent="0.2">
      <c r="A34" s="39">
        <v>25</v>
      </c>
      <c r="B34" s="52" t="s">
        <v>49</v>
      </c>
      <c r="C34" s="8" t="s">
        <v>50</v>
      </c>
      <c r="D34" s="27">
        <v>0</v>
      </c>
      <c r="E34" s="22">
        <v>0</v>
      </c>
      <c r="F34" s="22">
        <v>0</v>
      </c>
    </row>
    <row r="35" spans="1:6" x14ac:dyDescent="0.2">
      <c r="A35" s="39">
        <v>26</v>
      </c>
      <c r="B35" s="4" t="s">
        <v>51</v>
      </c>
      <c r="C35" s="10" t="s">
        <v>52</v>
      </c>
      <c r="D35" s="27">
        <v>3524934</v>
      </c>
      <c r="E35" s="22">
        <v>807386</v>
      </c>
      <c r="F35" s="22">
        <v>2717548</v>
      </c>
    </row>
    <row r="36" spans="1:6" x14ac:dyDescent="0.2">
      <c r="A36" s="39">
        <v>27</v>
      </c>
      <c r="B36" s="52" t="s">
        <v>53</v>
      </c>
      <c r="C36" s="8" t="s">
        <v>54</v>
      </c>
      <c r="D36" s="27">
        <v>4293660</v>
      </c>
      <c r="E36" s="22">
        <v>983463</v>
      </c>
      <c r="F36" s="22">
        <v>3310197</v>
      </c>
    </row>
    <row r="37" spans="1:6" ht="24" customHeight="1" x14ac:dyDescent="0.2">
      <c r="A37" s="39">
        <v>28</v>
      </c>
      <c r="B37" s="52" t="s">
        <v>55</v>
      </c>
      <c r="C37" s="8" t="s">
        <v>56</v>
      </c>
      <c r="D37" s="27">
        <v>1422017</v>
      </c>
      <c r="E37" s="22">
        <v>325713</v>
      </c>
      <c r="F37" s="22">
        <v>1096304</v>
      </c>
    </row>
    <row r="38" spans="1:6" ht="12" customHeight="1" x14ac:dyDescent="0.2">
      <c r="A38" s="39">
        <v>29</v>
      </c>
      <c r="B38" s="7" t="s">
        <v>57</v>
      </c>
      <c r="C38" s="10" t="s">
        <v>58</v>
      </c>
      <c r="D38" s="27">
        <v>0</v>
      </c>
      <c r="E38" s="22">
        <v>0</v>
      </c>
      <c r="F38" s="22">
        <v>0</v>
      </c>
    </row>
    <row r="39" spans="1:6" ht="24" x14ac:dyDescent="0.2">
      <c r="A39" s="39">
        <v>30</v>
      </c>
      <c r="B39" s="4" t="s">
        <v>59</v>
      </c>
      <c r="C39" s="5" t="s">
        <v>60</v>
      </c>
      <c r="D39" s="27">
        <v>0</v>
      </c>
      <c r="E39" s="22">
        <v>0</v>
      </c>
      <c r="F39" s="22">
        <v>0</v>
      </c>
    </row>
    <row r="40" spans="1:6" x14ac:dyDescent="0.2">
      <c r="A40" s="39">
        <v>31</v>
      </c>
      <c r="B40" s="52" t="s">
        <v>61</v>
      </c>
      <c r="C40" s="8" t="s">
        <v>62</v>
      </c>
      <c r="D40" s="27">
        <v>599042</v>
      </c>
      <c r="E40" s="22">
        <v>137211</v>
      </c>
      <c r="F40" s="22">
        <v>461831</v>
      </c>
    </row>
    <row r="41" spans="1:6" x14ac:dyDescent="0.2">
      <c r="A41" s="39">
        <v>32</v>
      </c>
      <c r="B41" s="7" t="s">
        <v>63</v>
      </c>
      <c r="C41" s="5" t="s">
        <v>64</v>
      </c>
      <c r="D41" s="27">
        <v>2919562</v>
      </c>
      <c r="E41" s="22">
        <v>668726</v>
      </c>
      <c r="F41" s="22">
        <v>2250836</v>
      </c>
    </row>
    <row r="42" spans="1:6" x14ac:dyDescent="0.2">
      <c r="A42" s="39">
        <v>33</v>
      </c>
      <c r="B42" s="9" t="s">
        <v>65</v>
      </c>
      <c r="C42" s="10" t="s">
        <v>66</v>
      </c>
      <c r="D42" s="27">
        <v>4144554</v>
      </c>
      <c r="E42" s="22">
        <v>949310</v>
      </c>
      <c r="F42" s="22">
        <v>3195244</v>
      </c>
    </row>
    <row r="43" spans="1:6" x14ac:dyDescent="0.2">
      <c r="A43" s="39">
        <v>34</v>
      </c>
      <c r="B43" s="7" t="s">
        <v>67</v>
      </c>
      <c r="C43" s="5" t="s">
        <v>68</v>
      </c>
      <c r="D43" s="27">
        <v>1309153</v>
      </c>
      <c r="E43" s="22">
        <v>299861</v>
      </c>
      <c r="F43" s="22">
        <v>1009292</v>
      </c>
    </row>
    <row r="44" spans="1:6" x14ac:dyDescent="0.2">
      <c r="A44" s="39">
        <v>35</v>
      </c>
      <c r="B44" s="52" t="s">
        <v>69</v>
      </c>
      <c r="C44" s="8" t="s">
        <v>70</v>
      </c>
      <c r="D44" s="27">
        <v>2973575</v>
      </c>
      <c r="E44" s="22">
        <v>681097</v>
      </c>
      <c r="F44" s="22">
        <v>2292478</v>
      </c>
    </row>
    <row r="45" spans="1:6" x14ac:dyDescent="0.2">
      <c r="A45" s="39">
        <v>36</v>
      </c>
      <c r="B45" s="7" t="s">
        <v>71</v>
      </c>
      <c r="C45" s="5" t="s">
        <v>72</v>
      </c>
      <c r="D45" s="27">
        <v>1507117</v>
      </c>
      <c r="E45" s="22">
        <v>345205</v>
      </c>
      <c r="F45" s="22">
        <v>1161912</v>
      </c>
    </row>
    <row r="46" spans="1:6" x14ac:dyDescent="0.2">
      <c r="A46" s="39">
        <v>37</v>
      </c>
      <c r="B46" s="4" t="s">
        <v>73</v>
      </c>
      <c r="C46" s="5" t="s">
        <v>74</v>
      </c>
      <c r="D46" s="27">
        <v>2956299</v>
      </c>
      <c r="E46" s="22">
        <v>677140</v>
      </c>
      <c r="F46" s="22">
        <v>2279159</v>
      </c>
    </row>
    <row r="47" spans="1:6" x14ac:dyDescent="0.2">
      <c r="A47" s="39">
        <v>38</v>
      </c>
      <c r="B47" s="11" t="s">
        <v>75</v>
      </c>
      <c r="C47" s="12" t="s">
        <v>76</v>
      </c>
      <c r="D47" s="27">
        <v>1526173</v>
      </c>
      <c r="E47" s="22">
        <v>349570</v>
      </c>
      <c r="F47" s="22">
        <v>1176603</v>
      </c>
    </row>
    <row r="48" spans="1:6" x14ac:dyDescent="0.2">
      <c r="A48" s="39">
        <v>39</v>
      </c>
      <c r="B48" s="4" t="s">
        <v>77</v>
      </c>
      <c r="C48" s="5" t="s">
        <v>78</v>
      </c>
      <c r="D48" s="27">
        <v>472858</v>
      </c>
      <c r="E48" s="22">
        <v>108308</v>
      </c>
      <c r="F48" s="22">
        <v>364550</v>
      </c>
    </row>
    <row r="49" spans="1:6" x14ac:dyDescent="0.2">
      <c r="A49" s="39">
        <v>40</v>
      </c>
      <c r="B49" s="9" t="s">
        <v>79</v>
      </c>
      <c r="C49" s="10" t="s">
        <v>80</v>
      </c>
      <c r="D49" s="27">
        <v>1684847</v>
      </c>
      <c r="E49" s="22">
        <v>385914</v>
      </c>
      <c r="F49" s="22">
        <v>1298933</v>
      </c>
    </row>
    <row r="50" spans="1:6" x14ac:dyDescent="0.2">
      <c r="A50" s="39">
        <v>41</v>
      </c>
      <c r="B50" s="52" t="s">
        <v>81</v>
      </c>
      <c r="C50" s="8" t="s">
        <v>82</v>
      </c>
      <c r="D50" s="27">
        <v>1125149</v>
      </c>
      <c r="E50" s="22">
        <v>257715</v>
      </c>
      <c r="F50" s="22">
        <v>867434</v>
      </c>
    </row>
    <row r="51" spans="1:6" x14ac:dyDescent="0.2">
      <c r="A51" s="39">
        <v>42</v>
      </c>
      <c r="B51" s="7" t="s">
        <v>83</v>
      </c>
      <c r="C51" s="5" t="s">
        <v>84</v>
      </c>
      <c r="D51" s="27">
        <v>941073</v>
      </c>
      <c r="E51" s="22">
        <v>215553</v>
      </c>
      <c r="F51" s="22">
        <v>725520</v>
      </c>
    </row>
    <row r="52" spans="1:6" x14ac:dyDescent="0.2">
      <c r="A52" s="39">
        <v>43</v>
      </c>
      <c r="B52" s="52" t="s">
        <v>85</v>
      </c>
      <c r="C52" s="8" t="s">
        <v>86</v>
      </c>
      <c r="D52" s="27">
        <v>3578172</v>
      </c>
      <c r="E52" s="22">
        <v>819580</v>
      </c>
      <c r="F52" s="22">
        <v>2758592</v>
      </c>
    </row>
    <row r="53" spans="1:6" x14ac:dyDescent="0.2">
      <c r="A53" s="39">
        <v>44</v>
      </c>
      <c r="B53" s="4" t="s">
        <v>87</v>
      </c>
      <c r="C53" s="5" t="s">
        <v>88</v>
      </c>
      <c r="D53" s="27">
        <v>1257921</v>
      </c>
      <c r="E53" s="22">
        <v>288127</v>
      </c>
      <c r="F53" s="22">
        <v>969794</v>
      </c>
    </row>
    <row r="54" spans="1:6" x14ac:dyDescent="0.2">
      <c r="A54" s="39">
        <v>45</v>
      </c>
      <c r="B54" s="4" t="s">
        <v>89</v>
      </c>
      <c r="C54" s="5" t="s">
        <v>90</v>
      </c>
      <c r="D54" s="27">
        <v>2896943</v>
      </c>
      <c r="E54" s="22">
        <v>663545</v>
      </c>
      <c r="F54" s="22">
        <v>2233398</v>
      </c>
    </row>
    <row r="55" spans="1:6" x14ac:dyDescent="0.2">
      <c r="A55" s="39">
        <v>46</v>
      </c>
      <c r="B55" s="52" t="s">
        <v>91</v>
      </c>
      <c r="C55" s="8" t="s">
        <v>92</v>
      </c>
      <c r="D55" s="27">
        <v>1168397</v>
      </c>
      <c r="E55" s="22">
        <v>267621</v>
      </c>
      <c r="F55" s="22">
        <v>900776</v>
      </c>
    </row>
    <row r="56" spans="1:6" ht="10.5" customHeight="1" x14ac:dyDescent="0.2">
      <c r="A56" s="39">
        <v>47</v>
      </c>
      <c r="B56" s="52" t="s">
        <v>93</v>
      </c>
      <c r="C56" s="8" t="s">
        <v>94</v>
      </c>
      <c r="D56" s="27">
        <v>1421990</v>
      </c>
      <c r="E56" s="22">
        <v>325707</v>
      </c>
      <c r="F56" s="22">
        <v>1096283</v>
      </c>
    </row>
    <row r="57" spans="1:6" x14ac:dyDescent="0.2">
      <c r="A57" s="39">
        <v>48</v>
      </c>
      <c r="B57" s="7" t="s">
        <v>95</v>
      </c>
      <c r="C57" s="5" t="s">
        <v>96</v>
      </c>
      <c r="D57" s="27">
        <v>1711342</v>
      </c>
      <c r="E57" s="22">
        <v>391983</v>
      </c>
      <c r="F57" s="22">
        <v>1319359</v>
      </c>
    </row>
    <row r="58" spans="1:6" x14ac:dyDescent="0.2">
      <c r="A58" s="39">
        <v>49</v>
      </c>
      <c r="B58" s="52" t="s">
        <v>97</v>
      </c>
      <c r="C58" s="8" t="s">
        <v>98</v>
      </c>
      <c r="D58" s="27">
        <v>325202</v>
      </c>
      <c r="E58" s="22">
        <v>74488</v>
      </c>
      <c r="F58" s="22">
        <v>250714</v>
      </c>
    </row>
    <row r="59" spans="1:6" x14ac:dyDescent="0.2">
      <c r="A59" s="39">
        <v>50</v>
      </c>
      <c r="B59" s="7" t="s">
        <v>99</v>
      </c>
      <c r="C59" s="5" t="s">
        <v>100</v>
      </c>
      <c r="D59" s="27">
        <v>1308495</v>
      </c>
      <c r="E59" s="22">
        <v>299711</v>
      </c>
      <c r="F59" s="22">
        <v>1008784</v>
      </c>
    </row>
    <row r="60" spans="1:6" ht="10.5" customHeight="1" x14ac:dyDescent="0.2">
      <c r="A60" s="39">
        <v>51</v>
      </c>
      <c r="B60" s="52" t="s">
        <v>101</v>
      </c>
      <c r="C60" s="8" t="s">
        <v>102</v>
      </c>
      <c r="D60" s="27">
        <v>1766691</v>
      </c>
      <c r="E60" s="22">
        <v>404661</v>
      </c>
      <c r="F60" s="22">
        <v>1362030</v>
      </c>
    </row>
    <row r="61" spans="1:6" x14ac:dyDescent="0.2">
      <c r="A61" s="39">
        <v>52</v>
      </c>
      <c r="B61" s="52" t="s">
        <v>103</v>
      </c>
      <c r="C61" s="8" t="s">
        <v>104</v>
      </c>
      <c r="D61" s="27">
        <v>4139146</v>
      </c>
      <c r="E61" s="22">
        <v>948071</v>
      </c>
      <c r="F61" s="22">
        <v>3191075</v>
      </c>
    </row>
    <row r="62" spans="1:6" x14ac:dyDescent="0.2">
      <c r="A62" s="39">
        <v>53</v>
      </c>
      <c r="B62" s="52" t="s">
        <v>105</v>
      </c>
      <c r="C62" s="8" t="s">
        <v>106</v>
      </c>
      <c r="D62" s="27">
        <v>1219740</v>
      </c>
      <c r="E62" s="22">
        <v>279381</v>
      </c>
      <c r="F62" s="22">
        <v>940359</v>
      </c>
    </row>
    <row r="63" spans="1:6" x14ac:dyDescent="0.2">
      <c r="A63" s="39">
        <v>54</v>
      </c>
      <c r="B63" s="52" t="s">
        <v>107</v>
      </c>
      <c r="C63" s="8" t="s">
        <v>108</v>
      </c>
      <c r="D63" s="27">
        <v>0</v>
      </c>
      <c r="E63" s="22">
        <v>0</v>
      </c>
      <c r="F63" s="22">
        <v>0</v>
      </c>
    </row>
    <row r="64" spans="1:6" x14ac:dyDescent="0.2">
      <c r="A64" s="39">
        <v>55</v>
      </c>
      <c r="B64" s="52" t="s">
        <v>109</v>
      </c>
      <c r="C64" s="8" t="s">
        <v>110</v>
      </c>
      <c r="D64" s="27">
        <v>0</v>
      </c>
      <c r="E64" s="22">
        <v>0</v>
      </c>
      <c r="F64" s="22">
        <v>0</v>
      </c>
    </row>
    <row r="65" spans="1:6" x14ac:dyDescent="0.2">
      <c r="A65" s="39">
        <v>56</v>
      </c>
      <c r="B65" s="95" t="s">
        <v>390</v>
      </c>
      <c r="C65" s="10" t="s">
        <v>389</v>
      </c>
      <c r="D65" s="27">
        <v>0</v>
      </c>
      <c r="E65" s="22">
        <v>0</v>
      </c>
      <c r="F65" s="22">
        <v>0</v>
      </c>
    </row>
    <row r="66" spans="1:6" ht="24" x14ac:dyDescent="0.2">
      <c r="A66" s="39">
        <v>57</v>
      </c>
      <c r="B66" s="52" t="s">
        <v>111</v>
      </c>
      <c r="C66" s="8" t="s">
        <v>112</v>
      </c>
      <c r="D66" s="27">
        <v>1236451</v>
      </c>
      <c r="E66" s="22">
        <v>283209</v>
      </c>
      <c r="F66" s="22">
        <v>953242</v>
      </c>
    </row>
    <row r="67" spans="1:6" ht="24" x14ac:dyDescent="0.2">
      <c r="A67" s="39">
        <v>58</v>
      </c>
      <c r="B67" s="7" t="s">
        <v>113</v>
      </c>
      <c r="C67" s="8" t="s">
        <v>114</v>
      </c>
      <c r="D67" s="27">
        <v>880094</v>
      </c>
      <c r="E67" s="22">
        <v>201586</v>
      </c>
      <c r="F67" s="22">
        <v>678508</v>
      </c>
    </row>
    <row r="68" spans="1:6" ht="17.25" customHeight="1" x14ac:dyDescent="0.2">
      <c r="A68" s="39">
        <v>59</v>
      </c>
      <c r="B68" s="9" t="s">
        <v>115</v>
      </c>
      <c r="C68" s="10" t="s">
        <v>116</v>
      </c>
      <c r="D68" s="27">
        <v>1249993</v>
      </c>
      <c r="E68" s="22">
        <v>286311</v>
      </c>
      <c r="F68" s="22">
        <v>963682</v>
      </c>
    </row>
    <row r="69" spans="1:6" ht="15" customHeight="1" x14ac:dyDescent="0.2">
      <c r="A69" s="39">
        <v>60</v>
      </c>
      <c r="B69" s="7" t="s">
        <v>117</v>
      </c>
      <c r="C69" s="8" t="s">
        <v>118</v>
      </c>
      <c r="D69" s="27">
        <v>1740264</v>
      </c>
      <c r="E69" s="22">
        <v>398607</v>
      </c>
      <c r="F69" s="22">
        <v>1341657</v>
      </c>
    </row>
    <row r="70" spans="1:6" ht="16.5" customHeight="1" x14ac:dyDescent="0.2">
      <c r="A70" s="39">
        <v>61</v>
      </c>
      <c r="B70" s="52" t="s">
        <v>119</v>
      </c>
      <c r="C70" s="8" t="s">
        <v>318</v>
      </c>
      <c r="D70" s="27">
        <v>861017</v>
      </c>
      <c r="E70" s="22">
        <v>197216</v>
      </c>
      <c r="F70" s="22">
        <v>663801</v>
      </c>
    </row>
    <row r="71" spans="1:6" ht="24.75" customHeight="1" x14ac:dyDescent="0.2">
      <c r="A71" s="39">
        <v>62</v>
      </c>
      <c r="B71" s="4" t="s">
        <v>120</v>
      </c>
      <c r="C71" s="8" t="s">
        <v>121</v>
      </c>
      <c r="D71" s="27">
        <v>0</v>
      </c>
      <c r="E71" s="22">
        <v>0</v>
      </c>
      <c r="F71" s="22">
        <v>0</v>
      </c>
    </row>
    <row r="72" spans="1:6" ht="24.75" customHeight="1" x14ac:dyDescent="0.2">
      <c r="A72" s="39">
        <v>63</v>
      </c>
      <c r="B72" s="4" t="s">
        <v>122</v>
      </c>
      <c r="C72" s="8" t="s">
        <v>123</v>
      </c>
      <c r="D72" s="27">
        <v>0</v>
      </c>
      <c r="E72" s="22">
        <v>0</v>
      </c>
      <c r="F72" s="22">
        <v>0</v>
      </c>
    </row>
    <row r="73" spans="1:6" ht="16.5" customHeight="1" x14ac:dyDescent="0.2">
      <c r="A73" s="39">
        <v>64</v>
      </c>
      <c r="B73" s="7" t="s">
        <v>124</v>
      </c>
      <c r="C73" s="8" t="s">
        <v>125</v>
      </c>
      <c r="D73" s="27">
        <v>2733974</v>
      </c>
      <c r="E73" s="22">
        <v>626217</v>
      </c>
      <c r="F73" s="22">
        <v>2107757</v>
      </c>
    </row>
    <row r="74" spans="1:6" x14ac:dyDescent="0.2">
      <c r="A74" s="39">
        <v>65</v>
      </c>
      <c r="B74" s="7" t="s">
        <v>126</v>
      </c>
      <c r="C74" s="5" t="s">
        <v>127</v>
      </c>
      <c r="D74" s="27">
        <v>1791406</v>
      </c>
      <c r="E74" s="22">
        <v>410322</v>
      </c>
      <c r="F74" s="22">
        <v>1381084</v>
      </c>
    </row>
    <row r="75" spans="1:6" x14ac:dyDescent="0.2">
      <c r="A75" s="39">
        <v>66</v>
      </c>
      <c r="B75" s="7" t="s">
        <v>128</v>
      </c>
      <c r="C75" s="8" t="s">
        <v>129</v>
      </c>
      <c r="D75" s="27">
        <v>3508186</v>
      </c>
      <c r="E75" s="22">
        <v>803550</v>
      </c>
      <c r="F75" s="22">
        <v>2704636</v>
      </c>
    </row>
    <row r="76" spans="1:6" ht="24" x14ac:dyDescent="0.2">
      <c r="A76" s="39">
        <v>67</v>
      </c>
      <c r="B76" s="7" t="s">
        <v>130</v>
      </c>
      <c r="C76" s="8" t="s">
        <v>131</v>
      </c>
      <c r="D76" s="27">
        <v>0</v>
      </c>
      <c r="E76" s="22">
        <v>0</v>
      </c>
      <c r="F76" s="22">
        <v>0</v>
      </c>
    </row>
    <row r="77" spans="1:6" ht="24" x14ac:dyDescent="0.2">
      <c r="A77" s="39">
        <v>68</v>
      </c>
      <c r="B77" s="4" t="s">
        <v>132</v>
      </c>
      <c r="C77" s="8" t="s">
        <v>133</v>
      </c>
      <c r="D77" s="27">
        <v>0</v>
      </c>
      <c r="E77" s="22">
        <v>0</v>
      </c>
      <c r="F77" s="22">
        <v>0</v>
      </c>
    </row>
    <row r="78" spans="1:6" ht="24" x14ac:dyDescent="0.2">
      <c r="A78" s="39">
        <v>69</v>
      </c>
      <c r="B78" s="7" t="s">
        <v>134</v>
      </c>
      <c r="C78" s="8" t="s">
        <v>135</v>
      </c>
      <c r="D78" s="27">
        <v>0</v>
      </c>
      <c r="E78" s="22">
        <v>0</v>
      </c>
      <c r="F78" s="22">
        <v>0</v>
      </c>
    </row>
    <row r="79" spans="1:6" ht="24" x14ac:dyDescent="0.2">
      <c r="A79" s="39">
        <v>70</v>
      </c>
      <c r="B79" s="7" t="s">
        <v>136</v>
      </c>
      <c r="C79" s="8" t="s">
        <v>137</v>
      </c>
      <c r="D79" s="27">
        <v>0</v>
      </c>
      <c r="E79" s="22">
        <v>0</v>
      </c>
      <c r="F79" s="22">
        <v>0</v>
      </c>
    </row>
    <row r="80" spans="1:6" ht="24" x14ac:dyDescent="0.2">
      <c r="A80" s="39">
        <v>71</v>
      </c>
      <c r="B80" s="4" t="s">
        <v>138</v>
      </c>
      <c r="C80" s="8" t="s">
        <v>139</v>
      </c>
      <c r="D80" s="27">
        <v>0</v>
      </c>
      <c r="E80" s="22">
        <v>0</v>
      </c>
      <c r="F80" s="22">
        <v>0</v>
      </c>
    </row>
    <row r="81" spans="1:6" ht="24" x14ac:dyDescent="0.2">
      <c r="A81" s="39">
        <v>72</v>
      </c>
      <c r="B81" s="4" t="s">
        <v>140</v>
      </c>
      <c r="C81" s="8" t="s">
        <v>141</v>
      </c>
      <c r="D81" s="27">
        <v>0</v>
      </c>
      <c r="E81" s="22">
        <v>0</v>
      </c>
      <c r="F81" s="22">
        <v>0</v>
      </c>
    </row>
    <row r="82" spans="1:6" ht="24" x14ac:dyDescent="0.2">
      <c r="A82" s="39">
        <v>73</v>
      </c>
      <c r="B82" s="4" t="s">
        <v>142</v>
      </c>
      <c r="C82" s="8" t="s">
        <v>143</v>
      </c>
      <c r="D82" s="27">
        <v>0</v>
      </c>
      <c r="E82" s="22">
        <v>0</v>
      </c>
      <c r="F82" s="22">
        <v>0</v>
      </c>
    </row>
    <row r="83" spans="1:6" x14ac:dyDescent="0.2">
      <c r="A83" s="39">
        <v>74</v>
      </c>
      <c r="B83" s="52" t="s">
        <v>144</v>
      </c>
      <c r="C83" s="8" t="s">
        <v>145</v>
      </c>
      <c r="D83" s="27">
        <v>2973827</v>
      </c>
      <c r="E83" s="22">
        <v>681155</v>
      </c>
      <c r="F83" s="22">
        <v>2292672</v>
      </c>
    </row>
    <row r="84" spans="1:6" x14ac:dyDescent="0.2">
      <c r="A84" s="39">
        <v>75</v>
      </c>
      <c r="B84" s="4" t="s">
        <v>146</v>
      </c>
      <c r="C84" s="8" t="s">
        <v>147</v>
      </c>
      <c r="D84" s="27">
        <v>4682621</v>
      </c>
      <c r="E84" s="22">
        <v>1072554</v>
      </c>
      <c r="F84" s="22">
        <v>3610067</v>
      </c>
    </row>
    <row r="85" spans="1:6" x14ac:dyDescent="0.2">
      <c r="A85" s="39">
        <v>76</v>
      </c>
      <c r="B85" s="52" t="s">
        <v>148</v>
      </c>
      <c r="C85" s="8" t="s">
        <v>149</v>
      </c>
      <c r="D85" s="27">
        <v>2813402</v>
      </c>
      <c r="E85" s="22">
        <v>644410</v>
      </c>
      <c r="F85" s="22">
        <v>2168992</v>
      </c>
    </row>
    <row r="86" spans="1:6" x14ac:dyDescent="0.2">
      <c r="A86" s="39">
        <v>77</v>
      </c>
      <c r="B86" s="9" t="s">
        <v>150</v>
      </c>
      <c r="C86" s="10" t="s">
        <v>151</v>
      </c>
      <c r="D86" s="27">
        <v>1222303</v>
      </c>
      <c r="E86" s="22">
        <v>279969</v>
      </c>
      <c r="F86" s="22">
        <v>942334</v>
      </c>
    </row>
    <row r="87" spans="1:6" x14ac:dyDescent="0.2">
      <c r="A87" s="39">
        <v>78</v>
      </c>
      <c r="B87" s="4" t="s">
        <v>152</v>
      </c>
      <c r="C87" s="8" t="s">
        <v>153</v>
      </c>
      <c r="D87" s="27">
        <v>4376361</v>
      </c>
      <c r="E87" s="22">
        <v>1002405</v>
      </c>
      <c r="F87" s="22">
        <v>3373956</v>
      </c>
    </row>
    <row r="88" spans="1:6" x14ac:dyDescent="0.2">
      <c r="A88" s="39">
        <v>79</v>
      </c>
      <c r="B88" s="9" t="s">
        <v>154</v>
      </c>
      <c r="C88" s="10" t="s">
        <v>155</v>
      </c>
      <c r="D88" s="27">
        <v>907814</v>
      </c>
      <c r="E88" s="22">
        <v>207935</v>
      </c>
      <c r="F88" s="22">
        <v>699879</v>
      </c>
    </row>
    <row r="89" spans="1:6" x14ac:dyDescent="0.2">
      <c r="A89" s="39">
        <v>80</v>
      </c>
      <c r="B89" s="4" t="s">
        <v>156</v>
      </c>
      <c r="C89" s="8" t="s">
        <v>157</v>
      </c>
      <c r="D89" s="27">
        <v>3630112</v>
      </c>
      <c r="E89" s="22">
        <v>831477</v>
      </c>
      <c r="F89" s="22">
        <v>2798635</v>
      </c>
    </row>
    <row r="90" spans="1:6" x14ac:dyDescent="0.2">
      <c r="A90" s="39">
        <v>81</v>
      </c>
      <c r="B90" s="9" t="s">
        <v>158</v>
      </c>
      <c r="C90" s="10" t="s">
        <v>159</v>
      </c>
      <c r="D90" s="27">
        <v>0</v>
      </c>
      <c r="E90" s="22">
        <v>0</v>
      </c>
      <c r="F90" s="22">
        <v>0</v>
      </c>
    </row>
    <row r="91" spans="1:6" x14ac:dyDescent="0.2">
      <c r="A91" s="39">
        <v>82</v>
      </c>
      <c r="B91" s="7" t="s">
        <v>160</v>
      </c>
      <c r="C91" s="10" t="s">
        <v>391</v>
      </c>
      <c r="D91" s="27">
        <v>0</v>
      </c>
      <c r="E91" s="22">
        <v>0</v>
      </c>
      <c r="F91" s="22">
        <v>0</v>
      </c>
    </row>
    <row r="92" spans="1:6" ht="24" x14ac:dyDescent="0.2">
      <c r="A92" s="161">
        <v>83</v>
      </c>
      <c r="B92" s="192" t="s">
        <v>161</v>
      </c>
      <c r="C92" s="121" t="s">
        <v>381</v>
      </c>
      <c r="D92" s="27">
        <v>166211</v>
      </c>
      <c r="E92" s="22">
        <v>38071</v>
      </c>
      <c r="F92" s="22">
        <v>128140</v>
      </c>
    </row>
    <row r="93" spans="1:6" ht="24" x14ac:dyDescent="0.2">
      <c r="A93" s="162"/>
      <c r="B93" s="193"/>
      <c r="C93" s="8" t="s">
        <v>379</v>
      </c>
      <c r="D93" s="27">
        <v>166211</v>
      </c>
      <c r="E93" s="22">
        <v>38071</v>
      </c>
      <c r="F93" s="22">
        <v>128140</v>
      </c>
    </row>
    <row r="94" spans="1:6" ht="24" x14ac:dyDescent="0.2">
      <c r="A94" s="163"/>
      <c r="B94" s="194"/>
      <c r="C94" s="8" t="s">
        <v>380</v>
      </c>
      <c r="D94" s="27">
        <v>0</v>
      </c>
      <c r="E94" s="22">
        <v>0</v>
      </c>
      <c r="F94" s="22">
        <v>0</v>
      </c>
    </row>
    <row r="95" spans="1:6" ht="24" x14ac:dyDescent="0.2">
      <c r="A95" s="39">
        <v>84</v>
      </c>
      <c r="B95" s="7" t="s">
        <v>163</v>
      </c>
      <c r="C95" s="5" t="s">
        <v>164</v>
      </c>
      <c r="D95" s="27">
        <v>0</v>
      </c>
      <c r="E95" s="22">
        <v>0</v>
      </c>
      <c r="F95" s="22">
        <v>0</v>
      </c>
    </row>
    <row r="96" spans="1:6" x14ac:dyDescent="0.2">
      <c r="A96" s="39">
        <v>85</v>
      </c>
      <c r="B96" s="7" t="s">
        <v>165</v>
      </c>
      <c r="C96" s="10" t="s">
        <v>166</v>
      </c>
      <c r="D96" s="27">
        <v>143764</v>
      </c>
      <c r="E96" s="22">
        <v>32929</v>
      </c>
      <c r="F96" s="22">
        <v>110835</v>
      </c>
    </row>
    <row r="97" spans="1:6" x14ac:dyDescent="0.2">
      <c r="A97" s="39">
        <v>86</v>
      </c>
      <c r="B97" s="52" t="s">
        <v>167</v>
      </c>
      <c r="C97" s="8" t="s">
        <v>168</v>
      </c>
      <c r="D97" s="27">
        <v>1032232</v>
      </c>
      <c r="E97" s="22">
        <v>236433</v>
      </c>
      <c r="F97" s="22">
        <v>795799</v>
      </c>
    </row>
    <row r="98" spans="1:6" x14ac:dyDescent="0.2">
      <c r="A98" s="39">
        <v>87</v>
      </c>
      <c r="B98" s="7" t="s">
        <v>169</v>
      </c>
      <c r="C98" s="5" t="s">
        <v>170</v>
      </c>
      <c r="D98" s="27">
        <v>448831</v>
      </c>
      <c r="E98" s="22">
        <v>102805</v>
      </c>
      <c r="F98" s="22">
        <v>346026</v>
      </c>
    </row>
    <row r="99" spans="1:6" x14ac:dyDescent="0.2">
      <c r="A99" s="39">
        <v>88</v>
      </c>
      <c r="B99" s="52" t="s">
        <v>171</v>
      </c>
      <c r="C99" s="8" t="s">
        <v>172</v>
      </c>
      <c r="D99" s="27">
        <v>1064121</v>
      </c>
      <c r="E99" s="22">
        <v>243737</v>
      </c>
      <c r="F99" s="22">
        <v>820384</v>
      </c>
    </row>
    <row r="100" spans="1:6" x14ac:dyDescent="0.2">
      <c r="A100" s="39">
        <v>89</v>
      </c>
      <c r="B100" s="52" t="s">
        <v>173</v>
      </c>
      <c r="C100" s="8" t="s">
        <v>174</v>
      </c>
      <c r="D100" s="27">
        <v>2044441</v>
      </c>
      <c r="E100" s="22">
        <v>468279</v>
      </c>
      <c r="F100" s="22">
        <v>1576162</v>
      </c>
    </row>
    <row r="101" spans="1:6" ht="13.5" customHeight="1" x14ac:dyDescent="0.2">
      <c r="A101" s="39">
        <v>90</v>
      </c>
      <c r="B101" s="7" t="s">
        <v>175</v>
      </c>
      <c r="C101" s="10" t="s">
        <v>176</v>
      </c>
      <c r="D101" s="27">
        <v>1287825</v>
      </c>
      <c r="E101" s="22">
        <v>294976</v>
      </c>
      <c r="F101" s="22">
        <v>992849</v>
      </c>
    </row>
    <row r="102" spans="1:6" ht="14.25" customHeight="1" x14ac:dyDescent="0.2">
      <c r="A102" s="39">
        <v>91</v>
      </c>
      <c r="B102" s="7" t="s">
        <v>177</v>
      </c>
      <c r="C102" s="5" t="s">
        <v>178</v>
      </c>
      <c r="D102" s="27">
        <v>1371860</v>
      </c>
      <c r="E102" s="22">
        <v>314225</v>
      </c>
      <c r="F102" s="22">
        <v>1057635</v>
      </c>
    </row>
    <row r="103" spans="1:6" x14ac:dyDescent="0.2">
      <c r="A103" s="39">
        <v>92</v>
      </c>
      <c r="B103" s="4" t="s">
        <v>179</v>
      </c>
      <c r="C103" s="5" t="s">
        <v>180</v>
      </c>
      <c r="D103" s="27">
        <v>2221273</v>
      </c>
      <c r="E103" s="22">
        <v>508783</v>
      </c>
      <c r="F103" s="22">
        <v>1712490</v>
      </c>
    </row>
    <row r="104" spans="1:6" x14ac:dyDescent="0.2">
      <c r="A104" s="39">
        <v>93</v>
      </c>
      <c r="B104" s="4" t="s">
        <v>181</v>
      </c>
      <c r="C104" s="5" t="s">
        <v>182</v>
      </c>
      <c r="D104" s="27">
        <v>1976047</v>
      </c>
      <c r="E104" s="22">
        <v>452614</v>
      </c>
      <c r="F104" s="22">
        <v>1523433</v>
      </c>
    </row>
    <row r="105" spans="1:6" x14ac:dyDescent="0.2">
      <c r="A105" s="39">
        <v>94</v>
      </c>
      <c r="B105" s="52" t="s">
        <v>183</v>
      </c>
      <c r="C105" s="8" t="s">
        <v>184</v>
      </c>
      <c r="D105" s="27">
        <v>1029558</v>
      </c>
      <c r="E105" s="22">
        <v>235820</v>
      </c>
      <c r="F105" s="22">
        <v>793738</v>
      </c>
    </row>
    <row r="106" spans="1:6" x14ac:dyDescent="0.2">
      <c r="A106" s="39">
        <v>95</v>
      </c>
      <c r="B106" s="9" t="s">
        <v>185</v>
      </c>
      <c r="C106" s="10" t="s">
        <v>186</v>
      </c>
      <c r="D106" s="27">
        <v>1449714</v>
      </c>
      <c r="E106" s="22">
        <v>332057</v>
      </c>
      <c r="F106" s="22">
        <v>1117657</v>
      </c>
    </row>
    <row r="107" spans="1:6" x14ac:dyDescent="0.2">
      <c r="A107" s="39">
        <v>96</v>
      </c>
      <c r="B107" s="4" t="s">
        <v>187</v>
      </c>
      <c r="C107" s="5" t="s">
        <v>188</v>
      </c>
      <c r="D107" s="27">
        <v>1319822</v>
      </c>
      <c r="E107" s="22">
        <v>302305</v>
      </c>
      <c r="F107" s="22">
        <v>1017517</v>
      </c>
    </row>
    <row r="108" spans="1:6" x14ac:dyDescent="0.2">
      <c r="A108" s="39">
        <v>97</v>
      </c>
      <c r="B108" s="7" t="s">
        <v>189</v>
      </c>
      <c r="C108" s="5" t="s">
        <v>190</v>
      </c>
      <c r="D108" s="27">
        <v>1529980</v>
      </c>
      <c r="E108" s="22">
        <v>350442</v>
      </c>
      <c r="F108" s="22">
        <v>1179538</v>
      </c>
    </row>
    <row r="109" spans="1:6" x14ac:dyDescent="0.2">
      <c r="A109" s="39">
        <v>98</v>
      </c>
      <c r="B109" s="52" t="s">
        <v>191</v>
      </c>
      <c r="C109" s="8" t="s">
        <v>192</v>
      </c>
      <c r="D109" s="27">
        <v>1197228</v>
      </c>
      <c r="E109" s="22">
        <v>274225</v>
      </c>
      <c r="F109" s="22">
        <v>923003</v>
      </c>
    </row>
    <row r="110" spans="1:6" x14ac:dyDescent="0.2">
      <c r="A110" s="39">
        <v>99</v>
      </c>
      <c r="B110" s="52" t="s">
        <v>193</v>
      </c>
      <c r="C110" s="8" t="s">
        <v>194</v>
      </c>
      <c r="D110" s="27">
        <v>1448988</v>
      </c>
      <c r="E110" s="22">
        <v>331891</v>
      </c>
      <c r="F110" s="22">
        <v>1117097</v>
      </c>
    </row>
    <row r="111" spans="1:6" x14ac:dyDescent="0.2">
      <c r="A111" s="39">
        <v>100</v>
      </c>
      <c r="B111" s="4" t="s">
        <v>195</v>
      </c>
      <c r="C111" s="5" t="s">
        <v>196</v>
      </c>
      <c r="D111" s="27">
        <v>1986462</v>
      </c>
      <c r="E111" s="22">
        <v>454999</v>
      </c>
      <c r="F111" s="22">
        <v>1531463</v>
      </c>
    </row>
    <row r="112" spans="1:6" x14ac:dyDescent="0.2">
      <c r="A112" s="39">
        <v>101</v>
      </c>
      <c r="B112" s="7" t="s">
        <v>197</v>
      </c>
      <c r="C112" s="5" t="s">
        <v>198</v>
      </c>
      <c r="D112" s="27">
        <v>1311015</v>
      </c>
      <c r="E112" s="22">
        <v>300288</v>
      </c>
      <c r="F112" s="22">
        <v>1010727</v>
      </c>
    </row>
    <row r="113" spans="1:6" x14ac:dyDescent="0.2">
      <c r="A113" s="39">
        <v>102</v>
      </c>
      <c r="B113" s="4" t="s">
        <v>199</v>
      </c>
      <c r="C113" s="8" t="s">
        <v>200</v>
      </c>
      <c r="D113" s="27">
        <v>0</v>
      </c>
      <c r="E113" s="22">
        <v>0</v>
      </c>
      <c r="F113" s="22">
        <v>0</v>
      </c>
    </row>
    <row r="114" spans="1:6" x14ac:dyDescent="0.2">
      <c r="A114" s="39">
        <v>103</v>
      </c>
      <c r="B114" s="4" t="s">
        <v>201</v>
      </c>
      <c r="C114" s="5" t="s">
        <v>202</v>
      </c>
      <c r="D114" s="27">
        <v>0</v>
      </c>
      <c r="E114" s="22">
        <v>0</v>
      </c>
      <c r="F114" s="22">
        <v>0</v>
      </c>
    </row>
    <row r="115" spans="1:6" x14ac:dyDescent="0.2">
      <c r="A115" s="39">
        <v>104</v>
      </c>
      <c r="B115" s="52" t="s">
        <v>203</v>
      </c>
      <c r="C115" s="8" t="s">
        <v>204</v>
      </c>
      <c r="D115" s="27">
        <v>0</v>
      </c>
      <c r="E115" s="22">
        <v>0</v>
      </c>
      <c r="F115" s="22">
        <v>0</v>
      </c>
    </row>
    <row r="116" spans="1:6" x14ac:dyDescent="0.2">
      <c r="A116" s="39">
        <v>105</v>
      </c>
      <c r="B116" s="52" t="s">
        <v>205</v>
      </c>
      <c r="C116" s="8" t="s">
        <v>206</v>
      </c>
      <c r="D116" s="27">
        <v>0</v>
      </c>
      <c r="E116" s="22">
        <v>0</v>
      </c>
      <c r="F116" s="22">
        <v>0</v>
      </c>
    </row>
    <row r="117" spans="1:6" x14ac:dyDescent="0.2">
      <c r="A117" s="39">
        <v>106</v>
      </c>
      <c r="B117" s="52" t="s">
        <v>207</v>
      </c>
      <c r="C117" s="8" t="s">
        <v>208</v>
      </c>
      <c r="D117" s="27">
        <v>0</v>
      </c>
      <c r="E117" s="22">
        <v>0</v>
      </c>
      <c r="F117" s="22">
        <v>0</v>
      </c>
    </row>
    <row r="118" spans="1:6" ht="24" x14ac:dyDescent="0.2">
      <c r="A118" s="39">
        <v>107</v>
      </c>
      <c r="B118" s="52" t="s">
        <v>209</v>
      </c>
      <c r="C118" s="8" t="s">
        <v>210</v>
      </c>
      <c r="D118" s="27">
        <v>0</v>
      </c>
      <c r="E118" s="22">
        <v>0</v>
      </c>
      <c r="F118" s="22">
        <v>0</v>
      </c>
    </row>
    <row r="119" spans="1:6" x14ac:dyDescent="0.2">
      <c r="A119" s="39">
        <v>108</v>
      </c>
      <c r="B119" s="52" t="s">
        <v>211</v>
      </c>
      <c r="C119" s="8" t="s">
        <v>212</v>
      </c>
      <c r="D119" s="27">
        <v>0</v>
      </c>
      <c r="E119" s="22">
        <v>0</v>
      </c>
      <c r="F119" s="22">
        <v>0</v>
      </c>
    </row>
    <row r="120" spans="1:6" x14ac:dyDescent="0.2">
      <c r="A120" s="39">
        <v>109</v>
      </c>
      <c r="B120" s="52" t="s">
        <v>213</v>
      </c>
      <c r="C120" s="8" t="s">
        <v>214</v>
      </c>
      <c r="D120" s="27">
        <v>0</v>
      </c>
      <c r="E120" s="22">
        <v>0</v>
      </c>
      <c r="F120" s="22">
        <v>0</v>
      </c>
    </row>
    <row r="121" spans="1:6" ht="12" customHeight="1" x14ac:dyDescent="0.2">
      <c r="A121" s="39">
        <v>110</v>
      </c>
      <c r="B121" s="13" t="s">
        <v>215</v>
      </c>
      <c r="C121" s="14" t="s">
        <v>216</v>
      </c>
      <c r="D121" s="27">
        <v>0</v>
      </c>
      <c r="E121" s="22">
        <v>0</v>
      </c>
      <c r="F121" s="22">
        <v>0</v>
      </c>
    </row>
    <row r="122" spans="1:6" x14ac:dyDescent="0.2">
      <c r="A122" s="39">
        <v>111</v>
      </c>
      <c r="B122" s="13" t="s">
        <v>382</v>
      </c>
      <c r="C122" s="14" t="s">
        <v>319</v>
      </c>
      <c r="D122" s="27">
        <v>0</v>
      </c>
      <c r="E122" s="22">
        <v>0</v>
      </c>
      <c r="F122" s="22">
        <v>0</v>
      </c>
    </row>
    <row r="123" spans="1:6" x14ac:dyDescent="0.2">
      <c r="A123" s="39">
        <v>112</v>
      </c>
      <c r="B123" s="7" t="s">
        <v>217</v>
      </c>
      <c r="C123" s="5" t="s">
        <v>218</v>
      </c>
      <c r="D123" s="27">
        <v>0</v>
      </c>
      <c r="E123" s="22">
        <v>0</v>
      </c>
      <c r="F123" s="22">
        <v>0</v>
      </c>
    </row>
    <row r="124" spans="1:6" x14ac:dyDescent="0.2">
      <c r="A124" s="39">
        <v>113</v>
      </c>
      <c r="B124" s="52" t="s">
        <v>219</v>
      </c>
      <c r="C124" s="8" t="s">
        <v>220</v>
      </c>
      <c r="D124" s="27">
        <v>0</v>
      </c>
      <c r="E124" s="22">
        <v>0</v>
      </c>
      <c r="F124" s="22">
        <v>0</v>
      </c>
    </row>
    <row r="125" spans="1:6" x14ac:dyDescent="0.2">
      <c r="A125" s="39">
        <v>114</v>
      </c>
      <c r="B125" s="4" t="s">
        <v>221</v>
      </c>
      <c r="C125" s="15" t="s">
        <v>222</v>
      </c>
      <c r="D125" s="27">
        <v>0</v>
      </c>
      <c r="E125" s="22">
        <v>0</v>
      </c>
      <c r="F125" s="22">
        <v>0</v>
      </c>
    </row>
    <row r="126" spans="1:6" ht="24" x14ac:dyDescent="0.2">
      <c r="A126" s="39">
        <v>115</v>
      </c>
      <c r="B126" s="52" t="s">
        <v>223</v>
      </c>
      <c r="C126" s="8" t="s">
        <v>224</v>
      </c>
      <c r="D126" s="27">
        <v>0</v>
      </c>
      <c r="E126" s="22">
        <v>0</v>
      </c>
      <c r="F126" s="22">
        <v>0</v>
      </c>
    </row>
    <row r="127" spans="1:6" ht="13.5" customHeight="1" x14ac:dyDescent="0.2">
      <c r="A127" s="39">
        <v>116</v>
      </c>
      <c r="B127" s="52" t="s">
        <v>225</v>
      </c>
      <c r="C127" s="10" t="s">
        <v>392</v>
      </c>
      <c r="D127" s="27">
        <v>0</v>
      </c>
      <c r="E127" s="22">
        <v>0</v>
      </c>
      <c r="F127" s="22">
        <v>0</v>
      </c>
    </row>
    <row r="128" spans="1:6" x14ac:dyDescent="0.2">
      <c r="A128" s="39">
        <v>117</v>
      </c>
      <c r="B128" s="7" t="s">
        <v>226</v>
      </c>
      <c r="C128" s="8" t="s">
        <v>227</v>
      </c>
      <c r="D128" s="27">
        <v>0</v>
      </c>
      <c r="E128" s="22">
        <v>0</v>
      </c>
      <c r="F128" s="22">
        <v>0</v>
      </c>
    </row>
    <row r="129" spans="1:6" x14ac:dyDescent="0.2">
      <c r="A129" s="39">
        <v>118</v>
      </c>
      <c r="B129" s="7" t="s">
        <v>228</v>
      </c>
      <c r="C129" s="8" t="s">
        <v>229</v>
      </c>
      <c r="D129" s="27">
        <v>0</v>
      </c>
      <c r="E129" s="22">
        <v>0</v>
      </c>
      <c r="F129" s="22">
        <v>0</v>
      </c>
    </row>
    <row r="130" spans="1:6" x14ac:dyDescent="0.2">
      <c r="A130" s="39">
        <v>119</v>
      </c>
      <c r="B130" s="7" t="s">
        <v>230</v>
      </c>
      <c r="C130" s="8" t="s">
        <v>231</v>
      </c>
      <c r="D130" s="27">
        <v>0</v>
      </c>
      <c r="E130" s="22">
        <v>0</v>
      </c>
      <c r="F130" s="22">
        <v>0</v>
      </c>
    </row>
    <row r="131" spans="1:6" ht="12.75" customHeight="1" x14ac:dyDescent="0.2">
      <c r="A131" s="39">
        <v>120</v>
      </c>
      <c r="B131" s="4" t="s">
        <v>232</v>
      </c>
      <c r="C131" s="5" t="s">
        <v>233</v>
      </c>
      <c r="D131" s="27">
        <v>0</v>
      </c>
      <c r="E131" s="22">
        <v>0</v>
      </c>
      <c r="F131" s="22">
        <v>0</v>
      </c>
    </row>
    <row r="132" spans="1:6" x14ac:dyDescent="0.2">
      <c r="A132" s="39">
        <v>121</v>
      </c>
      <c r="B132" s="7" t="s">
        <v>234</v>
      </c>
      <c r="C132" s="5" t="s">
        <v>235</v>
      </c>
      <c r="D132" s="27">
        <v>0</v>
      </c>
      <c r="E132" s="22">
        <v>0</v>
      </c>
      <c r="F132" s="22">
        <v>0</v>
      </c>
    </row>
    <row r="133" spans="1:6" x14ac:dyDescent="0.2">
      <c r="A133" s="39">
        <v>122</v>
      </c>
      <c r="B133" s="52" t="s">
        <v>236</v>
      </c>
      <c r="C133" s="8" t="s">
        <v>237</v>
      </c>
      <c r="D133" s="27">
        <v>0</v>
      </c>
      <c r="E133" s="22">
        <v>0</v>
      </c>
      <c r="F133" s="22">
        <v>0</v>
      </c>
    </row>
    <row r="134" spans="1:6" x14ac:dyDescent="0.2">
      <c r="A134" s="39">
        <v>123</v>
      </c>
      <c r="B134" s="52" t="s">
        <v>238</v>
      </c>
      <c r="C134" s="8" t="s">
        <v>239</v>
      </c>
      <c r="D134" s="27">
        <v>0</v>
      </c>
      <c r="E134" s="22">
        <v>0</v>
      </c>
      <c r="F134" s="22">
        <v>0</v>
      </c>
    </row>
    <row r="135" spans="1:6" x14ac:dyDescent="0.2">
      <c r="A135" s="39">
        <v>124</v>
      </c>
      <c r="B135" s="52" t="s">
        <v>240</v>
      </c>
      <c r="C135" s="8" t="s">
        <v>320</v>
      </c>
      <c r="D135" s="27">
        <v>0</v>
      </c>
      <c r="E135" s="22">
        <v>0</v>
      </c>
      <c r="F135" s="22">
        <v>0</v>
      </c>
    </row>
    <row r="136" spans="1:6" x14ac:dyDescent="0.2">
      <c r="A136" s="39">
        <v>125</v>
      </c>
      <c r="B136" s="52" t="s">
        <v>241</v>
      </c>
      <c r="C136" s="8" t="s">
        <v>242</v>
      </c>
      <c r="D136" s="27">
        <v>0</v>
      </c>
      <c r="E136" s="22">
        <v>0</v>
      </c>
      <c r="F136" s="22">
        <v>0</v>
      </c>
    </row>
    <row r="137" spans="1:6" ht="14.25" customHeight="1" x14ac:dyDescent="0.2">
      <c r="A137" s="39">
        <v>126</v>
      </c>
      <c r="B137" s="52" t="s">
        <v>243</v>
      </c>
      <c r="C137" s="8" t="s">
        <v>244</v>
      </c>
      <c r="D137" s="27">
        <v>0</v>
      </c>
      <c r="E137" s="22">
        <v>0</v>
      </c>
      <c r="F137" s="22">
        <v>0</v>
      </c>
    </row>
    <row r="138" spans="1:6" x14ac:dyDescent="0.2">
      <c r="A138" s="39">
        <v>127</v>
      </c>
      <c r="B138" s="4" t="s">
        <v>245</v>
      </c>
      <c r="C138" s="5" t="s">
        <v>246</v>
      </c>
      <c r="D138" s="27">
        <v>0</v>
      </c>
      <c r="E138" s="22">
        <v>0</v>
      </c>
      <c r="F138" s="22">
        <v>0</v>
      </c>
    </row>
    <row r="139" spans="1:6" x14ac:dyDescent="0.2">
      <c r="A139" s="39">
        <v>128</v>
      </c>
      <c r="B139" s="52" t="s">
        <v>247</v>
      </c>
      <c r="C139" s="8" t="s">
        <v>248</v>
      </c>
      <c r="D139" s="27">
        <v>0</v>
      </c>
      <c r="E139" s="22">
        <v>0</v>
      </c>
      <c r="F139" s="22">
        <v>0</v>
      </c>
    </row>
    <row r="140" spans="1:6" x14ac:dyDescent="0.2">
      <c r="A140" s="39">
        <v>129</v>
      </c>
      <c r="B140" s="4" t="s">
        <v>249</v>
      </c>
      <c r="C140" s="8" t="s">
        <v>321</v>
      </c>
      <c r="D140" s="27">
        <v>0</v>
      </c>
      <c r="E140" s="22">
        <v>0</v>
      </c>
      <c r="F140" s="22">
        <v>0</v>
      </c>
    </row>
    <row r="141" spans="1:6" ht="14.25" customHeight="1" x14ac:dyDescent="0.2">
      <c r="A141" s="39">
        <v>130</v>
      </c>
      <c r="B141" s="9" t="s">
        <v>250</v>
      </c>
      <c r="C141" s="10" t="s">
        <v>251</v>
      </c>
      <c r="D141" s="27">
        <v>0</v>
      </c>
      <c r="E141" s="22">
        <v>0</v>
      </c>
      <c r="F141" s="22">
        <v>0</v>
      </c>
    </row>
    <row r="142" spans="1:6" x14ac:dyDescent="0.2">
      <c r="A142" s="39">
        <v>131</v>
      </c>
      <c r="B142" s="52" t="s">
        <v>252</v>
      </c>
      <c r="C142" s="8" t="s">
        <v>253</v>
      </c>
      <c r="D142" s="27">
        <v>0</v>
      </c>
      <c r="E142" s="22">
        <v>0</v>
      </c>
      <c r="F142" s="22">
        <v>0</v>
      </c>
    </row>
    <row r="143" spans="1:6" x14ac:dyDescent="0.2">
      <c r="A143" s="39">
        <v>132</v>
      </c>
      <c r="B143" s="52" t="s">
        <v>254</v>
      </c>
      <c r="C143" s="8" t="s">
        <v>255</v>
      </c>
      <c r="D143" s="27">
        <v>0</v>
      </c>
      <c r="E143" s="22">
        <v>0</v>
      </c>
      <c r="F143" s="22">
        <v>0</v>
      </c>
    </row>
    <row r="144" spans="1:6" x14ac:dyDescent="0.2">
      <c r="A144" s="39">
        <v>133</v>
      </c>
      <c r="B144" s="52" t="s">
        <v>256</v>
      </c>
      <c r="C144" s="8" t="s">
        <v>257</v>
      </c>
      <c r="D144" s="27">
        <v>0</v>
      </c>
      <c r="E144" s="22">
        <v>0</v>
      </c>
      <c r="F144" s="22">
        <v>0</v>
      </c>
    </row>
    <row r="145" spans="1:6" ht="13.5" customHeight="1" x14ac:dyDescent="0.2">
      <c r="A145" s="39">
        <v>134</v>
      </c>
      <c r="B145" s="9" t="s">
        <v>258</v>
      </c>
      <c r="C145" s="10" t="s">
        <v>322</v>
      </c>
      <c r="D145" s="27">
        <v>2106991</v>
      </c>
      <c r="E145" s="22">
        <v>482606</v>
      </c>
      <c r="F145" s="22">
        <v>1624385</v>
      </c>
    </row>
    <row r="146" spans="1:6" x14ac:dyDescent="0.2">
      <c r="A146" s="39">
        <v>135</v>
      </c>
      <c r="B146" s="7" t="s">
        <v>259</v>
      </c>
      <c r="C146" s="10" t="s">
        <v>260</v>
      </c>
      <c r="D146" s="27">
        <v>3864938</v>
      </c>
      <c r="E146" s="22">
        <v>885264</v>
      </c>
      <c r="F146" s="22">
        <v>2979674</v>
      </c>
    </row>
    <row r="147" spans="1:6" x14ac:dyDescent="0.2">
      <c r="A147" s="39">
        <v>136</v>
      </c>
      <c r="B147" s="52" t="s">
        <v>261</v>
      </c>
      <c r="C147" s="8" t="s">
        <v>262</v>
      </c>
      <c r="D147" s="27">
        <v>0</v>
      </c>
      <c r="E147" s="22">
        <v>0</v>
      </c>
      <c r="F147" s="22">
        <v>0</v>
      </c>
    </row>
    <row r="148" spans="1:6" x14ac:dyDescent="0.2">
      <c r="A148" s="39">
        <v>137</v>
      </c>
      <c r="B148" s="4" t="s">
        <v>263</v>
      </c>
      <c r="C148" s="5" t="s">
        <v>264</v>
      </c>
      <c r="D148" s="27">
        <v>0</v>
      </c>
      <c r="E148" s="22">
        <v>0</v>
      </c>
      <c r="F148" s="22">
        <v>0</v>
      </c>
    </row>
    <row r="149" spans="1:6" ht="10.5" customHeight="1" x14ac:dyDescent="0.2">
      <c r="A149" s="39">
        <v>138</v>
      </c>
      <c r="B149" s="45" t="s">
        <v>265</v>
      </c>
      <c r="C149" s="42" t="s">
        <v>266</v>
      </c>
      <c r="D149" s="27">
        <v>0</v>
      </c>
      <c r="E149" s="22">
        <v>0</v>
      </c>
      <c r="F149" s="22">
        <v>0</v>
      </c>
    </row>
  </sheetData>
  <mergeCells count="12">
    <mergeCell ref="A92:A94"/>
    <mergeCell ref="B92:B94"/>
    <mergeCell ref="A2:F2"/>
    <mergeCell ref="A4:A6"/>
    <mergeCell ref="B4:B6"/>
    <mergeCell ref="C4:C6"/>
    <mergeCell ref="D4:F4"/>
    <mergeCell ref="D5:D6"/>
    <mergeCell ref="E5:F5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0"/>
  <sheetViews>
    <sheetView zoomScale="110" zoomScaleNormal="110" workbookViewId="0">
      <selection activeCell="E15" sqref="E15"/>
    </sheetView>
  </sheetViews>
  <sheetFormatPr defaultRowHeight="12" x14ac:dyDescent="0.2"/>
  <cols>
    <col min="1" max="1" width="4.7109375" style="92" customWidth="1"/>
    <col min="2" max="2" width="6.42578125" style="92" customWidth="1"/>
    <col min="3" max="3" width="56.7109375" style="46" customWidth="1"/>
    <col min="4" max="4" width="23.140625" style="1" customWidth="1"/>
    <col min="5" max="16384" width="9.140625" style="1"/>
  </cols>
  <sheetData>
    <row r="1" spans="1:4" x14ac:dyDescent="0.2">
      <c r="D1" s="26"/>
    </row>
    <row r="2" spans="1:4" ht="86.25" customHeight="1" x14ac:dyDescent="0.2">
      <c r="A2" s="148" t="s">
        <v>376</v>
      </c>
      <c r="B2" s="148"/>
      <c r="C2" s="148"/>
      <c r="D2" s="148"/>
    </row>
    <row r="3" spans="1:4" x14ac:dyDescent="0.2">
      <c r="C3" s="2"/>
    </row>
    <row r="4" spans="1:4" s="3" customFormat="1" ht="24.75" customHeight="1" x14ac:dyDescent="0.2">
      <c r="A4" s="186" t="s">
        <v>0</v>
      </c>
      <c r="B4" s="186" t="s">
        <v>1</v>
      </c>
      <c r="C4" s="186" t="s">
        <v>2</v>
      </c>
      <c r="D4" s="189" t="s">
        <v>378</v>
      </c>
    </row>
    <row r="5" spans="1:4" ht="61.5" customHeight="1" x14ac:dyDescent="0.2">
      <c r="A5" s="187"/>
      <c r="B5" s="187"/>
      <c r="C5" s="187"/>
      <c r="D5" s="190"/>
    </row>
    <row r="6" spans="1:4" ht="44.25" customHeight="1" x14ac:dyDescent="0.2">
      <c r="A6" s="188"/>
      <c r="B6" s="188"/>
      <c r="C6" s="188"/>
      <c r="D6" s="191"/>
    </row>
    <row r="7" spans="1:4" ht="12.75" customHeight="1" x14ac:dyDescent="0.2">
      <c r="A7" s="176" t="s">
        <v>268</v>
      </c>
      <c r="B7" s="176"/>
      <c r="C7" s="176"/>
      <c r="D7" s="78">
        <f>D8+D9</f>
        <v>184858700</v>
      </c>
    </row>
    <row r="8" spans="1:4" ht="12.75" customHeight="1" x14ac:dyDescent="0.2">
      <c r="A8" s="177" t="s">
        <v>267</v>
      </c>
      <c r="B8" s="177"/>
      <c r="C8" s="177"/>
      <c r="D8" s="77">
        <v>0</v>
      </c>
    </row>
    <row r="9" spans="1:4" ht="12.75" customHeight="1" x14ac:dyDescent="0.2">
      <c r="A9" s="177" t="s">
        <v>311</v>
      </c>
      <c r="B9" s="177"/>
      <c r="C9" s="177"/>
      <c r="D9" s="78">
        <f>SUM(D10:D147)</f>
        <v>184858700</v>
      </c>
    </row>
    <row r="10" spans="1:4" ht="12" customHeight="1" x14ac:dyDescent="0.2">
      <c r="A10" s="39">
        <v>1</v>
      </c>
      <c r="B10" s="4" t="s">
        <v>3</v>
      </c>
      <c r="C10" s="5" t="s">
        <v>4</v>
      </c>
      <c r="D10" s="27">
        <v>881845</v>
      </c>
    </row>
    <row r="11" spans="1:4" x14ac:dyDescent="0.2">
      <c r="A11" s="39">
        <v>2</v>
      </c>
      <c r="B11" s="7" t="s">
        <v>5</v>
      </c>
      <c r="C11" s="5" t="s">
        <v>6</v>
      </c>
      <c r="D11" s="27">
        <v>896948</v>
      </c>
    </row>
    <row r="12" spans="1:4" x14ac:dyDescent="0.2">
      <c r="A12" s="39">
        <v>3</v>
      </c>
      <c r="B12" s="52" t="s">
        <v>7</v>
      </c>
      <c r="C12" s="8" t="s">
        <v>8</v>
      </c>
      <c r="D12" s="27">
        <v>2748206</v>
      </c>
    </row>
    <row r="13" spans="1:4" ht="14.25" customHeight="1" x14ac:dyDescent="0.2">
      <c r="A13" s="39">
        <v>4</v>
      </c>
      <c r="B13" s="4" t="s">
        <v>9</v>
      </c>
      <c r="C13" s="5" t="s">
        <v>10</v>
      </c>
      <c r="D13" s="27">
        <v>973091</v>
      </c>
    </row>
    <row r="14" spans="1:4" x14ac:dyDescent="0.2">
      <c r="A14" s="39">
        <v>5</v>
      </c>
      <c r="B14" s="4" t="s">
        <v>11</v>
      </c>
      <c r="C14" s="5" t="s">
        <v>12</v>
      </c>
      <c r="D14" s="27">
        <v>1061951</v>
      </c>
    </row>
    <row r="15" spans="1:4" x14ac:dyDescent="0.2">
      <c r="A15" s="39">
        <v>6</v>
      </c>
      <c r="B15" s="52" t="s">
        <v>13</v>
      </c>
      <c r="C15" s="8" t="s">
        <v>14</v>
      </c>
      <c r="D15" s="27">
        <v>7117985</v>
      </c>
    </row>
    <row r="16" spans="1:4" x14ac:dyDescent="0.2">
      <c r="A16" s="39">
        <v>7</v>
      </c>
      <c r="B16" s="9" t="s">
        <v>15</v>
      </c>
      <c r="C16" s="10" t="s">
        <v>16</v>
      </c>
      <c r="D16" s="27">
        <v>2736417</v>
      </c>
    </row>
    <row r="17" spans="1:4" x14ac:dyDescent="0.2">
      <c r="A17" s="39">
        <v>8</v>
      </c>
      <c r="B17" s="52" t="s">
        <v>17</v>
      </c>
      <c r="C17" s="8" t="s">
        <v>18</v>
      </c>
      <c r="D17" s="27">
        <v>1123930</v>
      </c>
    </row>
    <row r="18" spans="1:4" x14ac:dyDescent="0.2">
      <c r="A18" s="39">
        <v>9</v>
      </c>
      <c r="B18" s="52" t="s">
        <v>19</v>
      </c>
      <c r="C18" s="8" t="s">
        <v>20</v>
      </c>
      <c r="D18" s="27">
        <v>963934</v>
      </c>
    </row>
    <row r="19" spans="1:4" x14ac:dyDescent="0.2">
      <c r="A19" s="39">
        <v>10</v>
      </c>
      <c r="B19" s="52" t="s">
        <v>21</v>
      </c>
      <c r="C19" s="8" t="s">
        <v>22</v>
      </c>
      <c r="D19" s="27">
        <v>1248250</v>
      </c>
    </row>
    <row r="20" spans="1:4" x14ac:dyDescent="0.2">
      <c r="A20" s="39">
        <v>11</v>
      </c>
      <c r="B20" s="52" t="s">
        <v>23</v>
      </c>
      <c r="C20" s="8" t="s">
        <v>24</v>
      </c>
      <c r="D20" s="27">
        <v>1044588</v>
      </c>
    </row>
    <row r="21" spans="1:4" x14ac:dyDescent="0.2">
      <c r="A21" s="39">
        <v>12</v>
      </c>
      <c r="B21" s="52" t="s">
        <v>25</v>
      </c>
      <c r="C21" s="8" t="s">
        <v>26</v>
      </c>
      <c r="D21" s="27">
        <v>2071877</v>
      </c>
    </row>
    <row r="22" spans="1:4" x14ac:dyDescent="0.2">
      <c r="A22" s="39">
        <v>13</v>
      </c>
      <c r="B22" s="52" t="s">
        <v>383</v>
      </c>
      <c r="C22" s="5" t="s">
        <v>350</v>
      </c>
      <c r="D22" s="27">
        <v>0</v>
      </c>
    </row>
    <row r="23" spans="1:4" x14ac:dyDescent="0.2">
      <c r="A23" s="39">
        <v>14</v>
      </c>
      <c r="B23" s="4" t="s">
        <v>27</v>
      </c>
      <c r="C23" s="8" t="s">
        <v>28</v>
      </c>
      <c r="D23" s="27">
        <v>0</v>
      </c>
    </row>
    <row r="24" spans="1:4" x14ac:dyDescent="0.2">
      <c r="A24" s="39">
        <v>15</v>
      </c>
      <c r="B24" s="52" t="s">
        <v>29</v>
      </c>
      <c r="C24" s="8" t="s">
        <v>30</v>
      </c>
      <c r="D24" s="27">
        <v>1391254</v>
      </c>
    </row>
    <row r="25" spans="1:4" x14ac:dyDescent="0.2">
      <c r="A25" s="39">
        <v>16</v>
      </c>
      <c r="B25" s="52" t="s">
        <v>31</v>
      </c>
      <c r="C25" s="8" t="s">
        <v>32</v>
      </c>
      <c r="D25" s="27">
        <v>2028529</v>
      </c>
    </row>
    <row r="26" spans="1:4" x14ac:dyDescent="0.2">
      <c r="A26" s="39">
        <v>17</v>
      </c>
      <c r="B26" s="52" t="s">
        <v>33</v>
      </c>
      <c r="C26" s="8" t="s">
        <v>34</v>
      </c>
      <c r="D26" s="27">
        <v>2618650</v>
      </c>
    </row>
    <row r="27" spans="1:4" x14ac:dyDescent="0.2">
      <c r="A27" s="39">
        <v>18</v>
      </c>
      <c r="B27" s="52" t="s">
        <v>35</v>
      </c>
      <c r="C27" s="8" t="s">
        <v>36</v>
      </c>
      <c r="D27" s="27">
        <v>4642285</v>
      </c>
    </row>
    <row r="28" spans="1:4" x14ac:dyDescent="0.2">
      <c r="A28" s="39">
        <v>19</v>
      </c>
      <c r="B28" s="4" t="s">
        <v>37</v>
      </c>
      <c r="C28" s="5" t="s">
        <v>38</v>
      </c>
      <c r="D28" s="27">
        <v>820788</v>
      </c>
    </row>
    <row r="29" spans="1:4" x14ac:dyDescent="0.2">
      <c r="A29" s="39">
        <v>20</v>
      </c>
      <c r="B29" s="4" t="s">
        <v>39</v>
      </c>
      <c r="C29" s="5" t="s">
        <v>40</v>
      </c>
      <c r="D29" s="27">
        <v>640637</v>
      </c>
    </row>
    <row r="30" spans="1:4" x14ac:dyDescent="0.2">
      <c r="A30" s="39">
        <v>21</v>
      </c>
      <c r="B30" s="4" t="s">
        <v>41</v>
      </c>
      <c r="C30" s="5" t="s">
        <v>42</v>
      </c>
      <c r="D30" s="27">
        <v>3348693</v>
      </c>
    </row>
    <row r="31" spans="1:4" x14ac:dyDescent="0.2">
      <c r="A31" s="39">
        <v>22</v>
      </c>
      <c r="B31" s="4" t="s">
        <v>43</v>
      </c>
      <c r="C31" s="5" t="s">
        <v>44</v>
      </c>
      <c r="D31" s="27">
        <v>2709103</v>
      </c>
    </row>
    <row r="32" spans="1:4" x14ac:dyDescent="0.2">
      <c r="A32" s="39">
        <v>23</v>
      </c>
      <c r="B32" s="52" t="s">
        <v>45</v>
      </c>
      <c r="C32" s="8" t="s">
        <v>46</v>
      </c>
      <c r="D32" s="27">
        <v>1172799</v>
      </c>
    </row>
    <row r="33" spans="1:4" ht="12" customHeight="1" x14ac:dyDescent="0.2">
      <c r="A33" s="39">
        <v>24</v>
      </c>
      <c r="B33" s="52" t="s">
        <v>47</v>
      </c>
      <c r="C33" s="8" t="s">
        <v>48</v>
      </c>
      <c r="D33" s="27">
        <v>0</v>
      </c>
    </row>
    <row r="34" spans="1:4" x14ac:dyDescent="0.2">
      <c r="A34" s="39">
        <v>25</v>
      </c>
      <c r="B34" s="52" t="s">
        <v>49</v>
      </c>
      <c r="C34" s="8" t="s">
        <v>50</v>
      </c>
      <c r="D34" s="27">
        <v>0</v>
      </c>
    </row>
    <row r="35" spans="1:4" x14ac:dyDescent="0.2">
      <c r="A35" s="39">
        <v>26</v>
      </c>
      <c r="B35" s="4" t="s">
        <v>51</v>
      </c>
      <c r="C35" s="10" t="s">
        <v>52</v>
      </c>
      <c r="D35" s="27">
        <v>4535702</v>
      </c>
    </row>
    <row r="36" spans="1:4" x14ac:dyDescent="0.2">
      <c r="A36" s="39">
        <v>27</v>
      </c>
      <c r="B36" s="52" t="s">
        <v>53</v>
      </c>
      <c r="C36" s="8" t="s">
        <v>54</v>
      </c>
      <c r="D36" s="27">
        <v>6133704</v>
      </c>
    </row>
    <row r="37" spans="1:4" ht="24" customHeight="1" x14ac:dyDescent="0.2">
      <c r="A37" s="39">
        <v>28</v>
      </c>
      <c r="B37" s="52" t="s">
        <v>55</v>
      </c>
      <c r="C37" s="8" t="s">
        <v>56</v>
      </c>
      <c r="D37" s="27">
        <v>3000282</v>
      </c>
    </row>
    <row r="38" spans="1:4" ht="12" customHeight="1" x14ac:dyDescent="0.2">
      <c r="A38" s="39">
        <v>29</v>
      </c>
      <c r="B38" s="7" t="s">
        <v>57</v>
      </c>
      <c r="C38" s="10" t="s">
        <v>58</v>
      </c>
      <c r="D38" s="27">
        <v>0</v>
      </c>
    </row>
    <row r="39" spans="1:4" x14ac:dyDescent="0.2">
      <c r="A39" s="39">
        <v>30</v>
      </c>
      <c r="B39" s="4" t="s">
        <v>59</v>
      </c>
      <c r="C39" s="5" t="s">
        <v>60</v>
      </c>
      <c r="D39" s="27">
        <v>0</v>
      </c>
    </row>
    <row r="40" spans="1:4" x14ac:dyDescent="0.2">
      <c r="A40" s="39">
        <v>31</v>
      </c>
      <c r="B40" s="52" t="s">
        <v>61</v>
      </c>
      <c r="C40" s="8" t="s">
        <v>62</v>
      </c>
      <c r="D40" s="27">
        <v>317584</v>
      </c>
    </row>
    <row r="41" spans="1:4" x14ac:dyDescent="0.2">
      <c r="A41" s="39">
        <v>32</v>
      </c>
      <c r="B41" s="7" t="s">
        <v>63</v>
      </c>
      <c r="C41" s="5" t="s">
        <v>64</v>
      </c>
      <c r="D41" s="27">
        <v>3731319</v>
      </c>
    </row>
    <row r="42" spans="1:4" x14ac:dyDescent="0.2">
      <c r="A42" s="39">
        <v>33</v>
      </c>
      <c r="B42" s="9" t="s">
        <v>65</v>
      </c>
      <c r="C42" s="10" t="s">
        <v>66</v>
      </c>
      <c r="D42" s="27">
        <v>5561667</v>
      </c>
    </row>
    <row r="43" spans="1:4" x14ac:dyDescent="0.2">
      <c r="A43" s="39">
        <v>34</v>
      </c>
      <c r="B43" s="7" t="s">
        <v>67</v>
      </c>
      <c r="C43" s="5" t="s">
        <v>68</v>
      </c>
      <c r="D43" s="27">
        <v>1140067</v>
      </c>
    </row>
    <row r="44" spans="1:4" x14ac:dyDescent="0.2">
      <c r="A44" s="39">
        <v>35</v>
      </c>
      <c r="B44" s="52" t="s">
        <v>69</v>
      </c>
      <c r="C44" s="8" t="s">
        <v>70</v>
      </c>
      <c r="D44" s="27">
        <v>3775366</v>
      </c>
    </row>
    <row r="45" spans="1:4" x14ac:dyDescent="0.2">
      <c r="A45" s="39">
        <v>36</v>
      </c>
      <c r="B45" s="7" t="s">
        <v>71</v>
      </c>
      <c r="C45" s="5" t="s">
        <v>72</v>
      </c>
      <c r="D45" s="27">
        <v>1491355</v>
      </c>
    </row>
    <row r="46" spans="1:4" x14ac:dyDescent="0.2">
      <c r="A46" s="39">
        <v>37</v>
      </c>
      <c r="B46" s="4" t="s">
        <v>73</v>
      </c>
      <c r="C46" s="5" t="s">
        <v>74</v>
      </c>
      <c r="D46" s="27">
        <v>3647436</v>
      </c>
    </row>
    <row r="47" spans="1:4" x14ac:dyDescent="0.2">
      <c r="A47" s="39">
        <v>38</v>
      </c>
      <c r="B47" s="11" t="s">
        <v>75</v>
      </c>
      <c r="C47" s="12" t="s">
        <v>76</v>
      </c>
      <c r="D47" s="27">
        <v>1330004</v>
      </c>
    </row>
    <row r="48" spans="1:4" x14ac:dyDescent="0.2">
      <c r="A48" s="39">
        <v>39</v>
      </c>
      <c r="B48" s="4" t="s">
        <v>77</v>
      </c>
      <c r="C48" s="5" t="s">
        <v>78</v>
      </c>
      <c r="D48" s="27">
        <v>844150</v>
      </c>
    </row>
    <row r="49" spans="1:4" x14ac:dyDescent="0.2">
      <c r="A49" s="39">
        <v>40</v>
      </c>
      <c r="B49" s="9" t="s">
        <v>79</v>
      </c>
      <c r="C49" s="10" t="s">
        <v>80</v>
      </c>
      <c r="D49" s="27">
        <v>1471042</v>
      </c>
    </row>
    <row r="50" spans="1:4" x14ac:dyDescent="0.2">
      <c r="A50" s="39">
        <v>41</v>
      </c>
      <c r="B50" s="52" t="s">
        <v>81</v>
      </c>
      <c r="C50" s="8" t="s">
        <v>82</v>
      </c>
      <c r="D50" s="27">
        <v>692302</v>
      </c>
    </row>
    <row r="51" spans="1:4" x14ac:dyDescent="0.2">
      <c r="A51" s="39">
        <v>42</v>
      </c>
      <c r="B51" s="7" t="s">
        <v>83</v>
      </c>
      <c r="C51" s="5" t="s">
        <v>84</v>
      </c>
      <c r="D51" s="27">
        <v>707969</v>
      </c>
    </row>
    <row r="52" spans="1:4" x14ac:dyDescent="0.2">
      <c r="A52" s="39">
        <v>43</v>
      </c>
      <c r="B52" s="52" t="s">
        <v>85</v>
      </c>
      <c r="C52" s="8" t="s">
        <v>86</v>
      </c>
      <c r="D52" s="27">
        <v>4873913</v>
      </c>
    </row>
    <row r="53" spans="1:4" x14ac:dyDescent="0.2">
      <c r="A53" s="39">
        <v>44</v>
      </c>
      <c r="B53" s="4" t="s">
        <v>87</v>
      </c>
      <c r="C53" s="5" t="s">
        <v>88</v>
      </c>
      <c r="D53" s="27">
        <v>1248398</v>
      </c>
    </row>
    <row r="54" spans="1:4" x14ac:dyDescent="0.2">
      <c r="A54" s="39">
        <v>45</v>
      </c>
      <c r="B54" s="4" t="s">
        <v>89</v>
      </c>
      <c r="C54" s="5" t="s">
        <v>90</v>
      </c>
      <c r="D54" s="27">
        <v>3994891</v>
      </c>
    </row>
    <row r="55" spans="1:4" x14ac:dyDescent="0.2">
      <c r="A55" s="39">
        <v>46</v>
      </c>
      <c r="B55" s="52" t="s">
        <v>91</v>
      </c>
      <c r="C55" s="8" t="s">
        <v>92</v>
      </c>
      <c r="D55" s="27">
        <v>932141</v>
      </c>
    </row>
    <row r="56" spans="1:4" ht="10.5" customHeight="1" x14ac:dyDescent="0.2">
      <c r="A56" s="39">
        <v>47</v>
      </c>
      <c r="B56" s="52" t="s">
        <v>93</v>
      </c>
      <c r="C56" s="8" t="s">
        <v>94</v>
      </c>
      <c r="D56" s="27">
        <v>1428819</v>
      </c>
    </row>
    <row r="57" spans="1:4" x14ac:dyDescent="0.2">
      <c r="A57" s="39">
        <v>48</v>
      </c>
      <c r="B57" s="7" t="s">
        <v>95</v>
      </c>
      <c r="C57" s="5" t="s">
        <v>96</v>
      </c>
      <c r="D57" s="27">
        <v>1745067</v>
      </c>
    </row>
    <row r="58" spans="1:4" x14ac:dyDescent="0.2">
      <c r="A58" s="39">
        <v>49</v>
      </c>
      <c r="B58" s="52" t="s">
        <v>97</v>
      </c>
      <c r="C58" s="8" t="s">
        <v>98</v>
      </c>
      <c r="D58" s="27">
        <v>583759</v>
      </c>
    </row>
    <row r="59" spans="1:4" x14ac:dyDescent="0.2">
      <c r="A59" s="39">
        <v>50</v>
      </c>
      <c r="B59" s="7" t="s">
        <v>99</v>
      </c>
      <c r="C59" s="5" t="s">
        <v>100</v>
      </c>
      <c r="D59" s="27">
        <v>1158752</v>
      </c>
    </row>
    <row r="60" spans="1:4" ht="10.5" customHeight="1" x14ac:dyDescent="0.2">
      <c r="A60" s="39">
        <v>51</v>
      </c>
      <c r="B60" s="52" t="s">
        <v>101</v>
      </c>
      <c r="C60" s="8" t="s">
        <v>102</v>
      </c>
      <c r="D60" s="27">
        <v>1804837</v>
      </c>
    </row>
    <row r="61" spans="1:4" x14ac:dyDescent="0.2">
      <c r="A61" s="39">
        <v>52</v>
      </c>
      <c r="B61" s="52" t="s">
        <v>103</v>
      </c>
      <c r="C61" s="8" t="s">
        <v>104</v>
      </c>
      <c r="D61" s="27">
        <v>5845543</v>
      </c>
    </row>
    <row r="62" spans="1:4" x14ac:dyDescent="0.2">
      <c r="A62" s="39">
        <v>53</v>
      </c>
      <c r="B62" s="52" t="s">
        <v>105</v>
      </c>
      <c r="C62" s="8" t="s">
        <v>106</v>
      </c>
      <c r="D62" s="27">
        <v>971108</v>
      </c>
    </row>
    <row r="63" spans="1:4" x14ac:dyDescent="0.2">
      <c r="A63" s="39">
        <v>54</v>
      </c>
      <c r="B63" s="52" t="s">
        <v>107</v>
      </c>
      <c r="C63" s="8" t="s">
        <v>108</v>
      </c>
      <c r="D63" s="27">
        <v>0</v>
      </c>
    </row>
    <row r="64" spans="1:4" x14ac:dyDescent="0.2">
      <c r="A64" s="39">
        <v>55</v>
      </c>
      <c r="B64" s="52" t="s">
        <v>109</v>
      </c>
      <c r="C64" s="8" t="s">
        <v>110</v>
      </c>
      <c r="D64" s="27">
        <v>0</v>
      </c>
    </row>
    <row r="65" spans="1:4" x14ac:dyDescent="0.2">
      <c r="A65" s="39">
        <v>56</v>
      </c>
      <c r="B65" s="95" t="s">
        <v>390</v>
      </c>
      <c r="C65" s="10" t="s">
        <v>389</v>
      </c>
      <c r="D65" s="27"/>
    </row>
    <row r="66" spans="1:4" x14ac:dyDescent="0.2">
      <c r="A66" s="39">
        <v>57</v>
      </c>
      <c r="B66" s="52" t="s">
        <v>111</v>
      </c>
      <c r="C66" s="8" t="s">
        <v>112</v>
      </c>
      <c r="D66" s="27">
        <v>2648412</v>
      </c>
    </row>
    <row r="67" spans="1:4" x14ac:dyDescent="0.2">
      <c r="A67" s="39">
        <v>58</v>
      </c>
      <c r="B67" s="7" t="s">
        <v>113</v>
      </c>
      <c r="C67" s="8" t="s">
        <v>114</v>
      </c>
      <c r="D67" s="27">
        <v>2159610</v>
      </c>
    </row>
    <row r="68" spans="1:4" ht="17.25" customHeight="1" x14ac:dyDescent="0.2">
      <c r="A68" s="39">
        <v>59</v>
      </c>
      <c r="B68" s="9" t="s">
        <v>115</v>
      </c>
      <c r="C68" s="10" t="s">
        <v>116</v>
      </c>
      <c r="D68" s="27">
        <v>3027882</v>
      </c>
    </row>
    <row r="69" spans="1:4" ht="15" customHeight="1" x14ac:dyDescent="0.2">
      <c r="A69" s="39">
        <v>60</v>
      </c>
      <c r="B69" s="7" t="s">
        <v>117</v>
      </c>
      <c r="C69" s="8" t="s">
        <v>118</v>
      </c>
      <c r="D69" s="27">
        <v>3811794</v>
      </c>
    </row>
    <row r="70" spans="1:4" ht="16.5" customHeight="1" x14ac:dyDescent="0.2">
      <c r="A70" s="39">
        <v>61</v>
      </c>
      <c r="B70" s="52" t="s">
        <v>119</v>
      </c>
      <c r="C70" s="8" t="s">
        <v>318</v>
      </c>
      <c r="D70" s="27">
        <v>1499587</v>
      </c>
    </row>
    <row r="71" spans="1:4" ht="24.75" customHeight="1" x14ac:dyDescent="0.2">
      <c r="A71" s="39">
        <v>62</v>
      </c>
      <c r="B71" s="4" t="s">
        <v>120</v>
      </c>
      <c r="C71" s="8" t="s">
        <v>121</v>
      </c>
      <c r="D71" s="27">
        <v>0</v>
      </c>
    </row>
    <row r="72" spans="1:4" ht="24.75" customHeight="1" x14ac:dyDescent="0.2">
      <c r="A72" s="39">
        <v>63</v>
      </c>
      <c r="B72" s="4" t="s">
        <v>122</v>
      </c>
      <c r="C72" s="8" t="s">
        <v>123</v>
      </c>
      <c r="D72" s="27">
        <v>0</v>
      </c>
    </row>
    <row r="73" spans="1:4" ht="16.5" customHeight="1" x14ac:dyDescent="0.2">
      <c r="A73" s="39">
        <v>64</v>
      </c>
      <c r="B73" s="7" t="s">
        <v>124</v>
      </c>
      <c r="C73" s="8" t="s">
        <v>125</v>
      </c>
      <c r="D73" s="27">
        <v>3203436</v>
      </c>
    </row>
    <row r="74" spans="1:4" x14ac:dyDescent="0.2">
      <c r="A74" s="39">
        <v>65</v>
      </c>
      <c r="B74" s="7" t="s">
        <v>126</v>
      </c>
      <c r="C74" s="5" t="s">
        <v>127</v>
      </c>
      <c r="D74" s="27">
        <v>1945692</v>
      </c>
    </row>
    <row r="75" spans="1:4" x14ac:dyDescent="0.2">
      <c r="A75" s="39">
        <v>66</v>
      </c>
      <c r="B75" s="7" t="s">
        <v>128</v>
      </c>
      <c r="C75" s="8" t="s">
        <v>129</v>
      </c>
      <c r="D75" s="27">
        <v>4374643</v>
      </c>
    </row>
    <row r="76" spans="1:4" x14ac:dyDescent="0.2">
      <c r="A76" s="39">
        <v>67</v>
      </c>
      <c r="B76" s="7" t="s">
        <v>130</v>
      </c>
      <c r="C76" s="8" t="s">
        <v>131</v>
      </c>
      <c r="D76" s="27">
        <v>0</v>
      </c>
    </row>
    <row r="77" spans="1:4" x14ac:dyDescent="0.2">
      <c r="A77" s="39">
        <v>68</v>
      </c>
      <c r="B77" s="4" t="s">
        <v>132</v>
      </c>
      <c r="C77" s="8" t="s">
        <v>133</v>
      </c>
      <c r="D77" s="27">
        <v>0</v>
      </c>
    </row>
    <row r="78" spans="1:4" x14ac:dyDescent="0.2">
      <c r="A78" s="39">
        <v>69</v>
      </c>
      <c r="B78" s="7" t="s">
        <v>134</v>
      </c>
      <c r="C78" s="8" t="s">
        <v>135</v>
      </c>
      <c r="D78" s="27">
        <v>0</v>
      </c>
    </row>
    <row r="79" spans="1:4" x14ac:dyDescent="0.2">
      <c r="A79" s="39">
        <v>70</v>
      </c>
      <c r="B79" s="7" t="s">
        <v>136</v>
      </c>
      <c r="C79" s="8" t="s">
        <v>137</v>
      </c>
      <c r="D79" s="27">
        <v>0</v>
      </c>
    </row>
    <row r="80" spans="1:4" x14ac:dyDescent="0.2">
      <c r="A80" s="39">
        <v>71</v>
      </c>
      <c r="B80" s="4" t="s">
        <v>138</v>
      </c>
      <c r="C80" s="8" t="s">
        <v>139</v>
      </c>
      <c r="D80" s="27">
        <v>0</v>
      </c>
    </row>
    <row r="81" spans="1:4" x14ac:dyDescent="0.2">
      <c r="A81" s="39">
        <v>72</v>
      </c>
      <c r="B81" s="4" t="s">
        <v>140</v>
      </c>
      <c r="C81" s="8" t="s">
        <v>141</v>
      </c>
      <c r="D81" s="27">
        <v>0</v>
      </c>
    </row>
    <row r="82" spans="1:4" x14ac:dyDescent="0.2">
      <c r="A82" s="39">
        <v>73</v>
      </c>
      <c r="B82" s="4" t="s">
        <v>142</v>
      </c>
      <c r="C82" s="8" t="s">
        <v>143</v>
      </c>
      <c r="D82" s="27">
        <v>0</v>
      </c>
    </row>
    <row r="83" spans="1:4" x14ac:dyDescent="0.2">
      <c r="A83" s="39">
        <v>74</v>
      </c>
      <c r="B83" s="52" t="s">
        <v>144</v>
      </c>
      <c r="C83" s="8" t="s">
        <v>145</v>
      </c>
      <c r="D83" s="27">
        <v>3882182</v>
      </c>
    </row>
    <row r="84" spans="1:4" x14ac:dyDescent="0.2">
      <c r="A84" s="39">
        <v>75</v>
      </c>
      <c r="B84" s="4" t="s">
        <v>146</v>
      </c>
      <c r="C84" s="8" t="s">
        <v>147</v>
      </c>
      <c r="D84" s="27">
        <v>6235276</v>
      </c>
    </row>
    <row r="85" spans="1:4" x14ac:dyDescent="0.2">
      <c r="A85" s="39">
        <v>76</v>
      </c>
      <c r="B85" s="52" t="s">
        <v>148</v>
      </c>
      <c r="C85" s="8" t="s">
        <v>149</v>
      </c>
      <c r="D85" s="27">
        <v>3425652</v>
      </c>
    </row>
    <row r="86" spans="1:4" x14ac:dyDescent="0.2">
      <c r="A86" s="39">
        <v>77</v>
      </c>
      <c r="B86" s="9" t="s">
        <v>150</v>
      </c>
      <c r="C86" s="10" t="s">
        <v>151</v>
      </c>
      <c r="D86" s="27">
        <v>980813</v>
      </c>
    </row>
    <row r="87" spans="1:4" x14ac:dyDescent="0.2">
      <c r="A87" s="39">
        <v>78</v>
      </c>
      <c r="B87" s="4" t="s">
        <v>152</v>
      </c>
      <c r="C87" s="8" t="s">
        <v>153</v>
      </c>
      <c r="D87" s="27">
        <v>5611279</v>
      </c>
    </row>
    <row r="88" spans="1:4" x14ac:dyDescent="0.2">
      <c r="A88" s="39">
        <v>79</v>
      </c>
      <c r="B88" s="9" t="s">
        <v>154</v>
      </c>
      <c r="C88" s="10" t="s">
        <v>155</v>
      </c>
      <c r="D88" s="27">
        <v>2212469</v>
      </c>
    </row>
    <row r="89" spans="1:4" x14ac:dyDescent="0.2">
      <c r="A89" s="39">
        <v>80</v>
      </c>
      <c r="B89" s="4" t="s">
        <v>156</v>
      </c>
      <c r="C89" s="8" t="s">
        <v>157</v>
      </c>
      <c r="D89" s="27">
        <v>4444628</v>
      </c>
    </row>
    <row r="90" spans="1:4" x14ac:dyDescent="0.2">
      <c r="A90" s="39">
        <v>81</v>
      </c>
      <c r="B90" s="9" t="s">
        <v>158</v>
      </c>
      <c r="C90" s="10" t="s">
        <v>159</v>
      </c>
      <c r="D90" s="27">
        <v>0</v>
      </c>
    </row>
    <row r="91" spans="1:4" x14ac:dyDescent="0.2">
      <c r="A91" s="39">
        <v>82</v>
      </c>
      <c r="B91" s="7" t="s">
        <v>160</v>
      </c>
      <c r="C91" s="10" t="s">
        <v>391</v>
      </c>
      <c r="D91" s="27">
        <v>0</v>
      </c>
    </row>
    <row r="92" spans="1:4" x14ac:dyDescent="0.2">
      <c r="A92" s="39">
        <v>83</v>
      </c>
      <c r="B92" s="52" t="s">
        <v>161</v>
      </c>
      <c r="C92" s="8" t="s">
        <v>162</v>
      </c>
      <c r="D92" s="27">
        <v>227693</v>
      </c>
    </row>
    <row r="93" spans="1:4" x14ac:dyDescent="0.2">
      <c r="A93" s="39">
        <v>84</v>
      </c>
      <c r="B93" s="7" t="s">
        <v>163</v>
      </c>
      <c r="C93" s="5" t="s">
        <v>164</v>
      </c>
      <c r="D93" s="27">
        <v>0</v>
      </c>
    </row>
    <row r="94" spans="1:4" x14ac:dyDescent="0.2">
      <c r="A94" s="39">
        <v>85</v>
      </c>
      <c r="B94" s="7" t="s">
        <v>165</v>
      </c>
      <c r="C94" s="10" t="s">
        <v>166</v>
      </c>
      <c r="D94" s="27">
        <v>222863</v>
      </c>
    </row>
    <row r="95" spans="1:4" x14ac:dyDescent="0.2">
      <c r="A95" s="39">
        <v>86</v>
      </c>
      <c r="B95" s="52" t="s">
        <v>167</v>
      </c>
      <c r="C95" s="8" t="s">
        <v>168</v>
      </c>
      <c r="D95" s="27">
        <v>853340</v>
      </c>
    </row>
    <row r="96" spans="1:4" x14ac:dyDescent="0.2">
      <c r="A96" s="39">
        <v>87</v>
      </c>
      <c r="B96" s="7" t="s">
        <v>169</v>
      </c>
      <c r="C96" s="5" t="s">
        <v>170</v>
      </c>
      <c r="D96" s="27">
        <v>822633</v>
      </c>
    </row>
    <row r="97" spans="1:4" x14ac:dyDescent="0.2">
      <c r="A97" s="39">
        <v>88</v>
      </c>
      <c r="B97" s="52" t="s">
        <v>171</v>
      </c>
      <c r="C97" s="8" t="s">
        <v>172</v>
      </c>
      <c r="D97" s="27">
        <v>837249</v>
      </c>
    </row>
    <row r="98" spans="1:4" x14ac:dyDescent="0.2">
      <c r="A98" s="39">
        <v>89</v>
      </c>
      <c r="B98" s="52" t="s">
        <v>173</v>
      </c>
      <c r="C98" s="8" t="s">
        <v>174</v>
      </c>
      <c r="D98" s="27">
        <v>2329598</v>
      </c>
    </row>
    <row r="99" spans="1:4" ht="13.5" customHeight="1" x14ac:dyDescent="0.2">
      <c r="A99" s="39">
        <v>90</v>
      </c>
      <c r="B99" s="7" t="s">
        <v>175</v>
      </c>
      <c r="C99" s="10" t="s">
        <v>176</v>
      </c>
      <c r="D99" s="27">
        <v>1017470</v>
      </c>
    </row>
    <row r="100" spans="1:4" ht="14.25" customHeight="1" x14ac:dyDescent="0.2">
      <c r="A100" s="39">
        <v>91</v>
      </c>
      <c r="B100" s="7" t="s">
        <v>177</v>
      </c>
      <c r="C100" s="5" t="s">
        <v>178</v>
      </c>
      <c r="D100" s="27">
        <v>1215602</v>
      </c>
    </row>
    <row r="101" spans="1:4" x14ac:dyDescent="0.2">
      <c r="A101" s="39">
        <v>92</v>
      </c>
      <c r="B101" s="4" t="s">
        <v>179</v>
      </c>
      <c r="C101" s="5" t="s">
        <v>180</v>
      </c>
      <c r="D101" s="27">
        <v>2777196</v>
      </c>
    </row>
    <row r="102" spans="1:4" x14ac:dyDescent="0.2">
      <c r="A102" s="39">
        <v>93</v>
      </c>
      <c r="B102" s="4" t="s">
        <v>181</v>
      </c>
      <c r="C102" s="5" t="s">
        <v>182</v>
      </c>
      <c r="D102" s="27">
        <v>2137924</v>
      </c>
    </row>
    <row r="103" spans="1:4" x14ac:dyDescent="0.2">
      <c r="A103" s="39">
        <v>94</v>
      </c>
      <c r="B103" s="52" t="s">
        <v>183</v>
      </c>
      <c r="C103" s="8" t="s">
        <v>184</v>
      </c>
      <c r="D103" s="27">
        <v>769177</v>
      </c>
    </row>
    <row r="104" spans="1:4" x14ac:dyDescent="0.2">
      <c r="A104" s="39">
        <v>95</v>
      </c>
      <c r="B104" s="9" t="s">
        <v>185</v>
      </c>
      <c r="C104" s="10" t="s">
        <v>186</v>
      </c>
      <c r="D104" s="27">
        <v>1165354</v>
      </c>
    </row>
    <row r="105" spans="1:4" x14ac:dyDescent="0.2">
      <c r="A105" s="39">
        <v>96</v>
      </c>
      <c r="B105" s="4" t="s">
        <v>187</v>
      </c>
      <c r="C105" s="5" t="s">
        <v>188</v>
      </c>
      <c r="D105" s="27">
        <v>1125417</v>
      </c>
    </row>
    <row r="106" spans="1:4" x14ac:dyDescent="0.2">
      <c r="A106" s="39">
        <v>97</v>
      </c>
      <c r="B106" s="7" t="s">
        <v>189</v>
      </c>
      <c r="C106" s="5" t="s">
        <v>190</v>
      </c>
      <c r="D106" s="27">
        <v>1376670</v>
      </c>
    </row>
    <row r="107" spans="1:4" x14ac:dyDescent="0.2">
      <c r="A107" s="39">
        <v>98</v>
      </c>
      <c r="B107" s="52" t="s">
        <v>191</v>
      </c>
      <c r="C107" s="8" t="s">
        <v>192</v>
      </c>
      <c r="D107" s="27">
        <v>887291</v>
      </c>
    </row>
    <row r="108" spans="1:4" x14ac:dyDescent="0.2">
      <c r="A108" s="39">
        <v>99</v>
      </c>
      <c r="B108" s="52" t="s">
        <v>193</v>
      </c>
      <c r="C108" s="8" t="s">
        <v>194</v>
      </c>
      <c r="D108" s="27">
        <v>1289433</v>
      </c>
    </row>
    <row r="109" spans="1:4" x14ac:dyDescent="0.2">
      <c r="A109" s="39">
        <v>100</v>
      </c>
      <c r="B109" s="4" t="s">
        <v>195</v>
      </c>
      <c r="C109" s="5" t="s">
        <v>196</v>
      </c>
      <c r="D109" s="27">
        <v>2190241</v>
      </c>
    </row>
    <row r="110" spans="1:4" x14ac:dyDescent="0.2">
      <c r="A110" s="39">
        <v>101</v>
      </c>
      <c r="B110" s="7" t="s">
        <v>197</v>
      </c>
      <c r="C110" s="5" t="s">
        <v>198</v>
      </c>
      <c r="D110" s="27">
        <v>1015967</v>
      </c>
    </row>
    <row r="111" spans="1:4" x14ac:dyDescent="0.2">
      <c r="A111" s="39">
        <v>102</v>
      </c>
      <c r="B111" s="4" t="s">
        <v>199</v>
      </c>
      <c r="C111" s="8" t="s">
        <v>200</v>
      </c>
      <c r="D111" s="27">
        <v>0</v>
      </c>
    </row>
    <row r="112" spans="1:4" x14ac:dyDescent="0.2">
      <c r="A112" s="39">
        <v>103</v>
      </c>
      <c r="B112" s="4" t="s">
        <v>201</v>
      </c>
      <c r="C112" s="5" t="s">
        <v>202</v>
      </c>
      <c r="D112" s="27">
        <v>0</v>
      </c>
    </row>
    <row r="113" spans="1:4" x14ac:dyDescent="0.2">
      <c r="A113" s="39">
        <v>104</v>
      </c>
      <c r="B113" s="52" t="s">
        <v>203</v>
      </c>
      <c r="C113" s="8" t="s">
        <v>204</v>
      </c>
      <c r="D113" s="27">
        <v>0</v>
      </c>
    </row>
    <row r="114" spans="1:4" x14ac:dyDescent="0.2">
      <c r="A114" s="39">
        <v>105</v>
      </c>
      <c r="B114" s="52" t="s">
        <v>205</v>
      </c>
      <c r="C114" s="8" t="s">
        <v>206</v>
      </c>
      <c r="D114" s="27">
        <v>0</v>
      </c>
    </row>
    <row r="115" spans="1:4" x14ac:dyDescent="0.2">
      <c r="A115" s="39">
        <v>106</v>
      </c>
      <c r="B115" s="52" t="s">
        <v>207</v>
      </c>
      <c r="C115" s="8" t="s">
        <v>208</v>
      </c>
      <c r="D115" s="27">
        <v>0</v>
      </c>
    </row>
    <row r="116" spans="1:4" x14ac:dyDescent="0.2">
      <c r="A116" s="39">
        <v>107</v>
      </c>
      <c r="B116" s="52" t="s">
        <v>209</v>
      </c>
      <c r="C116" s="8" t="s">
        <v>210</v>
      </c>
      <c r="D116" s="27">
        <v>0</v>
      </c>
    </row>
    <row r="117" spans="1:4" x14ac:dyDescent="0.2">
      <c r="A117" s="39">
        <v>108</v>
      </c>
      <c r="B117" s="52" t="s">
        <v>211</v>
      </c>
      <c r="C117" s="8" t="s">
        <v>212</v>
      </c>
      <c r="D117" s="27">
        <v>0</v>
      </c>
    </row>
    <row r="118" spans="1:4" x14ac:dyDescent="0.2">
      <c r="A118" s="39">
        <v>109</v>
      </c>
      <c r="B118" s="52" t="s">
        <v>213</v>
      </c>
      <c r="C118" s="8" t="s">
        <v>214</v>
      </c>
      <c r="D118" s="27">
        <v>0</v>
      </c>
    </row>
    <row r="119" spans="1:4" ht="12" customHeight="1" x14ac:dyDescent="0.2">
      <c r="A119" s="39">
        <v>110</v>
      </c>
      <c r="B119" s="13" t="s">
        <v>215</v>
      </c>
      <c r="C119" s="14" t="s">
        <v>216</v>
      </c>
      <c r="D119" s="27">
        <v>0</v>
      </c>
    </row>
    <row r="120" spans="1:4" x14ac:dyDescent="0.2">
      <c r="A120" s="39">
        <v>111</v>
      </c>
      <c r="B120" s="13" t="s">
        <v>382</v>
      </c>
      <c r="C120" s="14" t="s">
        <v>319</v>
      </c>
      <c r="D120" s="27">
        <v>0</v>
      </c>
    </row>
    <row r="121" spans="1:4" x14ac:dyDescent="0.2">
      <c r="A121" s="39">
        <v>112</v>
      </c>
      <c r="B121" s="7" t="s">
        <v>217</v>
      </c>
      <c r="C121" s="5" t="s">
        <v>218</v>
      </c>
      <c r="D121" s="27">
        <v>0</v>
      </c>
    </row>
    <row r="122" spans="1:4" x14ac:dyDescent="0.2">
      <c r="A122" s="39">
        <v>113</v>
      </c>
      <c r="B122" s="52" t="s">
        <v>219</v>
      </c>
      <c r="C122" s="8" t="s">
        <v>220</v>
      </c>
      <c r="D122" s="27">
        <v>0</v>
      </c>
    </row>
    <row r="123" spans="1:4" x14ac:dyDescent="0.2">
      <c r="A123" s="39">
        <v>114</v>
      </c>
      <c r="B123" s="4" t="s">
        <v>221</v>
      </c>
      <c r="C123" s="15" t="s">
        <v>222</v>
      </c>
      <c r="D123" s="27">
        <v>0</v>
      </c>
    </row>
    <row r="124" spans="1:4" x14ac:dyDescent="0.2">
      <c r="A124" s="39">
        <v>115</v>
      </c>
      <c r="B124" s="52" t="s">
        <v>223</v>
      </c>
      <c r="C124" s="8" t="s">
        <v>224</v>
      </c>
      <c r="D124" s="27">
        <v>0</v>
      </c>
    </row>
    <row r="125" spans="1:4" ht="13.5" customHeight="1" x14ac:dyDescent="0.2">
      <c r="A125" s="39">
        <v>116</v>
      </c>
      <c r="B125" s="52" t="s">
        <v>225</v>
      </c>
      <c r="C125" s="10" t="s">
        <v>392</v>
      </c>
      <c r="D125" s="27">
        <v>0</v>
      </c>
    </row>
    <row r="126" spans="1:4" x14ac:dyDescent="0.2">
      <c r="A126" s="39">
        <v>117</v>
      </c>
      <c r="B126" s="7" t="s">
        <v>226</v>
      </c>
      <c r="C126" s="8" t="s">
        <v>227</v>
      </c>
      <c r="D126" s="27">
        <v>0</v>
      </c>
    </row>
    <row r="127" spans="1:4" x14ac:dyDescent="0.2">
      <c r="A127" s="39">
        <v>118</v>
      </c>
      <c r="B127" s="7" t="s">
        <v>228</v>
      </c>
      <c r="C127" s="8" t="s">
        <v>229</v>
      </c>
      <c r="D127" s="27">
        <v>0</v>
      </c>
    </row>
    <row r="128" spans="1:4" x14ac:dyDescent="0.2">
      <c r="A128" s="39">
        <v>119</v>
      </c>
      <c r="B128" s="7" t="s">
        <v>230</v>
      </c>
      <c r="C128" s="8" t="s">
        <v>231</v>
      </c>
      <c r="D128" s="27">
        <v>0</v>
      </c>
    </row>
    <row r="129" spans="1:4" ht="12.75" customHeight="1" x14ac:dyDescent="0.2">
      <c r="A129" s="39">
        <v>120</v>
      </c>
      <c r="B129" s="4" t="s">
        <v>232</v>
      </c>
      <c r="C129" s="5" t="s">
        <v>233</v>
      </c>
      <c r="D129" s="27">
        <v>0</v>
      </c>
    </row>
    <row r="130" spans="1:4" x14ac:dyDescent="0.2">
      <c r="A130" s="39">
        <v>121</v>
      </c>
      <c r="B130" s="7" t="s">
        <v>234</v>
      </c>
      <c r="C130" s="5" t="s">
        <v>235</v>
      </c>
      <c r="D130" s="27">
        <v>0</v>
      </c>
    </row>
    <row r="131" spans="1:4" x14ac:dyDescent="0.2">
      <c r="A131" s="39">
        <v>122</v>
      </c>
      <c r="B131" s="52" t="s">
        <v>236</v>
      </c>
      <c r="C131" s="8" t="s">
        <v>237</v>
      </c>
      <c r="D131" s="27">
        <v>0</v>
      </c>
    </row>
    <row r="132" spans="1:4" x14ac:dyDescent="0.2">
      <c r="A132" s="39">
        <v>123</v>
      </c>
      <c r="B132" s="52" t="s">
        <v>238</v>
      </c>
      <c r="C132" s="8" t="s">
        <v>239</v>
      </c>
      <c r="D132" s="27">
        <v>0</v>
      </c>
    </row>
    <row r="133" spans="1:4" x14ac:dyDescent="0.2">
      <c r="A133" s="39">
        <v>124</v>
      </c>
      <c r="B133" s="52" t="s">
        <v>240</v>
      </c>
      <c r="C133" s="8" t="s">
        <v>320</v>
      </c>
      <c r="D133" s="27">
        <v>0</v>
      </c>
    </row>
    <row r="134" spans="1:4" x14ac:dyDescent="0.2">
      <c r="A134" s="39">
        <v>125</v>
      </c>
      <c r="B134" s="52" t="s">
        <v>241</v>
      </c>
      <c r="C134" s="8" t="s">
        <v>242</v>
      </c>
      <c r="D134" s="27">
        <v>0</v>
      </c>
    </row>
    <row r="135" spans="1:4" ht="21.75" customHeight="1" x14ac:dyDescent="0.2">
      <c r="A135" s="39">
        <v>126</v>
      </c>
      <c r="B135" s="52" t="s">
        <v>243</v>
      </c>
      <c r="C135" s="8" t="s">
        <v>244</v>
      </c>
      <c r="D135" s="27">
        <v>0</v>
      </c>
    </row>
    <row r="136" spans="1:4" x14ac:dyDescent="0.2">
      <c r="A136" s="39">
        <v>127</v>
      </c>
      <c r="B136" s="4" t="s">
        <v>245</v>
      </c>
      <c r="C136" s="5" t="s">
        <v>246</v>
      </c>
      <c r="D136" s="27">
        <v>0</v>
      </c>
    </row>
    <row r="137" spans="1:4" x14ac:dyDescent="0.2">
      <c r="A137" s="39">
        <v>128</v>
      </c>
      <c r="B137" s="52" t="s">
        <v>247</v>
      </c>
      <c r="C137" s="8" t="s">
        <v>248</v>
      </c>
      <c r="D137" s="27">
        <v>0</v>
      </c>
    </row>
    <row r="138" spans="1:4" x14ac:dyDescent="0.2">
      <c r="A138" s="39">
        <v>129</v>
      </c>
      <c r="B138" s="4" t="s">
        <v>249</v>
      </c>
      <c r="C138" s="8" t="s">
        <v>321</v>
      </c>
      <c r="D138" s="27">
        <v>0</v>
      </c>
    </row>
    <row r="139" spans="1:4" ht="24" customHeight="1" x14ac:dyDescent="0.2">
      <c r="A139" s="39">
        <v>130</v>
      </c>
      <c r="B139" s="9" t="s">
        <v>250</v>
      </c>
      <c r="C139" s="10" t="s">
        <v>251</v>
      </c>
      <c r="D139" s="27">
        <v>0</v>
      </c>
    </row>
    <row r="140" spans="1:4" x14ac:dyDescent="0.2">
      <c r="A140" s="39">
        <v>131</v>
      </c>
      <c r="B140" s="52" t="s">
        <v>252</v>
      </c>
      <c r="C140" s="8" t="s">
        <v>253</v>
      </c>
      <c r="D140" s="27">
        <v>0</v>
      </c>
    </row>
    <row r="141" spans="1:4" x14ac:dyDescent="0.2">
      <c r="A141" s="39">
        <v>132</v>
      </c>
      <c r="B141" s="52" t="s">
        <v>254</v>
      </c>
      <c r="C141" s="8" t="s">
        <v>255</v>
      </c>
      <c r="D141" s="27">
        <v>0</v>
      </c>
    </row>
    <row r="142" spans="1:4" x14ac:dyDescent="0.2">
      <c r="A142" s="39">
        <v>133</v>
      </c>
      <c r="B142" s="52" t="s">
        <v>256</v>
      </c>
      <c r="C142" s="8" t="s">
        <v>257</v>
      </c>
      <c r="D142" s="27">
        <v>0</v>
      </c>
    </row>
    <row r="143" spans="1:4" ht="13.5" customHeight="1" x14ac:dyDescent="0.2">
      <c r="A143" s="39">
        <v>134</v>
      </c>
      <c r="B143" s="9" t="s">
        <v>258</v>
      </c>
      <c r="C143" s="10" t="s">
        <v>322</v>
      </c>
      <c r="D143" s="27">
        <v>2447776</v>
      </c>
    </row>
    <row r="144" spans="1:4" x14ac:dyDescent="0.2">
      <c r="A144" s="39">
        <v>135</v>
      </c>
      <c r="B144" s="7" t="s">
        <v>259</v>
      </c>
      <c r="C144" s="10" t="s">
        <v>260</v>
      </c>
      <c r="D144" s="27">
        <v>5477514</v>
      </c>
    </row>
    <row r="145" spans="1:4" x14ac:dyDescent="0.2">
      <c r="A145" s="39">
        <v>136</v>
      </c>
      <c r="B145" s="52" t="s">
        <v>261</v>
      </c>
      <c r="C145" s="8" t="s">
        <v>262</v>
      </c>
      <c r="D145" s="27">
        <v>0</v>
      </c>
    </row>
    <row r="146" spans="1:4" x14ac:dyDescent="0.2">
      <c r="A146" s="39">
        <v>137</v>
      </c>
      <c r="B146" s="4" t="s">
        <v>263</v>
      </c>
      <c r="C146" s="5" t="s">
        <v>264</v>
      </c>
      <c r="D146" s="27">
        <v>0</v>
      </c>
    </row>
    <row r="147" spans="1:4" ht="10.5" customHeight="1" x14ac:dyDescent="0.2">
      <c r="A147" s="39">
        <v>138</v>
      </c>
      <c r="B147" s="45" t="s">
        <v>265</v>
      </c>
      <c r="C147" s="42" t="s">
        <v>266</v>
      </c>
      <c r="D147" s="27">
        <v>0</v>
      </c>
    </row>
    <row r="150" spans="1:4" x14ac:dyDescent="0.2">
      <c r="D150" s="43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58"/>
  <sheetViews>
    <sheetView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E7" sqref="E7:K7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31.85546875" style="46" customWidth="1"/>
    <col min="4" max="4" width="12.85546875" style="25" customWidth="1"/>
    <col min="5" max="11" width="11" style="92" customWidth="1"/>
    <col min="12" max="16384" width="9.140625" style="1"/>
  </cols>
  <sheetData>
    <row r="2" spans="1:11" ht="30" customHeight="1" x14ac:dyDescent="0.2">
      <c r="A2" s="148" t="s">
        <v>331</v>
      </c>
      <c r="B2" s="148"/>
      <c r="C2" s="148"/>
      <c r="D2" s="202"/>
      <c r="E2" s="202"/>
      <c r="F2" s="202"/>
      <c r="G2" s="202"/>
      <c r="H2" s="202"/>
      <c r="I2" s="202"/>
      <c r="J2" s="202"/>
      <c r="K2" s="202"/>
    </row>
    <row r="3" spans="1:11" x14ac:dyDescent="0.2">
      <c r="C3" s="2"/>
      <c r="D3" s="134"/>
      <c r="E3" s="25"/>
      <c r="F3" s="25"/>
      <c r="G3" s="25"/>
      <c r="H3" s="25"/>
      <c r="I3" s="25"/>
      <c r="J3" s="25"/>
      <c r="K3" s="25"/>
    </row>
    <row r="4" spans="1:11" s="3" customFormat="1" ht="15.75" customHeight="1" x14ac:dyDescent="0.2">
      <c r="A4" s="186" t="s">
        <v>0</v>
      </c>
      <c r="B4" s="186" t="s">
        <v>1</v>
      </c>
      <c r="C4" s="186" t="s">
        <v>2</v>
      </c>
      <c r="D4" s="203" t="s">
        <v>268</v>
      </c>
      <c r="E4" s="172" t="s">
        <v>269</v>
      </c>
      <c r="F4" s="172"/>
      <c r="G4" s="172"/>
      <c r="H4" s="172"/>
      <c r="I4" s="172"/>
      <c r="J4" s="172"/>
      <c r="K4" s="172"/>
    </row>
    <row r="5" spans="1:11" ht="51.75" customHeight="1" x14ac:dyDescent="0.2">
      <c r="A5" s="188"/>
      <c r="B5" s="188"/>
      <c r="C5" s="188"/>
      <c r="D5" s="204"/>
      <c r="E5" s="122" t="s">
        <v>270</v>
      </c>
      <c r="F5" s="122" t="s">
        <v>271</v>
      </c>
      <c r="G5" s="122" t="s">
        <v>272</v>
      </c>
      <c r="H5" s="122" t="s">
        <v>273</v>
      </c>
      <c r="I5" s="122" t="s">
        <v>274</v>
      </c>
      <c r="J5" s="122" t="s">
        <v>275</v>
      </c>
      <c r="K5" s="122" t="s">
        <v>276</v>
      </c>
    </row>
    <row r="6" spans="1:11" ht="12.75" customHeight="1" x14ac:dyDescent="0.2">
      <c r="A6" s="176" t="s">
        <v>268</v>
      </c>
      <c r="B6" s="176"/>
      <c r="C6" s="176"/>
      <c r="D6" s="56">
        <f>D7+D8</f>
        <v>1720724632</v>
      </c>
      <c r="E6" s="56">
        <f t="shared" ref="E6:K6" si="0">E7+E8</f>
        <v>517325927</v>
      </c>
      <c r="F6" s="56">
        <f t="shared" si="0"/>
        <v>413725190</v>
      </c>
      <c r="G6" s="56">
        <f t="shared" si="0"/>
        <v>179150672</v>
      </c>
      <c r="H6" s="56">
        <f t="shared" si="0"/>
        <v>121454827</v>
      </c>
      <c r="I6" s="56">
        <f t="shared" si="0"/>
        <v>117315053</v>
      </c>
      <c r="J6" s="56">
        <f t="shared" si="0"/>
        <v>33041004</v>
      </c>
      <c r="K6" s="56">
        <f t="shared" si="0"/>
        <v>338711959</v>
      </c>
    </row>
    <row r="7" spans="1:11" ht="12.75" customHeight="1" x14ac:dyDescent="0.2">
      <c r="A7" s="167" t="s">
        <v>267</v>
      </c>
      <c r="B7" s="168"/>
      <c r="C7" s="169"/>
      <c r="D7" s="56">
        <v>2280551</v>
      </c>
      <c r="E7" s="79">
        <v>42</v>
      </c>
      <c r="F7" s="79">
        <v>2280184</v>
      </c>
      <c r="G7" s="79">
        <v>51</v>
      </c>
      <c r="H7" s="79">
        <v>0</v>
      </c>
      <c r="I7" s="79">
        <v>7</v>
      </c>
      <c r="J7" s="79">
        <v>4</v>
      </c>
      <c r="K7" s="79">
        <v>263</v>
      </c>
    </row>
    <row r="8" spans="1:11" ht="12.75" customHeight="1" x14ac:dyDescent="0.2">
      <c r="A8" s="167" t="s">
        <v>311</v>
      </c>
      <c r="B8" s="168"/>
      <c r="C8" s="169"/>
      <c r="D8" s="56">
        <f t="shared" ref="D8:K8" si="1">SUM(D9:D146)</f>
        <v>1718444081</v>
      </c>
      <c r="E8" s="56">
        <f t="shared" si="1"/>
        <v>517325885</v>
      </c>
      <c r="F8" s="56">
        <f t="shared" si="1"/>
        <v>411445006</v>
      </c>
      <c r="G8" s="56">
        <f t="shared" si="1"/>
        <v>179150621</v>
      </c>
      <c r="H8" s="56">
        <f t="shared" si="1"/>
        <v>121454827</v>
      </c>
      <c r="I8" s="56">
        <f t="shared" si="1"/>
        <v>117315046</v>
      </c>
      <c r="J8" s="56">
        <f t="shared" si="1"/>
        <v>33041000</v>
      </c>
      <c r="K8" s="56">
        <f t="shared" si="1"/>
        <v>338711696</v>
      </c>
    </row>
    <row r="9" spans="1:11" ht="12" customHeight="1" x14ac:dyDescent="0.2">
      <c r="A9" s="39">
        <v>1</v>
      </c>
      <c r="B9" s="9" t="s">
        <v>3</v>
      </c>
      <c r="C9" s="10" t="s">
        <v>4</v>
      </c>
      <c r="D9" s="118">
        <f t="shared" ref="D9:D73" si="2">E9+F9+G9+H9+I9+J9+K9</f>
        <v>1014639</v>
      </c>
      <c r="E9" s="24">
        <v>0</v>
      </c>
      <c r="F9" s="24">
        <v>0</v>
      </c>
      <c r="G9" s="24">
        <v>720574</v>
      </c>
      <c r="H9" s="24">
        <v>294065</v>
      </c>
      <c r="I9" s="24">
        <v>0</v>
      </c>
      <c r="J9" s="24">
        <v>0</v>
      </c>
      <c r="K9" s="24">
        <v>0</v>
      </c>
    </row>
    <row r="10" spans="1:11" x14ac:dyDescent="0.2">
      <c r="A10" s="39">
        <v>2</v>
      </c>
      <c r="B10" s="94" t="s">
        <v>5</v>
      </c>
      <c r="C10" s="10" t="s">
        <v>6</v>
      </c>
      <c r="D10" s="118">
        <f t="shared" si="2"/>
        <v>1228190</v>
      </c>
      <c r="E10" s="24">
        <v>0</v>
      </c>
      <c r="F10" s="24">
        <v>0</v>
      </c>
      <c r="G10" s="24">
        <v>916084</v>
      </c>
      <c r="H10" s="24">
        <v>312106</v>
      </c>
      <c r="I10" s="24">
        <v>0</v>
      </c>
      <c r="J10" s="24">
        <v>0</v>
      </c>
      <c r="K10" s="24">
        <v>0</v>
      </c>
    </row>
    <row r="11" spans="1:11" x14ac:dyDescent="0.2">
      <c r="A11" s="39">
        <v>3</v>
      </c>
      <c r="B11" s="95" t="s">
        <v>7</v>
      </c>
      <c r="C11" s="10" t="s">
        <v>8</v>
      </c>
      <c r="D11" s="118">
        <f t="shared" si="2"/>
        <v>12903378</v>
      </c>
      <c r="E11" s="24">
        <v>7047601</v>
      </c>
      <c r="F11" s="24">
        <v>0</v>
      </c>
      <c r="G11" s="24">
        <v>2873780</v>
      </c>
      <c r="H11" s="24">
        <v>1314461</v>
      </c>
      <c r="I11" s="24">
        <v>1667536</v>
      </c>
      <c r="J11" s="24">
        <v>0</v>
      </c>
      <c r="K11" s="24">
        <v>0</v>
      </c>
    </row>
    <row r="12" spans="1:11" ht="14.25" customHeight="1" x14ac:dyDescent="0.2">
      <c r="A12" s="39">
        <v>4</v>
      </c>
      <c r="B12" s="9" t="s">
        <v>9</v>
      </c>
      <c r="C12" s="10" t="s">
        <v>10</v>
      </c>
      <c r="D12" s="118">
        <f t="shared" si="2"/>
        <v>990251</v>
      </c>
      <c r="E12" s="24">
        <v>0</v>
      </c>
      <c r="F12" s="24">
        <v>0</v>
      </c>
      <c r="G12" s="24">
        <v>286660</v>
      </c>
      <c r="H12" s="24">
        <v>703591</v>
      </c>
      <c r="I12" s="24">
        <v>0</v>
      </c>
      <c r="J12" s="24">
        <v>0</v>
      </c>
      <c r="K12" s="24">
        <v>0</v>
      </c>
    </row>
    <row r="13" spans="1:11" x14ac:dyDescent="0.2">
      <c r="A13" s="39">
        <v>5</v>
      </c>
      <c r="B13" s="9" t="s">
        <v>11</v>
      </c>
      <c r="C13" s="10" t="s">
        <v>12</v>
      </c>
      <c r="D13" s="118">
        <f t="shared" si="2"/>
        <v>1682644</v>
      </c>
      <c r="E13" s="24">
        <v>0</v>
      </c>
      <c r="F13" s="24">
        <v>0</v>
      </c>
      <c r="G13" s="24">
        <v>1173170</v>
      </c>
      <c r="H13" s="24">
        <v>509474</v>
      </c>
      <c r="I13" s="24">
        <v>0</v>
      </c>
      <c r="J13" s="24">
        <v>0</v>
      </c>
      <c r="K13" s="24">
        <v>0</v>
      </c>
    </row>
    <row r="14" spans="1:11" x14ac:dyDescent="0.2">
      <c r="A14" s="39">
        <v>6</v>
      </c>
      <c r="B14" s="95" t="s">
        <v>13</v>
      </c>
      <c r="C14" s="10" t="s">
        <v>14</v>
      </c>
      <c r="D14" s="118">
        <f t="shared" si="2"/>
        <v>60571318</v>
      </c>
      <c r="E14" s="24">
        <v>10143964</v>
      </c>
      <c r="F14" s="24">
        <v>15890826</v>
      </c>
      <c r="G14" s="24">
        <v>2331533</v>
      </c>
      <c r="H14" s="24">
        <v>4011680</v>
      </c>
      <c r="I14" s="24">
        <v>4930040</v>
      </c>
      <c r="J14" s="24">
        <v>0</v>
      </c>
      <c r="K14" s="24">
        <v>23263275</v>
      </c>
    </row>
    <row r="15" spans="1:11" x14ac:dyDescent="0.2">
      <c r="A15" s="39">
        <v>7</v>
      </c>
      <c r="B15" s="9" t="s">
        <v>15</v>
      </c>
      <c r="C15" s="10" t="s">
        <v>16</v>
      </c>
      <c r="D15" s="118">
        <f t="shared" si="2"/>
        <v>20135776</v>
      </c>
      <c r="E15" s="24">
        <v>7986887</v>
      </c>
      <c r="F15" s="24">
        <v>0</v>
      </c>
      <c r="G15" s="24">
        <v>0</v>
      </c>
      <c r="H15" s="24">
        <v>2185707</v>
      </c>
      <c r="I15" s="24">
        <v>0</v>
      </c>
      <c r="J15" s="24">
        <v>0</v>
      </c>
      <c r="K15" s="24">
        <v>9963182</v>
      </c>
    </row>
    <row r="16" spans="1:11" x14ac:dyDescent="0.2">
      <c r="A16" s="39">
        <v>8</v>
      </c>
      <c r="B16" s="95" t="s">
        <v>17</v>
      </c>
      <c r="C16" s="10" t="s">
        <v>18</v>
      </c>
      <c r="D16" s="118">
        <f t="shared" si="2"/>
        <v>191232</v>
      </c>
      <c r="E16" s="24">
        <v>0</v>
      </c>
      <c r="F16" s="24">
        <v>0</v>
      </c>
      <c r="G16" s="24">
        <v>0</v>
      </c>
      <c r="H16" s="24">
        <v>191232</v>
      </c>
      <c r="I16" s="24">
        <v>0</v>
      </c>
      <c r="J16" s="24">
        <v>0</v>
      </c>
      <c r="K16" s="24">
        <v>0</v>
      </c>
    </row>
    <row r="17" spans="1:11" x14ac:dyDescent="0.2">
      <c r="A17" s="39">
        <v>9</v>
      </c>
      <c r="B17" s="95" t="s">
        <v>19</v>
      </c>
      <c r="C17" s="10" t="s">
        <v>20</v>
      </c>
      <c r="D17" s="118">
        <f t="shared" si="2"/>
        <v>1245717</v>
      </c>
      <c r="E17" s="24">
        <v>0</v>
      </c>
      <c r="F17" s="24">
        <v>0</v>
      </c>
      <c r="G17" s="24">
        <v>907452</v>
      </c>
      <c r="H17" s="24">
        <v>338265</v>
      </c>
      <c r="I17" s="24">
        <v>0</v>
      </c>
      <c r="J17" s="24">
        <v>0</v>
      </c>
      <c r="K17" s="24">
        <v>0</v>
      </c>
    </row>
    <row r="18" spans="1:11" x14ac:dyDescent="0.2">
      <c r="A18" s="39">
        <v>10</v>
      </c>
      <c r="B18" s="95" t="s">
        <v>21</v>
      </c>
      <c r="C18" s="10" t="s">
        <v>22</v>
      </c>
      <c r="D18" s="118">
        <f t="shared" si="2"/>
        <v>1230828</v>
      </c>
      <c r="E18" s="24">
        <v>0</v>
      </c>
      <c r="F18" s="24">
        <v>0</v>
      </c>
      <c r="G18" s="24">
        <v>828518</v>
      </c>
      <c r="H18" s="24">
        <v>402310</v>
      </c>
      <c r="I18" s="24">
        <v>0</v>
      </c>
      <c r="J18" s="24">
        <v>0</v>
      </c>
      <c r="K18" s="24">
        <v>0</v>
      </c>
    </row>
    <row r="19" spans="1:11" x14ac:dyDescent="0.2">
      <c r="A19" s="39">
        <v>11</v>
      </c>
      <c r="B19" s="95" t="s">
        <v>23</v>
      </c>
      <c r="C19" s="10" t="s">
        <v>24</v>
      </c>
      <c r="D19" s="118">
        <f t="shared" si="2"/>
        <v>1402047</v>
      </c>
      <c r="E19" s="24">
        <v>0</v>
      </c>
      <c r="F19" s="24">
        <v>0</v>
      </c>
      <c r="G19" s="24">
        <v>1014407</v>
      </c>
      <c r="H19" s="24">
        <v>387640</v>
      </c>
      <c r="I19" s="24">
        <v>0</v>
      </c>
      <c r="J19" s="24">
        <v>0</v>
      </c>
      <c r="K19" s="24">
        <v>0</v>
      </c>
    </row>
    <row r="20" spans="1:11" x14ac:dyDescent="0.2">
      <c r="A20" s="39">
        <v>12</v>
      </c>
      <c r="B20" s="95" t="s">
        <v>25</v>
      </c>
      <c r="C20" s="10" t="s">
        <v>26</v>
      </c>
      <c r="D20" s="118">
        <f t="shared" si="2"/>
        <v>2047457</v>
      </c>
      <c r="E20" s="24">
        <v>0</v>
      </c>
      <c r="F20" s="24">
        <v>0</v>
      </c>
      <c r="G20" s="24">
        <v>1020462</v>
      </c>
      <c r="H20" s="24">
        <v>1026995</v>
      </c>
      <c r="I20" s="24">
        <v>0</v>
      </c>
      <c r="J20" s="24">
        <v>0</v>
      </c>
      <c r="K20" s="24">
        <v>0</v>
      </c>
    </row>
    <row r="21" spans="1:11" x14ac:dyDescent="0.2">
      <c r="A21" s="39">
        <v>13</v>
      </c>
      <c r="B21" s="52" t="s">
        <v>383</v>
      </c>
      <c r="C21" s="10" t="s">
        <v>350</v>
      </c>
      <c r="D21" s="118">
        <f t="shared" si="2"/>
        <v>5251633</v>
      </c>
      <c r="E21" s="24">
        <v>0</v>
      </c>
      <c r="F21" s="24">
        <v>0</v>
      </c>
      <c r="G21" s="24">
        <v>4912619</v>
      </c>
      <c r="H21" s="24">
        <v>339014</v>
      </c>
      <c r="I21" s="24">
        <v>0</v>
      </c>
      <c r="J21" s="24">
        <v>0</v>
      </c>
      <c r="K21" s="24">
        <v>0</v>
      </c>
    </row>
    <row r="22" spans="1:11" x14ac:dyDescent="0.2">
      <c r="A22" s="39">
        <v>14</v>
      </c>
      <c r="B22" s="9" t="s">
        <v>27</v>
      </c>
      <c r="C22" s="10" t="s">
        <v>28</v>
      </c>
      <c r="D22" s="118">
        <f t="shared" si="2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x14ac:dyDescent="0.2">
      <c r="A23" s="39">
        <v>15</v>
      </c>
      <c r="B23" s="95" t="s">
        <v>29</v>
      </c>
      <c r="C23" s="10" t="s">
        <v>30</v>
      </c>
      <c r="D23" s="118">
        <f t="shared" si="2"/>
        <v>472284</v>
      </c>
      <c r="E23" s="24">
        <v>0</v>
      </c>
      <c r="F23" s="24">
        <v>0</v>
      </c>
      <c r="G23" s="24">
        <v>108348</v>
      </c>
      <c r="H23" s="24">
        <v>363936</v>
      </c>
      <c r="I23" s="24">
        <v>0</v>
      </c>
      <c r="J23" s="24">
        <v>0</v>
      </c>
      <c r="K23" s="24">
        <v>0</v>
      </c>
    </row>
    <row r="24" spans="1:11" x14ac:dyDescent="0.2">
      <c r="A24" s="39">
        <v>16</v>
      </c>
      <c r="B24" s="95" t="s">
        <v>31</v>
      </c>
      <c r="C24" s="10" t="s">
        <v>32</v>
      </c>
      <c r="D24" s="118">
        <f t="shared" si="2"/>
        <v>550244</v>
      </c>
      <c r="E24" s="24">
        <v>0</v>
      </c>
      <c r="F24" s="24">
        <v>0</v>
      </c>
      <c r="G24" s="24">
        <v>0</v>
      </c>
      <c r="H24" s="24">
        <v>550244</v>
      </c>
      <c r="I24" s="24">
        <v>0</v>
      </c>
      <c r="J24" s="24">
        <v>0</v>
      </c>
      <c r="K24" s="24">
        <v>0</v>
      </c>
    </row>
    <row r="25" spans="1:11" x14ac:dyDescent="0.2">
      <c r="A25" s="39">
        <v>17</v>
      </c>
      <c r="B25" s="95" t="s">
        <v>33</v>
      </c>
      <c r="C25" s="10" t="s">
        <v>34</v>
      </c>
      <c r="D25" s="118">
        <f t="shared" si="2"/>
        <v>8998102</v>
      </c>
      <c r="E25" s="24">
        <v>5289661</v>
      </c>
      <c r="F25" s="24">
        <v>0</v>
      </c>
      <c r="G25" s="24">
        <v>2519979</v>
      </c>
      <c r="H25" s="24">
        <v>1188462</v>
      </c>
      <c r="I25" s="24">
        <v>0</v>
      </c>
      <c r="J25" s="24">
        <v>0</v>
      </c>
      <c r="K25" s="24">
        <v>0</v>
      </c>
    </row>
    <row r="26" spans="1:11" x14ac:dyDescent="0.2">
      <c r="A26" s="39">
        <v>18</v>
      </c>
      <c r="B26" s="95" t="s">
        <v>35</v>
      </c>
      <c r="C26" s="10" t="s">
        <v>36</v>
      </c>
      <c r="D26" s="118">
        <f t="shared" si="2"/>
        <v>51903135</v>
      </c>
      <c r="E26" s="24">
        <v>9496363</v>
      </c>
      <c r="F26" s="24">
        <v>11079456</v>
      </c>
      <c r="G26" s="24">
        <v>5802036</v>
      </c>
      <c r="H26" s="24">
        <v>2614852</v>
      </c>
      <c r="I26" s="24">
        <v>2185501</v>
      </c>
      <c r="J26" s="24">
        <v>0</v>
      </c>
      <c r="K26" s="24">
        <v>20724927</v>
      </c>
    </row>
    <row r="27" spans="1:11" x14ac:dyDescent="0.2">
      <c r="A27" s="39">
        <v>19</v>
      </c>
      <c r="B27" s="9" t="s">
        <v>37</v>
      </c>
      <c r="C27" s="10" t="s">
        <v>38</v>
      </c>
      <c r="D27" s="118">
        <f t="shared" si="2"/>
        <v>533789</v>
      </c>
      <c r="E27" s="24">
        <v>0</v>
      </c>
      <c r="F27" s="24">
        <v>0</v>
      </c>
      <c r="G27" s="24">
        <v>297455</v>
      </c>
      <c r="H27" s="24">
        <v>236334</v>
      </c>
      <c r="I27" s="24">
        <v>0</v>
      </c>
      <c r="J27" s="24">
        <v>0</v>
      </c>
      <c r="K27" s="24">
        <v>0</v>
      </c>
    </row>
    <row r="28" spans="1:11" x14ac:dyDescent="0.2">
      <c r="A28" s="39">
        <v>20</v>
      </c>
      <c r="B28" s="9" t="s">
        <v>39</v>
      </c>
      <c r="C28" s="10" t="s">
        <v>40</v>
      </c>
      <c r="D28" s="118">
        <f t="shared" si="2"/>
        <v>264233</v>
      </c>
      <c r="E28" s="24">
        <v>0</v>
      </c>
      <c r="F28" s="24">
        <v>0</v>
      </c>
      <c r="G28" s="24">
        <v>0</v>
      </c>
      <c r="H28" s="24">
        <v>264233</v>
      </c>
      <c r="I28" s="24">
        <v>0</v>
      </c>
      <c r="J28" s="24">
        <v>0</v>
      </c>
      <c r="K28" s="24">
        <v>0</v>
      </c>
    </row>
    <row r="29" spans="1:11" x14ac:dyDescent="0.2">
      <c r="A29" s="39">
        <v>21</v>
      </c>
      <c r="B29" s="9" t="s">
        <v>41</v>
      </c>
      <c r="C29" s="10" t="s">
        <v>42</v>
      </c>
      <c r="D29" s="118">
        <f t="shared" si="2"/>
        <v>6129437</v>
      </c>
      <c r="E29" s="24">
        <v>1941177</v>
      </c>
      <c r="F29" s="24">
        <v>0</v>
      </c>
      <c r="G29" s="24">
        <v>2613450</v>
      </c>
      <c r="H29" s="24">
        <v>1574810</v>
      </c>
      <c r="I29" s="24">
        <v>0</v>
      </c>
      <c r="J29" s="24">
        <v>0</v>
      </c>
      <c r="K29" s="24">
        <v>0</v>
      </c>
    </row>
    <row r="30" spans="1:11" x14ac:dyDescent="0.2">
      <c r="A30" s="39">
        <v>22</v>
      </c>
      <c r="B30" s="9" t="s">
        <v>43</v>
      </c>
      <c r="C30" s="10" t="s">
        <v>44</v>
      </c>
      <c r="D30" s="118">
        <f t="shared" si="2"/>
        <v>28622346</v>
      </c>
      <c r="E30" s="24">
        <v>9133736</v>
      </c>
      <c r="F30" s="24">
        <v>0</v>
      </c>
      <c r="G30" s="24">
        <v>4321120</v>
      </c>
      <c r="H30" s="24">
        <v>1483283</v>
      </c>
      <c r="I30" s="24">
        <v>0</v>
      </c>
      <c r="J30" s="24">
        <v>0</v>
      </c>
      <c r="K30" s="24">
        <v>13684207</v>
      </c>
    </row>
    <row r="31" spans="1:11" x14ac:dyDescent="0.2">
      <c r="A31" s="39">
        <v>23</v>
      </c>
      <c r="B31" s="95" t="s">
        <v>45</v>
      </c>
      <c r="C31" s="10" t="s">
        <v>46</v>
      </c>
      <c r="D31" s="118">
        <f t="shared" si="2"/>
        <v>944759</v>
      </c>
      <c r="E31" s="24">
        <v>0</v>
      </c>
      <c r="F31" s="24">
        <v>0</v>
      </c>
      <c r="G31" s="24">
        <v>597819</v>
      </c>
      <c r="H31" s="24">
        <v>346940</v>
      </c>
      <c r="I31" s="24">
        <v>0</v>
      </c>
      <c r="J31" s="24">
        <v>0</v>
      </c>
      <c r="K31" s="24">
        <v>0</v>
      </c>
    </row>
    <row r="32" spans="1:11" ht="12" customHeight="1" x14ac:dyDescent="0.2">
      <c r="A32" s="39">
        <v>24</v>
      </c>
      <c r="B32" s="95" t="s">
        <v>47</v>
      </c>
      <c r="C32" s="10" t="s">
        <v>48</v>
      </c>
      <c r="D32" s="118">
        <f t="shared" si="2"/>
        <v>19034841</v>
      </c>
      <c r="E32" s="24">
        <v>0</v>
      </c>
      <c r="F32" s="24">
        <v>19034841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24" x14ac:dyDescent="0.2">
      <c r="A33" s="39">
        <v>25</v>
      </c>
      <c r="B33" s="95" t="s">
        <v>49</v>
      </c>
      <c r="C33" s="10" t="s">
        <v>50</v>
      </c>
      <c r="D33" s="118">
        <f t="shared" si="2"/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x14ac:dyDescent="0.2">
      <c r="A34" s="39">
        <v>26</v>
      </c>
      <c r="B34" s="9" t="s">
        <v>51</v>
      </c>
      <c r="C34" s="10" t="s">
        <v>52</v>
      </c>
      <c r="D34" s="118">
        <f t="shared" si="2"/>
        <v>38278398</v>
      </c>
      <c r="E34" s="24">
        <v>12547346</v>
      </c>
      <c r="F34" s="24">
        <v>11285159</v>
      </c>
      <c r="G34" s="24">
        <v>6551721</v>
      </c>
      <c r="H34" s="24">
        <v>4884205</v>
      </c>
      <c r="I34" s="24">
        <v>3009967</v>
      </c>
      <c r="J34" s="24">
        <v>0</v>
      </c>
      <c r="K34" s="24">
        <v>0</v>
      </c>
    </row>
    <row r="35" spans="1:11" x14ac:dyDescent="0.2">
      <c r="A35" s="39">
        <v>27</v>
      </c>
      <c r="B35" s="95" t="s">
        <v>53</v>
      </c>
      <c r="C35" s="10" t="s">
        <v>54</v>
      </c>
      <c r="D35" s="118">
        <f t="shared" si="2"/>
        <v>50665954</v>
      </c>
      <c r="E35" s="24">
        <v>10306045</v>
      </c>
      <c r="F35" s="24">
        <v>0</v>
      </c>
      <c r="G35" s="24">
        <v>6578474</v>
      </c>
      <c r="H35" s="24">
        <v>4505160</v>
      </c>
      <c r="I35" s="24">
        <v>0</v>
      </c>
      <c r="J35" s="24">
        <v>0</v>
      </c>
      <c r="K35" s="24">
        <v>29276275</v>
      </c>
    </row>
    <row r="36" spans="1:11" ht="13.5" customHeight="1" x14ac:dyDescent="0.2">
      <c r="A36" s="39">
        <v>28</v>
      </c>
      <c r="B36" s="95" t="s">
        <v>55</v>
      </c>
      <c r="C36" s="10" t="s">
        <v>56</v>
      </c>
      <c r="D36" s="118">
        <f t="shared" si="2"/>
        <v>2803800</v>
      </c>
      <c r="E36" s="24">
        <v>0</v>
      </c>
      <c r="F36" s="24">
        <v>0</v>
      </c>
      <c r="G36" s="24">
        <v>2171470</v>
      </c>
      <c r="H36" s="24">
        <v>632330</v>
      </c>
      <c r="I36" s="24">
        <v>0</v>
      </c>
      <c r="J36" s="24">
        <v>0</v>
      </c>
      <c r="K36" s="24">
        <v>0</v>
      </c>
    </row>
    <row r="37" spans="1:11" ht="12" customHeight="1" x14ac:dyDescent="0.2">
      <c r="A37" s="39">
        <v>29</v>
      </c>
      <c r="B37" s="94" t="s">
        <v>57</v>
      </c>
      <c r="C37" s="10" t="s">
        <v>58</v>
      </c>
      <c r="D37" s="118">
        <f t="shared" si="2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ht="24" x14ac:dyDescent="0.2">
      <c r="A38" s="39">
        <v>30</v>
      </c>
      <c r="B38" s="9" t="s">
        <v>59</v>
      </c>
      <c r="C38" s="10" t="s">
        <v>60</v>
      </c>
      <c r="D38" s="118">
        <f t="shared" si="2"/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x14ac:dyDescent="0.2">
      <c r="A39" s="39">
        <v>31</v>
      </c>
      <c r="B39" s="95" t="s">
        <v>61</v>
      </c>
      <c r="C39" s="10" t="s">
        <v>62</v>
      </c>
      <c r="D39" s="118">
        <f t="shared" si="2"/>
        <v>540525</v>
      </c>
      <c r="E39" s="24">
        <v>0</v>
      </c>
      <c r="F39" s="24">
        <v>0</v>
      </c>
      <c r="G39" s="24">
        <v>393492</v>
      </c>
      <c r="H39" s="24">
        <v>147033</v>
      </c>
      <c r="I39" s="24">
        <v>0</v>
      </c>
      <c r="J39" s="24">
        <v>0</v>
      </c>
      <c r="K39" s="24">
        <v>0</v>
      </c>
    </row>
    <row r="40" spans="1:11" x14ac:dyDescent="0.2">
      <c r="A40" s="39">
        <v>32</v>
      </c>
      <c r="B40" s="94" t="s">
        <v>63</v>
      </c>
      <c r="C40" s="10" t="s">
        <v>64</v>
      </c>
      <c r="D40" s="118">
        <f t="shared" si="2"/>
        <v>18952629</v>
      </c>
      <c r="E40" s="24">
        <v>9738125</v>
      </c>
      <c r="F40" s="24">
        <v>0</v>
      </c>
      <c r="G40" s="24">
        <v>3851491</v>
      </c>
      <c r="H40" s="24">
        <v>2606746</v>
      </c>
      <c r="I40" s="24">
        <v>1321477</v>
      </c>
      <c r="J40" s="24">
        <v>0</v>
      </c>
      <c r="K40" s="24">
        <v>1434790</v>
      </c>
    </row>
    <row r="41" spans="1:11" x14ac:dyDescent="0.2">
      <c r="A41" s="39">
        <v>33</v>
      </c>
      <c r="B41" s="9" t="s">
        <v>65</v>
      </c>
      <c r="C41" s="10" t="s">
        <v>66</v>
      </c>
      <c r="D41" s="118">
        <f t="shared" si="2"/>
        <v>33619363</v>
      </c>
      <c r="E41" s="24">
        <v>8373435</v>
      </c>
      <c r="F41" s="24">
        <v>0</v>
      </c>
      <c r="G41" s="24">
        <v>3996552</v>
      </c>
      <c r="H41" s="24">
        <v>4482519</v>
      </c>
      <c r="I41" s="24">
        <v>3918518</v>
      </c>
      <c r="J41" s="24">
        <v>0</v>
      </c>
      <c r="K41" s="24">
        <v>12848339</v>
      </c>
    </row>
    <row r="42" spans="1:11" x14ac:dyDescent="0.2">
      <c r="A42" s="39">
        <v>34</v>
      </c>
      <c r="B42" s="94" t="s">
        <v>67</v>
      </c>
      <c r="C42" s="10" t="s">
        <v>68</v>
      </c>
      <c r="D42" s="118">
        <f t="shared" si="2"/>
        <v>537160</v>
      </c>
      <c r="E42" s="24">
        <v>0</v>
      </c>
      <c r="F42" s="24">
        <v>0</v>
      </c>
      <c r="G42" s="24">
        <v>104335</v>
      </c>
      <c r="H42" s="24">
        <v>432825</v>
      </c>
      <c r="I42" s="24">
        <v>0</v>
      </c>
      <c r="J42" s="24">
        <v>0</v>
      </c>
      <c r="K42" s="24">
        <v>0</v>
      </c>
    </row>
    <row r="43" spans="1:11" x14ac:dyDescent="0.2">
      <c r="A43" s="39">
        <v>35</v>
      </c>
      <c r="B43" s="95" t="s">
        <v>69</v>
      </c>
      <c r="C43" s="10" t="s">
        <v>70</v>
      </c>
      <c r="D43" s="118">
        <f t="shared" si="2"/>
        <v>9338936</v>
      </c>
      <c r="E43" s="24">
        <v>5313789</v>
      </c>
      <c r="F43" s="24">
        <v>0</v>
      </c>
      <c r="G43" s="24">
        <v>1203864</v>
      </c>
      <c r="H43" s="24">
        <v>1589935</v>
      </c>
      <c r="I43" s="24">
        <v>1231348</v>
      </c>
      <c r="J43" s="24">
        <v>0</v>
      </c>
      <c r="K43" s="24">
        <v>0</v>
      </c>
    </row>
    <row r="44" spans="1:11" x14ac:dyDescent="0.2">
      <c r="A44" s="39">
        <v>36</v>
      </c>
      <c r="B44" s="94" t="s">
        <v>71</v>
      </c>
      <c r="C44" s="10" t="s">
        <v>72</v>
      </c>
      <c r="D44" s="118">
        <f t="shared" si="2"/>
        <v>1930195</v>
      </c>
      <c r="E44" s="24">
        <v>0</v>
      </c>
      <c r="F44" s="24">
        <v>0</v>
      </c>
      <c r="G44" s="24">
        <v>1371579</v>
      </c>
      <c r="H44" s="24">
        <v>558616</v>
      </c>
      <c r="I44" s="24">
        <v>0</v>
      </c>
      <c r="J44" s="24">
        <v>0</v>
      </c>
      <c r="K44" s="24">
        <v>0</v>
      </c>
    </row>
    <row r="45" spans="1:11" x14ac:dyDescent="0.2">
      <c r="A45" s="39">
        <v>37</v>
      </c>
      <c r="B45" s="9" t="s">
        <v>73</v>
      </c>
      <c r="C45" s="10" t="s">
        <v>74</v>
      </c>
      <c r="D45" s="118">
        <f t="shared" si="2"/>
        <v>12295904</v>
      </c>
      <c r="E45" s="24">
        <v>7312626</v>
      </c>
      <c r="F45" s="24">
        <v>0</v>
      </c>
      <c r="G45" s="24">
        <v>3522973</v>
      </c>
      <c r="H45" s="24">
        <v>1460305</v>
      </c>
      <c r="I45" s="24">
        <v>0</v>
      </c>
      <c r="J45" s="24">
        <v>0</v>
      </c>
      <c r="K45" s="24">
        <v>0</v>
      </c>
    </row>
    <row r="46" spans="1:11" x14ac:dyDescent="0.2">
      <c r="A46" s="39">
        <v>38</v>
      </c>
      <c r="B46" s="96" t="s">
        <v>75</v>
      </c>
      <c r="C46" s="97" t="s">
        <v>76</v>
      </c>
      <c r="D46" s="118">
        <f t="shared" si="2"/>
        <v>876975</v>
      </c>
      <c r="E46" s="24">
        <v>0</v>
      </c>
      <c r="F46" s="24">
        <v>0</v>
      </c>
      <c r="G46" s="24">
        <v>343603</v>
      </c>
      <c r="H46" s="24">
        <v>533372</v>
      </c>
      <c r="I46" s="24">
        <v>0</v>
      </c>
      <c r="J46" s="24">
        <v>0</v>
      </c>
      <c r="K46" s="24">
        <v>0</v>
      </c>
    </row>
    <row r="47" spans="1:11" x14ac:dyDescent="0.2">
      <c r="A47" s="39">
        <v>39</v>
      </c>
      <c r="B47" s="9" t="s">
        <v>77</v>
      </c>
      <c r="C47" s="10" t="s">
        <v>78</v>
      </c>
      <c r="D47" s="118">
        <f t="shared" si="2"/>
        <v>767817</v>
      </c>
      <c r="E47" s="24">
        <v>0</v>
      </c>
      <c r="F47" s="24">
        <v>0</v>
      </c>
      <c r="G47" s="24">
        <v>301462</v>
      </c>
      <c r="H47" s="24">
        <v>466355</v>
      </c>
      <c r="I47" s="24">
        <v>0</v>
      </c>
      <c r="J47" s="24">
        <v>0</v>
      </c>
      <c r="K47" s="24">
        <v>0</v>
      </c>
    </row>
    <row r="48" spans="1:11" x14ac:dyDescent="0.2">
      <c r="A48" s="39">
        <v>40</v>
      </c>
      <c r="B48" s="9" t="s">
        <v>79</v>
      </c>
      <c r="C48" s="10" t="s">
        <v>80</v>
      </c>
      <c r="D48" s="24">
        <f t="shared" si="2"/>
        <v>1142846</v>
      </c>
      <c r="E48" s="24">
        <v>0</v>
      </c>
      <c r="F48" s="24">
        <v>0</v>
      </c>
      <c r="G48" s="24">
        <v>578858</v>
      </c>
      <c r="H48" s="24">
        <v>563988</v>
      </c>
      <c r="I48" s="24">
        <v>0</v>
      </c>
      <c r="J48" s="24">
        <v>0</v>
      </c>
      <c r="K48" s="24">
        <v>0</v>
      </c>
    </row>
    <row r="49" spans="1:11" x14ac:dyDescent="0.2">
      <c r="A49" s="39">
        <v>41</v>
      </c>
      <c r="B49" s="95" t="s">
        <v>81</v>
      </c>
      <c r="C49" s="10" t="s">
        <v>82</v>
      </c>
      <c r="D49" s="118">
        <f t="shared" si="2"/>
        <v>343449</v>
      </c>
      <c r="E49" s="24">
        <v>0</v>
      </c>
      <c r="F49" s="24">
        <v>0</v>
      </c>
      <c r="G49" s="24">
        <v>343449</v>
      </c>
      <c r="H49" s="24">
        <v>0</v>
      </c>
      <c r="I49" s="24">
        <v>0</v>
      </c>
      <c r="J49" s="24">
        <v>0</v>
      </c>
      <c r="K49" s="24">
        <v>0</v>
      </c>
    </row>
    <row r="50" spans="1:11" x14ac:dyDescent="0.2">
      <c r="A50" s="39">
        <v>42</v>
      </c>
      <c r="B50" s="94" t="s">
        <v>83</v>
      </c>
      <c r="C50" s="10" t="s">
        <v>84</v>
      </c>
      <c r="D50" s="118">
        <f t="shared" si="2"/>
        <v>5136028</v>
      </c>
      <c r="E50" s="24">
        <v>1215175</v>
      </c>
      <c r="F50" s="24">
        <v>1070636</v>
      </c>
      <c r="G50" s="24">
        <v>813243</v>
      </c>
      <c r="H50" s="24">
        <v>383890</v>
      </c>
      <c r="I50" s="24">
        <v>212145</v>
      </c>
      <c r="J50" s="24">
        <v>0</v>
      </c>
      <c r="K50" s="24">
        <v>1440939</v>
      </c>
    </row>
    <row r="51" spans="1:11" x14ac:dyDescent="0.2">
      <c r="A51" s="39">
        <v>43</v>
      </c>
      <c r="B51" s="95" t="s">
        <v>85</v>
      </c>
      <c r="C51" s="10" t="s">
        <v>86</v>
      </c>
      <c r="D51" s="118">
        <f t="shared" si="2"/>
        <v>68226933</v>
      </c>
      <c r="E51" s="24">
        <v>5861726</v>
      </c>
      <c r="F51" s="24">
        <v>17661145</v>
      </c>
      <c r="G51" s="24">
        <v>4857015</v>
      </c>
      <c r="H51" s="24">
        <v>3999151</v>
      </c>
      <c r="I51" s="24">
        <v>1562974</v>
      </c>
      <c r="J51" s="24">
        <v>0</v>
      </c>
      <c r="K51" s="24">
        <v>34284922</v>
      </c>
    </row>
    <row r="52" spans="1:11" x14ac:dyDescent="0.2">
      <c r="A52" s="39">
        <v>44</v>
      </c>
      <c r="B52" s="9" t="s">
        <v>87</v>
      </c>
      <c r="C52" s="10" t="s">
        <v>88</v>
      </c>
      <c r="D52" s="118">
        <f t="shared" si="2"/>
        <v>1482051</v>
      </c>
      <c r="E52" s="24">
        <v>0</v>
      </c>
      <c r="F52" s="24">
        <v>0</v>
      </c>
      <c r="G52" s="24">
        <v>1024449</v>
      </c>
      <c r="H52" s="24">
        <v>457602</v>
      </c>
      <c r="I52" s="24">
        <v>0</v>
      </c>
      <c r="J52" s="24">
        <v>0</v>
      </c>
      <c r="K52" s="24">
        <v>0</v>
      </c>
    </row>
    <row r="53" spans="1:11" x14ac:dyDescent="0.2">
      <c r="A53" s="39">
        <v>45</v>
      </c>
      <c r="B53" s="9" t="s">
        <v>89</v>
      </c>
      <c r="C53" s="10" t="s">
        <v>90</v>
      </c>
      <c r="D53" s="118">
        <f t="shared" si="2"/>
        <v>11800154</v>
      </c>
      <c r="E53" s="24">
        <v>3764475</v>
      </c>
      <c r="F53" s="24">
        <v>0</v>
      </c>
      <c r="G53" s="24">
        <v>4465972</v>
      </c>
      <c r="H53" s="24">
        <v>1616100</v>
      </c>
      <c r="I53" s="24">
        <v>1953607</v>
      </c>
      <c r="J53" s="24">
        <v>0</v>
      </c>
      <c r="K53" s="24">
        <v>0</v>
      </c>
    </row>
    <row r="54" spans="1:11" x14ac:dyDescent="0.2">
      <c r="A54" s="39">
        <v>46</v>
      </c>
      <c r="B54" s="95" t="s">
        <v>91</v>
      </c>
      <c r="C54" s="10" t="s">
        <v>92</v>
      </c>
      <c r="D54" s="118">
        <f t="shared" si="2"/>
        <v>1207224</v>
      </c>
      <c r="E54" s="24">
        <v>0</v>
      </c>
      <c r="F54" s="24">
        <v>0</v>
      </c>
      <c r="G54" s="24">
        <v>834298</v>
      </c>
      <c r="H54" s="24">
        <v>372926</v>
      </c>
      <c r="I54" s="24">
        <v>0</v>
      </c>
      <c r="J54" s="24">
        <v>0</v>
      </c>
      <c r="K54" s="24">
        <v>0</v>
      </c>
    </row>
    <row r="55" spans="1:11" ht="10.5" customHeight="1" x14ac:dyDescent="0.2">
      <c r="A55" s="39">
        <v>47</v>
      </c>
      <c r="B55" s="95" t="s">
        <v>93</v>
      </c>
      <c r="C55" s="10" t="s">
        <v>94</v>
      </c>
      <c r="D55" s="118">
        <f t="shared" si="2"/>
        <v>1355658</v>
      </c>
      <c r="E55" s="24">
        <v>0</v>
      </c>
      <c r="F55" s="24">
        <v>0</v>
      </c>
      <c r="G55" s="24">
        <v>547758</v>
      </c>
      <c r="H55" s="24">
        <v>807900</v>
      </c>
      <c r="I55" s="24">
        <v>0</v>
      </c>
      <c r="J55" s="24">
        <v>0</v>
      </c>
      <c r="K55" s="24">
        <v>0</v>
      </c>
    </row>
    <row r="56" spans="1:11" x14ac:dyDescent="0.2">
      <c r="A56" s="39">
        <v>48</v>
      </c>
      <c r="B56" s="94" t="s">
        <v>95</v>
      </c>
      <c r="C56" s="10" t="s">
        <v>96</v>
      </c>
      <c r="D56" s="135">
        <f t="shared" si="2"/>
        <v>3794030</v>
      </c>
      <c r="E56" s="24">
        <v>0</v>
      </c>
      <c r="F56" s="24">
        <v>0</v>
      </c>
      <c r="G56" s="24">
        <v>2159151</v>
      </c>
      <c r="H56" s="24">
        <v>854309</v>
      </c>
      <c r="I56" s="24">
        <v>780570</v>
      </c>
      <c r="J56" s="24">
        <v>0</v>
      </c>
      <c r="K56" s="24">
        <v>0</v>
      </c>
    </row>
    <row r="57" spans="1:11" x14ac:dyDescent="0.2">
      <c r="A57" s="39">
        <v>49</v>
      </c>
      <c r="B57" s="95" t="s">
        <v>97</v>
      </c>
      <c r="C57" s="10" t="s">
        <v>98</v>
      </c>
      <c r="D57" s="118">
        <f t="shared" si="2"/>
        <v>105193</v>
      </c>
      <c r="E57" s="24">
        <v>0</v>
      </c>
      <c r="F57" s="24">
        <v>0</v>
      </c>
      <c r="G57" s="24">
        <v>0</v>
      </c>
      <c r="H57" s="24">
        <v>105193</v>
      </c>
      <c r="I57" s="24">
        <v>0</v>
      </c>
      <c r="J57" s="24">
        <v>0</v>
      </c>
      <c r="K57" s="24">
        <v>0</v>
      </c>
    </row>
    <row r="58" spans="1:11" x14ac:dyDescent="0.2">
      <c r="A58" s="39">
        <v>50</v>
      </c>
      <c r="B58" s="94" t="s">
        <v>99</v>
      </c>
      <c r="C58" s="10" t="s">
        <v>100</v>
      </c>
      <c r="D58" s="118">
        <f t="shared" si="2"/>
        <v>1012940</v>
      </c>
      <c r="E58" s="24">
        <v>0</v>
      </c>
      <c r="F58" s="24">
        <v>0</v>
      </c>
      <c r="G58" s="24">
        <v>605218</v>
      </c>
      <c r="H58" s="24">
        <v>407722</v>
      </c>
      <c r="I58" s="24">
        <v>0</v>
      </c>
      <c r="J58" s="24">
        <v>0</v>
      </c>
      <c r="K58" s="24">
        <v>0</v>
      </c>
    </row>
    <row r="59" spans="1:11" ht="15" customHeight="1" x14ac:dyDescent="0.2">
      <c r="A59" s="39">
        <v>51</v>
      </c>
      <c r="B59" s="95" t="s">
        <v>101</v>
      </c>
      <c r="C59" s="10" t="s">
        <v>102</v>
      </c>
      <c r="D59" s="118">
        <f t="shared" si="2"/>
        <v>2263609</v>
      </c>
      <c r="E59" s="24">
        <v>0</v>
      </c>
      <c r="F59" s="24">
        <v>0</v>
      </c>
      <c r="G59" s="24">
        <v>1659672</v>
      </c>
      <c r="H59" s="24">
        <v>603937</v>
      </c>
      <c r="I59" s="24">
        <v>0</v>
      </c>
      <c r="J59" s="24">
        <v>0</v>
      </c>
      <c r="K59" s="24">
        <v>0</v>
      </c>
    </row>
    <row r="60" spans="1:11" x14ac:dyDescent="0.2">
      <c r="A60" s="39">
        <v>52</v>
      </c>
      <c r="B60" s="95" t="s">
        <v>103</v>
      </c>
      <c r="C60" s="10" t="s">
        <v>104</v>
      </c>
      <c r="D60" s="118">
        <f t="shared" si="2"/>
        <v>13615750</v>
      </c>
      <c r="E60" s="24">
        <v>6112737</v>
      </c>
      <c r="F60" s="24">
        <v>0</v>
      </c>
      <c r="G60" s="24">
        <v>3375587</v>
      </c>
      <c r="H60" s="24">
        <v>1840162</v>
      </c>
      <c r="I60" s="24">
        <v>2287264</v>
      </c>
      <c r="J60" s="24">
        <v>0</v>
      </c>
      <c r="K60" s="24">
        <v>0</v>
      </c>
    </row>
    <row r="61" spans="1:11" x14ac:dyDescent="0.2">
      <c r="A61" s="39">
        <v>53</v>
      </c>
      <c r="B61" s="95" t="s">
        <v>105</v>
      </c>
      <c r="C61" s="10" t="s">
        <v>106</v>
      </c>
      <c r="D61" s="118">
        <f t="shared" si="2"/>
        <v>1245063</v>
      </c>
      <c r="E61" s="24">
        <v>0</v>
      </c>
      <c r="F61" s="24">
        <v>0</v>
      </c>
      <c r="G61" s="24">
        <v>866585</v>
      </c>
      <c r="H61" s="24">
        <v>378478</v>
      </c>
      <c r="I61" s="24">
        <v>0</v>
      </c>
      <c r="J61" s="24">
        <v>0</v>
      </c>
      <c r="K61" s="24">
        <v>0</v>
      </c>
    </row>
    <row r="62" spans="1:11" x14ac:dyDescent="0.2">
      <c r="A62" s="39">
        <v>54</v>
      </c>
      <c r="B62" s="95" t="s">
        <v>107</v>
      </c>
      <c r="C62" s="10" t="s">
        <v>108</v>
      </c>
      <c r="D62" s="118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x14ac:dyDescent="0.2">
      <c r="A63" s="39">
        <v>55</v>
      </c>
      <c r="B63" s="95" t="s">
        <v>109</v>
      </c>
      <c r="C63" s="10" t="s">
        <v>110</v>
      </c>
      <c r="D63" s="118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x14ac:dyDescent="0.2">
      <c r="A64" s="39">
        <v>56</v>
      </c>
      <c r="B64" s="95" t="s">
        <v>390</v>
      </c>
      <c r="C64" s="10" t="s">
        <v>389</v>
      </c>
      <c r="D64" s="118"/>
      <c r="E64" s="24"/>
      <c r="F64" s="24"/>
      <c r="G64" s="24"/>
      <c r="H64" s="24"/>
      <c r="I64" s="24"/>
      <c r="J64" s="24"/>
      <c r="K64" s="24"/>
    </row>
    <row r="65" spans="1:11" x14ac:dyDescent="0.2">
      <c r="A65" s="39">
        <v>57</v>
      </c>
      <c r="B65" s="95" t="s">
        <v>111</v>
      </c>
      <c r="C65" s="10" t="s">
        <v>112</v>
      </c>
      <c r="D65" s="118">
        <f t="shared" si="2"/>
        <v>1564628</v>
      </c>
      <c r="E65" s="24">
        <v>0</v>
      </c>
      <c r="F65" s="24">
        <v>0</v>
      </c>
      <c r="G65" s="24">
        <v>1359865</v>
      </c>
      <c r="H65" s="24">
        <v>204763</v>
      </c>
      <c r="I65" s="24">
        <v>0</v>
      </c>
      <c r="J65" s="24">
        <v>0</v>
      </c>
      <c r="K65" s="24">
        <v>0</v>
      </c>
    </row>
    <row r="66" spans="1:11" x14ac:dyDescent="0.2">
      <c r="A66" s="39">
        <v>58</v>
      </c>
      <c r="B66" s="94" t="s">
        <v>113</v>
      </c>
      <c r="C66" s="10" t="s">
        <v>357</v>
      </c>
      <c r="D66" s="118">
        <f t="shared" si="2"/>
        <v>1313437</v>
      </c>
      <c r="E66" s="24">
        <v>0</v>
      </c>
      <c r="F66" s="24">
        <v>0</v>
      </c>
      <c r="G66" s="24">
        <v>702756</v>
      </c>
      <c r="H66" s="24">
        <v>610681</v>
      </c>
      <c r="I66" s="24">
        <v>0</v>
      </c>
      <c r="J66" s="24">
        <v>0</v>
      </c>
      <c r="K66" s="24">
        <v>0</v>
      </c>
    </row>
    <row r="67" spans="1:11" ht="17.25" customHeight="1" x14ac:dyDescent="0.2">
      <c r="A67" s="39">
        <v>59</v>
      </c>
      <c r="B67" s="9" t="s">
        <v>115</v>
      </c>
      <c r="C67" s="10" t="s">
        <v>116</v>
      </c>
      <c r="D67" s="118">
        <f t="shared" si="2"/>
        <v>1297991</v>
      </c>
      <c r="E67" s="24">
        <v>0</v>
      </c>
      <c r="F67" s="24">
        <v>0</v>
      </c>
      <c r="G67" s="24">
        <v>1113073</v>
      </c>
      <c r="H67" s="24">
        <v>184918</v>
      </c>
      <c r="I67" s="24">
        <v>0</v>
      </c>
      <c r="J67" s="24">
        <v>0</v>
      </c>
      <c r="K67" s="24">
        <v>0</v>
      </c>
    </row>
    <row r="68" spans="1:11" ht="15" customHeight="1" x14ac:dyDescent="0.2">
      <c r="A68" s="39">
        <v>60</v>
      </c>
      <c r="B68" s="94" t="s">
        <v>117</v>
      </c>
      <c r="C68" s="10" t="s">
        <v>358</v>
      </c>
      <c r="D68" s="118">
        <f t="shared" si="2"/>
        <v>2027780</v>
      </c>
      <c r="E68" s="24">
        <v>0</v>
      </c>
      <c r="F68" s="24">
        <v>0</v>
      </c>
      <c r="G68" s="24">
        <v>1681397</v>
      </c>
      <c r="H68" s="24">
        <v>346383</v>
      </c>
      <c r="I68" s="24">
        <v>0</v>
      </c>
      <c r="J68" s="24">
        <v>0</v>
      </c>
      <c r="K68" s="24">
        <v>0</v>
      </c>
    </row>
    <row r="69" spans="1:11" ht="24.75" customHeight="1" x14ac:dyDescent="0.2">
      <c r="A69" s="39">
        <v>61</v>
      </c>
      <c r="B69" s="95" t="s">
        <v>119</v>
      </c>
      <c r="C69" s="10" t="s">
        <v>318</v>
      </c>
      <c r="D69" s="118">
        <f t="shared" si="2"/>
        <v>1400801</v>
      </c>
      <c r="E69" s="24">
        <v>0</v>
      </c>
      <c r="F69" s="24">
        <v>0</v>
      </c>
      <c r="G69" s="24">
        <v>983156</v>
      </c>
      <c r="H69" s="24">
        <v>417645</v>
      </c>
      <c r="I69" s="24">
        <v>0</v>
      </c>
      <c r="J69" s="24">
        <v>0</v>
      </c>
      <c r="K69" s="24">
        <v>0</v>
      </c>
    </row>
    <row r="70" spans="1:11" ht="25.5" customHeight="1" x14ac:dyDescent="0.2">
      <c r="A70" s="39">
        <v>62</v>
      </c>
      <c r="B70" s="9" t="s">
        <v>120</v>
      </c>
      <c r="C70" s="10" t="s">
        <v>360</v>
      </c>
      <c r="D70" s="118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27.75" customHeight="1" x14ac:dyDescent="0.2">
      <c r="A71" s="39">
        <v>63</v>
      </c>
      <c r="B71" s="9" t="s">
        <v>122</v>
      </c>
      <c r="C71" s="10" t="s">
        <v>361</v>
      </c>
      <c r="D71" s="118">
        <f t="shared" si="2"/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5.75" customHeight="1" x14ac:dyDescent="0.2">
      <c r="A72" s="39">
        <v>64</v>
      </c>
      <c r="B72" s="94" t="s">
        <v>124</v>
      </c>
      <c r="C72" s="10" t="s">
        <v>362</v>
      </c>
      <c r="D72" s="118">
        <f t="shared" si="2"/>
        <v>5940505</v>
      </c>
      <c r="E72" s="24">
        <v>0</v>
      </c>
      <c r="F72" s="24">
        <v>0</v>
      </c>
      <c r="G72" s="24">
        <v>4150491</v>
      </c>
      <c r="H72" s="24">
        <v>1790014</v>
      </c>
      <c r="I72" s="24">
        <v>0</v>
      </c>
      <c r="J72" s="24">
        <v>0</v>
      </c>
      <c r="K72" s="24">
        <v>0</v>
      </c>
    </row>
    <row r="73" spans="1:11" x14ac:dyDescent="0.2">
      <c r="A73" s="39">
        <v>65</v>
      </c>
      <c r="B73" s="94" t="s">
        <v>126</v>
      </c>
      <c r="C73" s="10" t="s">
        <v>127</v>
      </c>
      <c r="D73" s="118">
        <f t="shared" si="2"/>
        <v>10716416</v>
      </c>
      <c r="E73" s="24">
        <v>7224566</v>
      </c>
      <c r="F73" s="24">
        <v>0</v>
      </c>
      <c r="G73" s="24">
        <v>2585300</v>
      </c>
      <c r="H73" s="24">
        <v>906550</v>
      </c>
      <c r="I73" s="24">
        <v>0</v>
      </c>
      <c r="J73" s="24">
        <v>0</v>
      </c>
      <c r="K73" s="24">
        <v>0</v>
      </c>
    </row>
    <row r="74" spans="1:11" x14ac:dyDescent="0.2">
      <c r="A74" s="39">
        <v>66</v>
      </c>
      <c r="B74" s="94" t="s">
        <v>128</v>
      </c>
      <c r="C74" s="10" t="s">
        <v>363</v>
      </c>
      <c r="D74" s="118">
        <f t="shared" ref="D74:D137" si="3">E74+F74+G74+H74+I74+J74+K74</f>
        <v>10015152</v>
      </c>
      <c r="E74" s="24">
        <v>0</v>
      </c>
      <c r="F74" s="24">
        <v>0</v>
      </c>
      <c r="G74" s="24">
        <v>6341392</v>
      </c>
      <c r="H74" s="24">
        <v>3673760</v>
      </c>
      <c r="I74" s="24">
        <v>0</v>
      </c>
      <c r="J74" s="24">
        <v>0</v>
      </c>
      <c r="K74" s="24">
        <v>0</v>
      </c>
    </row>
    <row r="75" spans="1:11" ht="24" x14ac:dyDescent="0.2">
      <c r="A75" s="39">
        <v>67</v>
      </c>
      <c r="B75" s="94" t="s">
        <v>130</v>
      </c>
      <c r="C75" s="10" t="s">
        <v>364</v>
      </c>
      <c r="D75" s="118">
        <f t="shared" si="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24" x14ac:dyDescent="0.2">
      <c r="A76" s="39">
        <v>68</v>
      </c>
      <c r="B76" s="9" t="s">
        <v>132</v>
      </c>
      <c r="C76" s="10" t="s">
        <v>365</v>
      </c>
      <c r="D76" s="118">
        <f t="shared" si="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24" x14ac:dyDescent="0.2">
      <c r="A77" s="39">
        <v>69</v>
      </c>
      <c r="B77" s="94" t="s">
        <v>134</v>
      </c>
      <c r="C77" s="10" t="s">
        <v>366</v>
      </c>
      <c r="D77" s="118">
        <f t="shared" si="3"/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24" x14ac:dyDescent="0.2">
      <c r="A78" s="39">
        <v>70</v>
      </c>
      <c r="B78" s="94" t="s">
        <v>136</v>
      </c>
      <c r="C78" s="10" t="s">
        <v>367</v>
      </c>
      <c r="D78" s="118">
        <f t="shared" si="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ht="24" x14ac:dyDescent="0.2">
      <c r="A79" s="39">
        <v>71</v>
      </c>
      <c r="B79" s="9" t="s">
        <v>138</v>
      </c>
      <c r="C79" s="10" t="s">
        <v>368</v>
      </c>
      <c r="D79" s="118">
        <f t="shared" si="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1" ht="24" x14ac:dyDescent="0.2">
      <c r="A80" s="39">
        <v>72</v>
      </c>
      <c r="B80" s="9" t="s">
        <v>140</v>
      </c>
      <c r="C80" s="10" t="s">
        <v>369</v>
      </c>
      <c r="D80" s="118">
        <f t="shared" si="3"/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24" x14ac:dyDescent="0.2">
      <c r="A81" s="39">
        <v>73</v>
      </c>
      <c r="B81" s="9" t="s">
        <v>142</v>
      </c>
      <c r="C81" s="10" t="s">
        <v>370</v>
      </c>
      <c r="D81" s="118">
        <f t="shared" si="3"/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 customHeight="1" x14ac:dyDescent="0.2">
      <c r="A82" s="39">
        <v>74</v>
      </c>
      <c r="B82" s="95" t="s">
        <v>144</v>
      </c>
      <c r="C82" s="10" t="s">
        <v>145</v>
      </c>
      <c r="D82" s="118">
        <f t="shared" si="3"/>
        <v>7311234</v>
      </c>
      <c r="E82" s="24">
        <v>2483558</v>
      </c>
      <c r="F82" s="24">
        <v>0</v>
      </c>
      <c r="G82" s="24">
        <v>3502320</v>
      </c>
      <c r="H82" s="24">
        <v>1325356</v>
      </c>
      <c r="I82" s="24">
        <v>0</v>
      </c>
      <c r="J82" s="24">
        <v>0</v>
      </c>
      <c r="K82" s="24">
        <v>0</v>
      </c>
    </row>
    <row r="83" spans="1:11" x14ac:dyDescent="0.2">
      <c r="A83" s="39">
        <v>75</v>
      </c>
      <c r="B83" s="9" t="s">
        <v>146</v>
      </c>
      <c r="C83" s="10" t="s">
        <v>371</v>
      </c>
      <c r="D83" s="118">
        <f t="shared" si="3"/>
        <v>9724485</v>
      </c>
      <c r="E83" s="24">
        <v>0</v>
      </c>
      <c r="F83" s="24">
        <v>0</v>
      </c>
      <c r="G83" s="24">
        <v>7905640</v>
      </c>
      <c r="H83" s="24">
        <v>1818845</v>
      </c>
      <c r="I83" s="24">
        <v>0</v>
      </c>
      <c r="J83" s="24">
        <v>0</v>
      </c>
      <c r="K83" s="24">
        <v>0</v>
      </c>
    </row>
    <row r="84" spans="1:11" x14ac:dyDescent="0.2">
      <c r="A84" s="39">
        <v>76</v>
      </c>
      <c r="B84" s="95" t="s">
        <v>148</v>
      </c>
      <c r="C84" s="10" t="s">
        <v>149</v>
      </c>
      <c r="D84" s="118">
        <f t="shared" si="3"/>
        <v>16062249</v>
      </c>
      <c r="E84" s="24">
        <v>6654418</v>
      </c>
      <c r="F84" s="24">
        <v>0</v>
      </c>
      <c r="G84" s="24">
        <v>6740698</v>
      </c>
      <c r="H84" s="24">
        <v>2667133</v>
      </c>
      <c r="I84" s="24">
        <v>0</v>
      </c>
      <c r="J84" s="24">
        <v>0</v>
      </c>
      <c r="K84" s="24">
        <v>0</v>
      </c>
    </row>
    <row r="85" spans="1:11" x14ac:dyDescent="0.2">
      <c r="A85" s="39">
        <v>77</v>
      </c>
      <c r="B85" s="9" t="s">
        <v>150</v>
      </c>
      <c r="C85" s="10" t="s">
        <v>151</v>
      </c>
      <c r="D85" s="135">
        <f t="shared" si="3"/>
        <v>1798940</v>
      </c>
      <c r="E85" s="24">
        <v>0</v>
      </c>
      <c r="F85" s="24">
        <v>0</v>
      </c>
      <c r="G85" s="24">
        <v>1298308</v>
      </c>
      <c r="H85" s="24">
        <v>500632</v>
      </c>
      <c r="I85" s="24">
        <v>0</v>
      </c>
      <c r="J85" s="24">
        <v>0</v>
      </c>
      <c r="K85" s="24">
        <v>0</v>
      </c>
    </row>
    <row r="86" spans="1:11" x14ac:dyDescent="0.2">
      <c r="A86" s="39">
        <v>78</v>
      </c>
      <c r="B86" s="9" t="s">
        <v>152</v>
      </c>
      <c r="C86" s="10" t="s">
        <v>153</v>
      </c>
      <c r="D86" s="118">
        <f t="shared" si="3"/>
        <v>124941543</v>
      </c>
      <c r="E86" s="24">
        <v>56893981</v>
      </c>
      <c r="F86" s="24">
        <v>0</v>
      </c>
      <c r="G86" s="24">
        <v>6975264</v>
      </c>
      <c r="H86" s="24">
        <v>7422513</v>
      </c>
      <c r="I86" s="24">
        <v>17606630</v>
      </c>
      <c r="J86" s="24">
        <v>0</v>
      </c>
      <c r="K86" s="24">
        <v>36043155</v>
      </c>
    </row>
    <row r="87" spans="1:11" x14ac:dyDescent="0.2">
      <c r="A87" s="39">
        <v>79</v>
      </c>
      <c r="B87" s="9" t="s">
        <v>154</v>
      </c>
      <c r="C87" s="10" t="s">
        <v>155</v>
      </c>
      <c r="D87" s="118">
        <f t="shared" si="3"/>
        <v>21204469</v>
      </c>
      <c r="E87" s="24">
        <v>8538289</v>
      </c>
      <c r="F87" s="24">
        <v>10664178</v>
      </c>
      <c r="G87" s="24">
        <v>1027799</v>
      </c>
      <c r="H87" s="24">
        <v>974203</v>
      </c>
      <c r="I87" s="24">
        <v>0</v>
      </c>
      <c r="J87" s="24">
        <v>0</v>
      </c>
      <c r="K87" s="24">
        <v>0</v>
      </c>
    </row>
    <row r="88" spans="1:11" x14ac:dyDescent="0.2">
      <c r="A88" s="39">
        <v>80</v>
      </c>
      <c r="B88" s="9" t="s">
        <v>156</v>
      </c>
      <c r="C88" s="10" t="s">
        <v>372</v>
      </c>
      <c r="D88" s="118">
        <f t="shared" si="3"/>
        <v>13371448</v>
      </c>
      <c r="E88" s="24">
        <v>2425438</v>
      </c>
      <c r="F88" s="24">
        <v>0</v>
      </c>
      <c r="G88" s="24">
        <v>6173698</v>
      </c>
      <c r="H88" s="24">
        <v>4772312</v>
      </c>
      <c r="I88" s="24">
        <v>0</v>
      </c>
      <c r="J88" s="24">
        <v>0</v>
      </c>
      <c r="K88" s="24">
        <v>0</v>
      </c>
    </row>
    <row r="89" spans="1:11" x14ac:dyDescent="0.2">
      <c r="A89" s="39">
        <v>81</v>
      </c>
      <c r="B89" s="9" t="s">
        <v>158</v>
      </c>
      <c r="C89" s="10" t="s">
        <v>159</v>
      </c>
      <c r="D89" s="118">
        <f t="shared" si="3"/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x14ac:dyDescent="0.2">
      <c r="A90" s="39">
        <v>82</v>
      </c>
      <c r="B90" s="94" t="s">
        <v>160</v>
      </c>
      <c r="C90" s="10" t="s">
        <v>391</v>
      </c>
      <c r="D90" s="118">
        <f t="shared" si="3"/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3.5" customHeight="1" x14ac:dyDescent="0.2">
      <c r="A91" s="39">
        <v>83</v>
      </c>
      <c r="B91" s="95" t="s">
        <v>161</v>
      </c>
      <c r="C91" s="10" t="s">
        <v>162</v>
      </c>
      <c r="D91" s="118">
        <f t="shared" si="3"/>
        <v>3367044</v>
      </c>
      <c r="E91" s="24">
        <v>1831097</v>
      </c>
      <c r="F91" s="24">
        <v>467690</v>
      </c>
      <c r="G91" s="24">
        <v>325419</v>
      </c>
      <c r="H91" s="24">
        <v>204177</v>
      </c>
      <c r="I91" s="24">
        <v>0</v>
      </c>
      <c r="J91" s="24">
        <v>0</v>
      </c>
      <c r="K91" s="24">
        <v>538661</v>
      </c>
    </row>
    <row r="92" spans="1:11" ht="24" x14ac:dyDescent="0.2">
      <c r="A92" s="39">
        <v>84</v>
      </c>
      <c r="B92" s="94" t="s">
        <v>163</v>
      </c>
      <c r="C92" s="10" t="s">
        <v>164</v>
      </c>
      <c r="D92" s="118">
        <f t="shared" si="3"/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x14ac:dyDescent="0.2">
      <c r="A93" s="39">
        <v>85</v>
      </c>
      <c r="B93" s="94" t="s">
        <v>165</v>
      </c>
      <c r="C93" s="10" t="s">
        <v>166</v>
      </c>
      <c r="D93" s="118">
        <f t="shared" si="3"/>
        <v>417784</v>
      </c>
      <c r="E93" s="24">
        <v>0</v>
      </c>
      <c r="F93" s="24">
        <v>0</v>
      </c>
      <c r="G93" s="24">
        <v>311343</v>
      </c>
      <c r="H93" s="24">
        <v>106441</v>
      </c>
      <c r="I93" s="24">
        <v>0</v>
      </c>
      <c r="J93" s="24">
        <v>0</v>
      </c>
      <c r="K93" s="24">
        <v>0</v>
      </c>
    </row>
    <row r="94" spans="1:11" x14ac:dyDescent="0.2">
      <c r="A94" s="39">
        <v>86</v>
      </c>
      <c r="B94" s="95" t="s">
        <v>167</v>
      </c>
      <c r="C94" s="10" t="s">
        <v>168</v>
      </c>
      <c r="D94" s="118">
        <f t="shared" si="3"/>
        <v>15306219</v>
      </c>
      <c r="E94" s="24">
        <v>7385339</v>
      </c>
      <c r="F94" s="24">
        <v>0</v>
      </c>
      <c r="G94" s="24">
        <v>5199855</v>
      </c>
      <c r="H94" s="24">
        <v>2721025</v>
      </c>
      <c r="I94" s="24">
        <v>0</v>
      </c>
      <c r="J94" s="24">
        <v>0</v>
      </c>
      <c r="K94" s="24">
        <v>0</v>
      </c>
    </row>
    <row r="95" spans="1:11" x14ac:dyDescent="0.2">
      <c r="A95" s="39">
        <v>87</v>
      </c>
      <c r="B95" s="94" t="s">
        <v>169</v>
      </c>
      <c r="C95" s="10" t="s">
        <v>170</v>
      </c>
      <c r="D95" s="118">
        <f t="shared" si="3"/>
        <v>913378</v>
      </c>
      <c r="E95" s="24">
        <v>0</v>
      </c>
      <c r="F95" s="24">
        <v>0</v>
      </c>
      <c r="G95" s="24">
        <v>650634</v>
      </c>
      <c r="H95" s="24">
        <v>262744</v>
      </c>
      <c r="I95" s="24">
        <v>0</v>
      </c>
      <c r="J95" s="24">
        <v>0</v>
      </c>
      <c r="K95" s="24">
        <v>0</v>
      </c>
    </row>
    <row r="96" spans="1:11" x14ac:dyDescent="0.2">
      <c r="A96" s="39">
        <v>88</v>
      </c>
      <c r="B96" s="95" t="s">
        <v>171</v>
      </c>
      <c r="C96" s="10" t="s">
        <v>172</v>
      </c>
      <c r="D96" s="118">
        <f t="shared" si="3"/>
        <v>526676</v>
      </c>
      <c r="E96" s="24">
        <v>0</v>
      </c>
      <c r="F96" s="24">
        <v>0</v>
      </c>
      <c r="G96" s="24">
        <v>203446</v>
      </c>
      <c r="H96" s="24">
        <v>323230</v>
      </c>
      <c r="I96" s="24">
        <v>0</v>
      </c>
      <c r="J96" s="24">
        <v>0</v>
      </c>
      <c r="K96" s="24">
        <v>0</v>
      </c>
    </row>
    <row r="97" spans="1:11" x14ac:dyDescent="0.2">
      <c r="A97" s="39">
        <v>89</v>
      </c>
      <c r="B97" s="95" t="s">
        <v>173</v>
      </c>
      <c r="C97" s="10" t="s">
        <v>174</v>
      </c>
      <c r="D97" s="118">
        <f t="shared" si="3"/>
        <v>3773546</v>
      </c>
      <c r="E97" s="24">
        <v>1455058</v>
      </c>
      <c r="F97" s="24">
        <v>0</v>
      </c>
      <c r="G97" s="24">
        <v>1460337</v>
      </c>
      <c r="H97" s="24">
        <v>858151</v>
      </c>
      <c r="I97" s="24">
        <v>0</v>
      </c>
      <c r="J97" s="24">
        <v>0</v>
      </c>
      <c r="K97" s="24">
        <v>0</v>
      </c>
    </row>
    <row r="98" spans="1:11" ht="13.5" customHeight="1" x14ac:dyDescent="0.2">
      <c r="A98" s="39">
        <v>90</v>
      </c>
      <c r="B98" s="94" t="s">
        <v>175</v>
      </c>
      <c r="C98" s="10" t="s">
        <v>176</v>
      </c>
      <c r="D98" s="118">
        <f t="shared" si="3"/>
        <v>2792413</v>
      </c>
      <c r="E98" s="24">
        <v>1537980</v>
      </c>
      <c r="F98" s="24">
        <v>0</v>
      </c>
      <c r="G98" s="24">
        <v>828793</v>
      </c>
      <c r="H98" s="24">
        <v>425640</v>
      </c>
      <c r="I98" s="24">
        <v>0</v>
      </c>
      <c r="J98" s="24">
        <v>0</v>
      </c>
      <c r="K98" s="24">
        <v>0</v>
      </c>
    </row>
    <row r="99" spans="1:11" ht="14.25" customHeight="1" x14ac:dyDescent="0.2">
      <c r="A99" s="39">
        <v>91</v>
      </c>
      <c r="B99" s="94" t="s">
        <v>177</v>
      </c>
      <c r="C99" s="10" t="s">
        <v>178</v>
      </c>
      <c r="D99" s="118">
        <f t="shared" si="3"/>
        <v>1794787</v>
      </c>
      <c r="E99" s="24">
        <v>210949</v>
      </c>
      <c r="F99" s="24">
        <v>0</v>
      </c>
      <c r="G99" s="24">
        <v>1174386</v>
      </c>
      <c r="H99" s="24">
        <v>409452</v>
      </c>
      <c r="I99" s="24">
        <v>0</v>
      </c>
      <c r="J99" s="24">
        <v>0</v>
      </c>
      <c r="K99" s="24">
        <v>0</v>
      </c>
    </row>
    <row r="100" spans="1:11" x14ac:dyDescent="0.2">
      <c r="A100" s="39">
        <v>92</v>
      </c>
      <c r="B100" s="9" t="s">
        <v>179</v>
      </c>
      <c r="C100" s="10" t="s">
        <v>180</v>
      </c>
      <c r="D100" s="118">
        <f t="shared" si="3"/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x14ac:dyDescent="0.2">
      <c r="A101" s="39">
        <v>93</v>
      </c>
      <c r="B101" s="9" t="s">
        <v>181</v>
      </c>
      <c r="C101" s="10" t="s">
        <v>182</v>
      </c>
      <c r="D101" s="118">
        <f t="shared" si="3"/>
        <v>679236</v>
      </c>
      <c r="E101" s="24">
        <v>0</v>
      </c>
      <c r="F101" s="24">
        <v>0</v>
      </c>
      <c r="G101" s="24">
        <v>0</v>
      </c>
      <c r="H101" s="24">
        <v>679236</v>
      </c>
      <c r="I101" s="24">
        <v>0</v>
      </c>
      <c r="J101" s="24">
        <v>0</v>
      </c>
      <c r="K101" s="24">
        <v>0</v>
      </c>
    </row>
    <row r="102" spans="1:11" x14ac:dyDescent="0.2">
      <c r="A102" s="39">
        <v>94</v>
      </c>
      <c r="B102" s="95" t="s">
        <v>183</v>
      </c>
      <c r="C102" s="10" t="s">
        <v>184</v>
      </c>
      <c r="D102" s="118">
        <f t="shared" si="3"/>
        <v>531790</v>
      </c>
      <c r="E102" s="24">
        <v>0</v>
      </c>
      <c r="F102" s="24">
        <v>0</v>
      </c>
      <c r="G102" s="24">
        <v>259332</v>
      </c>
      <c r="H102" s="24">
        <v>272458</v>
      </c>
      <c r="I102" s="24">
        <v>0</v>
      </c>
      <c r="J102" s="24">
        <v>0</v>
      </c>
      <c r="K102" s="24">
        <v>0</v>
      </c>
    </row>
    <row r="103" spans="1:11" x14ac:dyDescent="0.2">
      <c r="A103" s="39">
        <v>95</v>
      </c>
      <c r="B103" s="9" t="s">
        <v>185</v>
      </c>
      <c r="C103" s="10" t="s">
        <v>186</v>
      </c>
      <c r="D103" s="118">
        <f t="shared" si="3"/>
        <v>402310</v>
      </c>
      <c r="E103" s="24">
        <v>0</v>
      </c>
      <c r="F103" s="24">
        <v>0</v>
      </c>
      <c r="G103" s="24">
        <v>0</v>
      </c>
      <c r="H103" s="24">
        <v>402310</v>
      </c>
      <c r="I103" s="24">
        <v>0</v>
      </c>
      <c r="J103" s="24">
        <v>0</v>
      </c>
      <c r="K103" s="24">
        <v>0</v>
      </c>
    </row>
    <row r="104" spans="1:11" x14ac:dyDescent="0.2">
      <c r="A104" s="39">
        <v>96</v>
      </c>
      <c r="B104" s="9" t="s">
        <v>187</v>
      </c>
      <c r="C104" s="10" t="s">
        <v>188</v>
      </c>
      <c r="D104" s="118">
        <f t="shared" si="3"/>
        <v>1757318</v>
      </c>
      <c r="E104" s="24">
        <v>0</v>
      </c>
      <c r="F104" s="24">
        <v>0</v>
      </c>
      <c r="G104" s="24">
        <v>1255542</v>
      </c>
      <c r="H104" s="24">
        <v>501776</v>
      </c>
      <c r="I104" s="24">
        <v>0</v>
      </c>
      <c r="J104" s="24">
        <v>0</v>
      </c>
      <c r="K104" s="24">
        <v>0</v>
      </c>
    </row>
    <row r="105" spans="1:11" x14ac:dyDescent="0.2">
      <c r="A105" s="39">
        <v>97</v>
      </c>
      <c r="B105" s="94" t="s">
        <v>189</v>
      </c>
      <c r="C105" s="10" t="s">
        <v>190</v>
      </c>
      <c r="D105" s="118">
        <f t="shared" si="3"/>
        <v>9187961</v>
      </c>
      <c r="E105" s="24">
        <v>5472542</v>
      </c>
      <c r="F105" s="24">
        <v>0</v>
      </c>
      <c r="G105" s="24">
        <v>2557356</v>
      </c>
      <c r="H105" s="24">
        <v>1158063</v>
      </c>
      <c r="I105" s="24">
        <v>0</v>
      </c>
      <c r="J105" s="24">
        <v>0</v>
      </c>
      <c r="K105" s="24">
        <v>0</v>
      </c>
    </row>
    <row r="106" spans="1:11" x14ac:dyDescent="0.2">
      <c r="A106" s="39">
        <v>98</v>
      </c>
      <c r="B106" s="95" t="s">
        <v>191</v>
      </c>
      <c r="C106" s="10" t="s">
        <v>192</v>
      </c>
      <c r="D106" s="135">
        <f t="shared" si="3"/>
        <v>1122640</v>
      </c>
      <c r="E106" s="24">
        <v>0</v>
      </c>
      <c r="F106" s="24">
        <v>0</v>
      </c>
      <c r="G106" s="24">
        <v>785277</v>
      </c>
      <c r="H106" s="24">
        <v>337363</v>
      </c>
      <c r="I106" s="24">
        <v>0</v>
      </c>
      <c r="J106" s="24">
        <v>0</v>
      </c>
      <c r="K106" s="24">
        <v>0</v>
      </c>
    </row>
    <row r="107" spans="1:11" x14ac:dyDescent="0.2">
      <c r="A107" s="39">
        <v>99</v>
      </c>
      <c r="B107" s="95" t="s">
        <v>193</v>
      </c>
      <c r="C107" s="10" t="s">
        <v>194</v>
      </c>
      <c r="D107" s="118">
        <f t="shared" si="3"/>
        <v>1787478</v>
      </c>
      <c r="E107" s="24">
        <v>0</v>
      </c>
      <c r="F107" s="24">
        <v>0</v>
      </c>
      <c r="G107" s="24">
        <v>1273471</v>
      </c>
      <c r="H107" s="24">
        <v>514007</v>
      </c>
      <c r="I107" s="24">
        <v>0</v>
      </c>
      <c r="J107" s="24">
        <v>0</v>
      </c>
      <c r="K107" s="24">
        <v>0</v>
      </c>
    </row>
    <row r="108" spans="1:11" x14ac:dyDescent="0.2">
      <c r="A108" s="39">
        <v>100</v>
      </c>
      <c r="B108" s="9" t="s">
        <v>195</v>
      </c>
      <c r="C108" s="10" t="s">
        <v>196</v>
      </c>
      <c r="D108" s="118">
        <f t="shared" si="3"/>
        <v>6830907</v>
      </c>
      <c r="E108" s="24">
        <v>2992963</v>
      </c>
      <c r="F108" s="24">
        <v>0</v>
      </c>
      <c r="G108" s="24">
        <v>2937411</v>
      </c>
      <c r="H108" s="24">
        <v>900533</v>
      </c>
      <c r="I108" s="24">
        <v>0</v>
      </c>
      <c r="J108" s="24">
        <v>0</v>
      </c>
      <c r="K108" s="24">
        <v>0</v>
      </c>
    </row>
    <row r="109" spans="1:11" x14ac:dyDescent="0.2">
      <c r="A109" s="39">
        <v>101</v>
      </c>
      <c r="B109" s="94" t="s">
        <v>197</v>
      </c>
      <c r="C109" s="10" t="s">
        <v>198</v>
      </c>
      <c r="D109" s="118">
        <f t="shared" si="3"/>
        <v>325636</v>
      </c>
      <c r="E109" s="24">
        <v>0</v>
      </c>
      <c r="F109" s="24">
        <v>0</v>
      </c>
      <c r="G109" s="24">
        <v>0</v>
      </c>
      <c r="H109" s="24">
        <v>325636</v>
      </c>
      <c r="I109" s="24">
        <v>0</v>
      </c>
      <c r="J109" s="24">
        <v>0</v>
      </c>
      <c r="K109" s="24">
        <v>0</v>
      </c>
    </row>
    <row r="110" spans="1:11" x14ac:dyDescent="0.2">
      <c r="A110" s="39">
        <v>102</v>
      </c>
      <c r="B110" s="9" t="s">
        <v>199</v>
      </c>
      <c r="C110" s="10" t="s">
        <v>200</v>
      </c>
      <c r="D110" s="118">
        <f t="shared" si="3"/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x14ac:dyDescent="0.2">
      <c r="A111" s="39">
        <v>103</v>
      </c>
      <c r="B111" s="9" t="s">
        <v>201</v>
      </c>
      <c r="C111" s="10" t="s">
        <v>202</v>
      </c>
      <c r="D111" s="118">
        <f t="shared" si="3"/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x14ac:dyDescent="0.2">
      <c r="A112" s="39">
        <v>104</v>
      </c>
      <c r="B112" s="95" t="s">
        <v>203</v>
      </c>
      <c r="C112" s="10" t="s">
        <v>204</v>
      </c>
      <c r="D112" s="118">
        <f t="shared" si="3"/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x14ac:dyDescent="0.2">
      <c r="A113" s="39">
        <v>105</v>
      </c>
      <c r="B113" s="95" t="s">
        <v>205</v>
      </c>
      <c r="C113" s="10" t="s">
        <v>206</v>
      </c>
      <c r="D113" s="118">
        <f t="shared" si="3"/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x14ac:dyDescent="0.2">
      <c r="A114" s="39">
        <v>106</v>
      </c>
      <c r="B114" s="95" t="s">
        <v>207</v>
      </c>
      <c r="C114" s="10" t="s">
        <v>208</v>
      </c>
      <c r="D114" s="118">
        <f t="shared" si="3"/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1.25" customHeight="1" x14ac:dyDescent="0.2">
      <c r="A115" s="39">
        <v>107</v>
      </c>
      <c r="B115" s="95" t="s">
        <v>209</v>
      </c>
      <c r="C115" s="10" t="s">
        <v>210</v>
      </c>
      <c r="D115" s="118">
        <f t="shared" si="3"/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</row>
    <row r="116" spans="1:11" x14ac:dyDescent="0.2">
      <c r="A116" s="39">
        <v>108</v>
      </c>
      <c r="B116" s="95" t="s">
        <v>211</v>
      </c>
      <c r="C116" s="10" t="s">
        <v>212</v>
      </c>
      <c r="D116" s="118">
        <f t="shared" si="3"/>
        <v>5940405</v>
      </c>
      <c r="E116" s="24">
        <v>0</v>
      </c>
      <c r="F116" s="24">
        <v>5940405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x14ac:dyDescent="0.2">
      <c r="A117" s="39">
        <v>109</v>
      </c>
      <c r="B117" s="95" t="s">
        <v>213</v>
      </c>
      <c r="C117" s="10" t="s">
        <v>214</v>
      </c>
      <c r="D117" s="118">
        <f t="shared" si="3"/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" customHeight="1" x14ac:dyDescent="0.2">
      <c r="A118" s="39">
        <v>110</v>
      </c>
      <c r="B118" s="99" t="s">
        <v>215</v>
      </c>
      <c r="C118" s="97" t="s">
        <v>216</v>
      </c>
      <c r="D118" s="118">
        <f t="shared" si="3"/>
        <v>95870275</v>
      </c>
      <c r="E118" s="24">
        <v>16082170</v>
      </c>
      <c r="F118" s="24">
        <v>79788105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x14ac:dyDescent="0.2">
      <c r="A119" s="39">
        <v>111</v>
      </c>
      <c r="B119" s="13" t="s">
        <v>382</v>
      </c>
      <c r="C119" s="97" t="s">
        <v>319</v>
      </c>
      <c r="D119" s="118">
        <f t="shared" si="3"/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x14ac:dyDescent="0.2">
      <c r="A120" s="39">
        <v>112</v>
      </c>
      <c r="B120" s="94" t="s">
        <v>217</v>
      </c>
      <c r="C120" s="10" t="s">
        <v>218</v>
      </c>
      <c r="D120" s="118">
        <f t="shared" si="3"/>
        <v>13692265</v>
      </c>
      <c r="E120" s="24">
        <v>0</v>
      </c>
      <c r="F120" s="24">
        <v>13692265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x14ac:dyDescent="0.2">
      <c r="A121" s="39">
        <v>113</v>
      </c>
      <c r="B121" s="95" t="s">
        <v>219</v>
      </c>
      <c r="C121" s="10" t="s">
        <v>220</v>
      </c>
      <c r="D121" s="118">
        <f t="shared" si="3"/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</row>
    <row r="122" spans="1:11" x14ac:dyDescent="0.2">
      <c r="A122" s="39">
        <v>114</v>
      </c>
      <c r="B122" s="9" t="s">
        <v>221</v>
      </c>
      <c r="C122" s="100" t="s">
        <v>222</v>
      </c>
      <c r="D122" s="118">
        <f t="shared" si="3"/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24" x14ac:dyDescent="0.2">
      <c r="A123" s="39">
        <v>115</v>
      </c>
      <c r="B123" s="95" t="s">
        <v>223</v>
      </c>
      <c r="C123" s="10" t="s">
        <v>224</v>
      </c>
      <c r="D123" s="118">
        <f t="shared" si="3"/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3.5" customHeight="1" x14ac:dyDescent="0.2">
      <c r="A124" s="39">
        <v>116</v>
      </c>
      <c r="B124" s="95" t="s">
        <v>225</v>
      </c>
      <c r="C124" s="10" t="s">
        <v>392</v>
      </c>
      <c r="D124" s="118">
        <f t="shared" si="3"/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1" x14ac:dyDescent="0.2">
      <c r="A125" s="39">
        <v>117</v>
      </c>
      <c r="B125" s="94" t="s">
        <v>226</v>
      </c>
      <c r="C125" s="10" t="s">
        <v>373</v>
      </c>
      <c r="D125" s="118">
        <f t="shared" si="3"/>
        <v>9431118</v>
      </c>
      <c r="E125" s="24">
        <v>3207895</v>
      </c>
      <c r="F125" s="24">
        <v>6223223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1" x14ac:dyDescent="0.2">
      <c r="A126" s="39">
        <v>118</v>
      </c>
      <c r="B126" s="94" t="s">
        <v>228</v>
      </c>
      <c r="C126" s="10" t="s">
        <v>229</v>
      </c>
      <c r="D126" s="118">
        <f t="shared" si="3"/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</row>
    <row r="127" spans="1:11" x14ac:dyDescent="0.2">
      <c r="A127" s="39">
        <v>119</v>
      </c>
      <c r="B127" s="94" t="s">
        <v>230</v>
      </c>
      <c r="C127" s="10" t="s">
        <v>231</v>
      </c>
      <c r="D127" s="118">
        <f t="shared" si="3"/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</row>
    <row r="128" spans="1:11" ht="12.75" customHeight="1" x14ac:dyDescent="0.2">
      <c r="A128" s="39">
        <v>120</v>
      </c>
      <c r="B128" s="9" t="s">
        <v>232</v>
      </c>
      <c r="C128" s="10" t="s">
        <v>233</v>
      </c>
      <c r="D128" s="118">
        <f t="shared" si="3"/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1" x14ac:dyDescent="0.2">
      <c r="A129" s="39">
        <v>121</v>
      </c>
      <c r="B129" s="94" t="s">
        <v>234</v>
      </c>
      <c r="C129" s="10" t="s">
        <v>235</v>
      </c>
      <c r="D129" s="24">
        <f t="shared" si="3"/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1" x14ac:dyDescent="0.2">
      <c r="A130" s="39">
        <v>122</v>
      </c>
      <c r="B130" s="95" t="s">
        <v>236</v>
      </c>
      <c r="C130" s="10" t="s">
        <v>237</v>
      </c>
      <c r="D130" s="118">
        <f t="shared" si="3"/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1" x14ac:dyDescent="0.2">
      <c r="A131" s="39">
        <v>123</v>
      </c>
      <c r="B131" s="95" t="s">
        <v>238</v>
      </c>
      <c r="C131" s="10" t="s">
        <v>239</v>
      </c>
      <c r="D131" s="118">
        <f t="shared" si="3"/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</row>
    <row r="132" spans="1:11" x14ac:dyDescent="0.2">
      <c r="A132" s="39">
        <v>124</v>
      </c>
      <c r="B132" s="95" t="s">
        <v>240</v>
      </c>
      <c r="C132" s="10" t="s">
        <v>320</v>
      </c>
      <c r="D132" s="118">
        <f t="shared" si="3"/>
        <v>149245008</v>
      </c>
      <c r="E132" s="24">
        <v>53661154</v>
      </c>
      <c r="F132" s="24">
        <v>36335148</v>
      </c>
      <c r="G132" s="24">
        <v>3460064</v>
      </c>
      <c r="H132" s="24">
        <v>4284711</v>
      </c>
      <c r="I132" s="24">
        <v>30555587</v>
      </c>
      <c r="J132" s="24">
        <v>0</v>
      </c>
      <c r="K132" s="24">
        <v>20948344</v>
      </c>
    </row>
    <row r="133" spans="1:11" x14ac:dyDescent="0.2">
      <c r="A133" s="39">
        <v>125</v>
      </c>
      <c r="B133" s="95" t="s">
        <v>241</v>
      </c>
      <c r="C133" s="10" t="s">
        <v>242</v>
      </c>
      <c r="D133" s="118">
        <f t="shared" si="3"/>
        <v>270398026</v>
      </c>
      <c r="E133" s="24">
        <v>121202165</v>
      </c>
      <c r="F133" s="24">
        <v>85069567</v>
      </c>
      <c r="G133" s="24">
        <v>1504830</v>
      </c>
      <c r="H133" s="24">
        <v>14060391</v>
      </c>
      <c r="I133" s="24">
        <v>32100752</v>
      </c>
      <c r="J133" s="24">
        <v>0</v>
      </c>
      <c r="K133" s="24">
        <v>16460321</v>
      </c>
    </row>
    <row r="134" spans="1:11" ht="12" customHeight="1" x14ac:dyDescent="0.2">
      <c r="A134" s="39">
        <v>126</v>
      </c>
      <c r="B134" s="95" t="s">
        <v>243</v>
      </c>
      <c r="C134" s="10" t="s">
        <v>244</v>
      </c>
      <c r="D134" s="118">
        <f t="shared" si="3"/>
        <v>20703833</v>
      </c>
      <c r="E134" s="24">
        <v>14936328</v>
      </c>
      <c r="F134" s="24">
        <v>0</v>
      </c>
      <c r="G134" s="24">
        <v>5767505</v>
      </c>
      <c r="H134" s="24">
        <v>0</v>
      </c>
      <c r="I134" s="24">
        <v>0</v>
      </c>
      <c r="J134" s="24">
        <v>0</v>
      </c>
      <c r="K134" s="24">
        <v>0</v>
      </c>
    </row>
    <row r="135" spans="1:11" x14ac:dyDescent="0.2">
      <c r="A135" s="39">
        <v>127</v>
      </c>
      <c r="B135" s="9" t="s">
        <v>245</v>
      </c>
      <c r="C135" s="10" t="s">
        <v>246</v>
      </c>
      <c r="D135" s="118">
        <f t="shared" si="3"/>
        <v>26285767</v>
      </c>
      <c r="E135" s="24">
        <v>7685560</v>
      </c>
      <c r="F135" s="24">
        <v>15300355</v>
      </c>
      <c r="G135" s="24">
        <v>1254025</v>
      </c>
      <c r="H135" s="24">
        <v>2045827</v>
      </c>
      <c r="I135" s="24">
        <v>0</v>
      </c>
      <c r="J135" s="24">
        <v>0</v>
      </c>
      <c r="K135" s="24">
        <v>0</v>
      </c>
    </row>
    <row r="136" spans="1:11" x14ac:dyDescent="0.2">
      <c r="A136" s="39">
        <v>128</v>
      </c>
      <c r="B136" s="95" t="s">
        <v>247</v>
      </c>
      <c r="C136" s="10" t="s">
        <v>248</v>
      </c>
      <c r="D136" s="118">
        <f t="shared" si="3"/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</row>
    <row r="137" spans="1:11" x14ac:dyDescent="0.2">
      <c r="A137" s="39">
        <v>129</v>
      </c>
      <c r="B137" s="9" t="s">
        <v>249</v>
      </c>
      <c r="C137" s="10" t="s">
        <v>321</v>
      </c>
      <c r="D137" s="118">
        <f t="shared" si="3"/>
        <v>24779233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24779233</v>
      </c>
    </row>
    <row r="138" spans="1:11" ht="11.25" customHeight="1" x14ac:dyDescent="0.2">
      <c r="A138" s="39">
        <v>130</v>
      </c>
      <c r="B138" s="9" t="s">
        <v>250</v>
      </c>
      <c r="C138" s="10" t="s">
        <v>251</v>
      </c>
      <c r="D138" s="118">
        <f t="shared" ref="D138:D146" si="4">E138+F138+G138+H138+I138+J138+K138</f>
        <v>14715033</v>
      </c>
      <c r="E138" s="24">
        <v>0</v>
      </c>
      <c r="F138" s="24">
        <v>14485797</v>
      </c>
      <c r="G138" s="24">
        <v>229236</v>
      </c>
      <c r="H138" s="24">
        <v>0</v>
      </c>
      <c r="I138" s="24">
        <v>0</v>
      </c>
      <c r="J138" s="24">
        <v>0</v>
      </c>
      <c r="K138" s="24">
        <v>0</v>
      </c>
    </row>
    <row r="139" spans="1:11" x14ac:dyDescent="0.2">
      <c r="A139" s="39">
        <v>131</v>
      </c>
      <c r="B139" s="95" t="s">
        <v>252</v>
      </c>
      <c r="C139" s="10" t="s">
        <v>253</v>
      </c>
      <c r="D139" s="118">
        <f t="shared" si="4"/>
        <v>61034573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33041000</v>
      </c>
      <c r="K139" s="24">
        <v>27993573</v>
      </c>
    </row>
    <row r="140" spans="1:11" x14ac:dyDescent="0.2">
      <c r="A140" s="39">
        <v>132</v>
      </c>
      <c r="B140" s="95" t="s">
        <v>254</v>
      </c>
      <c r="C140" s="10" t="s">
        <v>255</v>
      </c>
      <c r="D140" s="118">
        <f t="shared" si="4"/>
        <v>285045</v>
      </c>
      <c r="E140" s="24">
        <v>0</v>
      </c>
      <c r="F140" s="24">
        <v>0</v>
      </c>
      <c r="G140" s="24">
        <v>0</v>
      </c>
      <c r="H140" s="24">
        <v>285045</v>
      </c>
      <c r="I140" s="24">
        <v>0</v>
      </c>
      <c r="J140" s="24">
        <v>0</v>
      </c>
      <c r="K140" s="24">
        <v>0</v>
      </c>
    </row>
    <row r="141" spans="1:11" x14ac:dyDescent="0.2">
      <c r="A141" s="39">
        <v>133</v>
      </c>
      <c r="B141" s="95" t="s">
        <v>256</v>
      </c>
      <c r="C141" s="10" t="s">
        <v>257</v>
      </c>
      <c r="D141" s="118">
        <f t="shared" si="4"/>
        <v>12168229</v>
      </c>
      <c r="E141" s="24">
        <v>9679151</v>
      </c>
      <c r="F141" s="24">
        <v>0</v>
      </c>
      <c r="G141" s="24">
        <v>1081896</v>
      </c>
      <c r="H141" s="24">
        <v>1407182</v>
      </c>
      <c r="I141" s="24">
        <v>0</v>
      </c>
      <c r="J141" s="24">
        <v>0</v>
      </c>
      <c r="K141" s="24">
        <v>0</v>
      </c>
    </row>
    <row r="142" spans="1:11" ht="13.5" customHeight="1" x14ac:dyDescent="0.2">
      <c r="A142" s="39">
        <v>134</v>
      </c>
      <c r="B142" s="9" t="s">
        <v>258</v>
      </c>
      <c r="C142" s="10" t="s">
        <v>322</v>
      </c>
      <c r="D142" s="118">
        <f t="shared" si="4"/>
        <v>113363877</v>
      </c>
      <c r="E142" s="24">
        <v>38680318</v>
      </c>
      <c r="F142" s="24">
        <v>57788740</v>
      </c>
      <c r="G142" s="24">
        <v>3003716</v>
      </c>
      <c r="H142" s="24">
        <v>1900358</v>
      </c>
      <c r="I142" s="24">
        <v>0</v>
      </c>
      <c r="J142" s="24">
        <v>0</v>
      </c>
      <c r="K142" s="24">
        <v>11990745</v>
      </c>
    </row>
    <row r="143" spans="1:11" x14ac:dyDescent="0.2">
      <c r="A143" s="39">
        <v>135</v>
      </c>
      <c r="B143" s="94" t="s">
        <v>259</v>
      </c>
      <c r="C143" s="10" t="s">
        <v>260</v>
      </c>
      <c r="D143" s="118">
        <f t="shared" si="4"/>
        <v>68399462</v>
      </c>
      <c r="E143" s="24">
        <v>19392220</v>
      </c>
      <c r="F143" s="24">
        <v>9667470</v>
      </c>
      <c r="G143" s="24">
        <v>5317853</v>
      </c>
      <c r="H143" s="24">
        <v>4122970</v>
      </c>
      <c r="I143" s="24">
        <v>11991130</v>
      </c>
      <c r="J143" s="24">
        <v>0</v>
      </c>
      <c r="K143" s="24">
        <v>17907819</v>
      </c>
    </row>
    <row r="144" spans="1:11" x14ac:dyDescent="0.2">
      <c r="A144" s="39">
        <v>136</v>
      </c>
      <c r="B144" s="95" t="s">
        <v>261</v>
      </c>
      <c r="C144" s="10" t="s">
        <v>262</v>
      </c>
      <c r="D144" s="118">
        <f t="shared" si="4"/>
        <v>41236867</v>
      </c>
      <c r="E144" s="24">
        <v>6107878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35128989</v>
      </c>
    </row>
    <row r="145" spans="1:11" x14ac:dyDescent="0.2">
      <c r="A145" s="39">
        <v>137</v>
      </c>
      <c r="B145" s="9" t="s">
        <v>263</v>
      </c>
      <c r="C145" s="10" t="s">
        <v>264</v>
      </c>
      <c r="D145" s="118">
        <f t="shared" si="4"/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 ht="14.25" customHeight="1" x14ac:dyDescent="0.2">
      <c r="A146" s="39">
        <v>138</v>
      </c>
      <c r="B146" s="101" t="s">
        <v>265</v>
      </c>
      <c r="C146" s="102" t="s">
        <v>266</v>
      </c>
      <c r="D146" s="118">
        <f t="shared" si="4"/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</row>
    <row r="149" spans="1:11" x14ac:dyDescent="0.2">
      <c r="E149" s="25"/>
      <c r="F149" s="25"/>
      <c r="G149" s="25"/>
      <c r="H149" s="25"/>
      <c r="I149" s="25"/>
      <c r="J149" s="25"/>
      <c r="K149" s="25"/>
    </row>
    <row r="153" spans="1:11" x14ac:dyDescent="0.2">
      <c r="E153" s="25"/>
      <c r="F153" s="25"/>
      <c r="G153" s="25"/>
      <c r="H153" s="25"/>
      <c r="I153" s="25"/>
      <c r="J153" s="25"/>
      <c r="K153" s="25"/>
    </row>
    <row r="154" spans="1:11" x14ac:dyDescent="0.2">
      <c r="E154" s="25"/>
      <c r="F154" s="25"/>
      <c r="G154" s="25"/>
      <c r="H154" s="25"/>
      <c r="I154" s="25"/>
      <c r="J154" s="25"/>
      <c r="K154" s="25"/>
    </row>
    <row r="155" spans="1:11" x14ac:dyDescent="0.2">
      <c r="E155" s="25"/>
      <c r="F155" s="25"/>
      <c r="G155" s="25"/>
      <c r="H155" s="25"/>
      <c r="I155" s="25"/>
      <c r="J155" s="25"/>
      <c r="K155" s="25"/>
    </row>
    <row r="156" spans="1:11" x14ac:dyDescent="0.2">
      <c r="E156" s="25"/>
      <c r="F156" s="25"/>
      <c r="G156" s="25"/>
      <c r="H156" s="25"/>
      <c r="I156" s="25"/>
      <c r="J156" s="25"/>
      <c r="K156" s="25"/>
    </row>
    <row r="157" spans="1:11" x14ac:dyDescent="0.2">
      <c r="E157" s="25"/>
      <c r="F157" s="25"/>
      <c r="G157" s="25"/>
      <c r="H157" s="25"/>
      <c r="I157" s="25"/>
      <c r="J157" s="25"/>
      <c r="K157" s="25"/>
    </row>
    <row r="158" spans="1:11" x14ac:dyDescent="0.2">
      <c r="E158" s="25"/>
      <c r="F158" s="25"/>
      <c r="G158" s="25"/>
      <c r="H158" s="25"/>
      <c r="I158" s="25"/>
      <c r="J158" s="25"/>
      <c r="K158" s="25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147"/>
  <sheetViews>
    <sheetView workbookViewId="0">
      <pane xSplit="3" ySplit="9" topLeftCell="D125" activePane="bottomRight" state="frozen"/>
      <selection pane="topRight" activeCell="D1" sqref="D1"/>
      <selection pane="bottomLeft" activeCell="A13" sqref="A13"/>
      <selection pane="bottomRight" activeCell="J141" sqref="J141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34.5703125" style="46" customWidth="1"/>
    <col min="4" max="4" width="11.85546875" style="25" customWidth="1"/>
    <col min="5" max="5" width="13" style="92" customWidth="1"/>
    <col min="6" max="7" width="11" style="92" customWidth="1"/>
    <col min="8" max="8" width="12.140625" style="92" customWidth="1"/>
    <col min="9" max="16384" width="9.140625" style="1"/>
  </cols>
  <sheetData>
    <row r="2" spans="1:8" ht="30" customHeight="1" x14ac:dyDescent="0.2">
      <c r="A2" s="148" t="s">
        <v>331</v>
      </c>
      <c r="B2" s="148"/>
      <c r="C2" s="148"/>
      <c r="D2" s="148"/>
      <c r="E2" s="148"/>
      <c r="F2" s="148"/>
      <c r="G2" s="148"/>
      <c r="H2" s="148"/>
    </row>
    <row r="3" spans="1:8" x14ac:dyDescent="0.2">
      <c r="C3" s="2"/>
      <c r="D3" s="36"/>
    </row>
    <row r="4" spans="1:8" s="3" customFormat="1" ht="16.5" customHeight="1" x14ac:dyDescent="0.2">
      <c r="A4" s="186" t="s">
        <v>0</v>
      </c>
      <c r="B4" s="186" t="s">
        <v>1</v>
      </c>
      <c r="C4" s="186" t="s">
        <v>2</v>
      </c>
      <c r="D4" s="203" t="s">
        <v>268</v>
      </c>
      <c r="E4" s="200" t="s">
        <v>314</v>
      </c>
      <c r="F4" s="205"/>
      <c r="G4" s="205"/>
      <c r="H4" s="201"/>
    </row>
    <row r="5" spans="1:8" ht="29.25" customHeight="1" x14ac:dyDescent="0.2">
      <c r="A5" s="188"/>
      <c r="B5" s="188"/>
      <c r="C5" s="188"/>
      <c r="D5" s="204"/>
      <c r="E5" s="122" t="s">
        <v>277</v>
      </c>
      <c r="F5" s="122" t="s">
        <v>278</v>
      </c>
      <c r="G5" s="122" t="s">
        <v>279</v>
      </c>
      <c r="H5" s="122" t="s">
        <v>280</v>
      </c>
    </row>
    <row r="6" spans="1:8" ht="13.5" customHeight="1" x14ac:dyDescent="0.2">
      <c r="A6" s="131">
        <v>1</v>
      </c>
      <c r="B6" s="88">
        <v>2</v>
      </c>
      <c r="C6" s="89">
        <v>3</v>
      </c>
      <c r="D6" s="133">
        <v>4</v>
      </c>
      <c r="E6" s="128">
        <v>5</v>
      </c>
      <c r="F6" s="128">
        <v>6</v>
      </c>
      <c r="G6" s="128">
        <v>7</v>
      </c>
      <c r="H6" s="128">
        <v>8</v>
      </c>
    </row>
    <row r="7" spans="1:8" ht="12" customHeight="1" x14ac:dyDescent="0.2">
      <c r="A7" s="170" t="s">
        <v>268</v>
      </c>
      <c r="B7" s="171"/>
      <c r="C7" s="206"/>
      <c r="D7" s="56">
        <f>D9+D8</f>
        <v>441224626</v>
      </c>
      <c r="E7" s="56">
        <f t="shared" ref="E7:H7" si="0">E9+E8</f>
        <v>27020080</v>
      </c>
      <c r="F7" s="56">
        <f t="shared" si="0"/>
        <v>1612000</v>
      </c>
      <c r="G7" s="56">
        <f t="shared" si="0"/>
        <v>370037327</v>
      </c>
      <c r="H7" s="56">
        <f t="shared" si="0"/>
        <v>42555219</v>
      </c>
    </row>
    <row r="8" spans="1:8" ht="12" customHeight="1" x14ac:dyDescent="0.2">
      <c r="A8" s="167" t="s">
        <v>267</v>
      </c>
      <c r="B8" s="168"/>
      <c r="C8" s="169"/>
      <c r="D8" s="79">
        <f t="shared" ref="D8" si="1">E8+F8+G8+H8</f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2" customHeight="1" x14ac:dyDescent="0.2">
      <c r="A9" s="167" t="s">
        <v>311</v>
      </c>
      <c r="B9" s="168"/>
      <c r="C9" s="169"/>
      <c r="D9" s="56">
        <f>SUM(D10:D147)</f>
        <v>441224626</v>
      </c>
      <c r="E9" s="56">
        <f>SUM(E10:E147)</f>
        <v>27020080</v>
      </c>
      <c r="F9" s="56">
        <f>SUM(F10:F147)</f>
        <v>1612000</v>
      </c>
      <c r="G9" s="56">
        <f>SUM(G10:G147)</f>
        <v>370037327</v>
      </c>
      <c r="H9" s="56">
        <f>SUM(H10:H147)</f>
        <v>42555219</v>
      </c>
    </row>
    <row r="10" spans="1:8" ht="12" customHeight="1" x14ac:dyDescent="0.2">
      <c r="A10" s="39">
        <v>1</v>
      </c>
      <c r="B10" s="4" t="s">
        <v>3</v>
      </c>
      <c r="C10" s="5" t="s">
        <v>4</v>
      </c>
      <c r="D10" s="20">
        <f>E10+F10+G10+H10</f>
        <v>0</v>
      </c>
      <c r="E10" s="24">
        <v>0</v>
      </c>
      <c r="F10" s="24">
        <v>0</v>
      </c>
      <c r="G10" s="24">
        <v>0</v>
      </c>
      <c r="H10" s="24"/>
    </row>
    <row r="11" spans="1:8" x14ac:dyDescent="0.2">
      <c r="A11" s="39">
        <v>2</v>
      </c>
      <c r="B11" s="7" t="s">
        <v>5</v>
      </c>
      <c r="C11" s="5" t="s">
        <v>6</v>
      </c>
      <c r="D11" s="20">
        <f t="shared" ref="D11:D75" si="2">E11+F11+G11+H11</f>
        <v>0</v>
      </c>
      <c r="E11" s="24">
        <v>0</v>
      </c>
      <c r="F11" s="24">
        <v>0</v>
      </c>
      <c r="G11" s="24">
        <v>0</v>
      </c>
      <c r="H11" s="24"/>
    </row>
    <row r="12" spans="1:8" x14ac:dyDescent="0.2">
      <c r="A12" s="39">
        <v>3</v>
      </c>
      <c r="B12" s="52" t="s">
        <v>7</v>
      </c>
      <c r="C12" s="8" t="s">
        <v>8</v>
      </c>
      <c r="D12" s="136">
        <f t="shared" si="2"/>
        <v>1173725</v>
      </c>
      <c r="E12" s="24">
        <v>0</v>
      </c>
      <c r="F12" s="24">
        <v>0</v>
      </c>
      <c r="G12" s="24">
        <v>0</v>
      </c>
      <c r="H12" s="24">
        <v>1173725</v>
      </c>
    </row>
    <row r="13" spans="1:8" ht="14.25" customHeight="1" x14ac:dyDescent="0.2">
      <c r="A13" s="39">
        <v>4</v>
      </c>
      <c r="B13" s="4" t="s">
        <v>9</v>
      </c>
      <c r="C13" s="5" t="s">
        <v>10</v>
      </c>
      <c r="D13" s="20">
        <f t="shared" si="2"/>
        <v>0</v>
      </c>
      <c r="E13" s="24">
        <v>0</v>
      </c>
      <c r="F13" s="24">
        <v>0</v>
      </c>
      <c r="G13" s="24">
        <v>0</v>
      </c>
      <c r="H13" s="24"/>
    </row>
    <row r="14" spans="1:8" x14ac:dyDescent="0.2">
      <c r="A14" s="39">
        <v>5</v>
      </c>
      <c r="B14" s="4" t="s">
        <v>11</v>
      </c>
      <c r="C14" s="5" t="s">
        <v>12</v>
      </c>
      <c r="D14" s="20">
        <f t="shared" si="2"/>
        <v>0</v>
      </c>
      <c r="E14" s="24">
        <v>0</v>
      </c>
      <c r="F14" s="24">
        <v>0</v>
      </c>
      <c r="G14" s="24">
        <v>0</v>
      </c>
      <c r="H14" s="24"/>
    </row>
    <row r="15" spans="1:8" x14ac:dyDescent="0.2">
      <c r="A15" s="39">
        <v>6</v>
      </c>
      <c r="B15" s="52" t="s">
        <v>13</v>
      </c>
      <c r="C15" s="8" t="s">
        <v>14</v>
      </c>
      <c r="D15" s="136">
        <f t="shared" si="2"/>
        <v>3029100</v>
      </c>
      <c r="E15" s="24">
        <v>0</v>
      </c>
      <c r="F15" s="24">
        <v>0</v>
      </c>
      <c r="G15" s="24">
        <v>0</v>
      </c>
      <c r="H15" s="24">
        <v>3029100</v>
      </c>
    </row>
    <row r="16" spans="1:8" x14ac:dyDescent="0.2">
      <c r="A16" s="39">
        <v>7</v>
      </c>
      <c r="B16" s="9" t="s">
        <v>15</v>
      </c>
      <c r="C16" s="10" t="s">
        <v>16</v>
      </c>
      <c r="D16" s="137">
        <f t="shared" si="2"/>
        <v>0</v>
      </c>
      <c r="E16" s="24">
        <v>0</v>
      </c>
      <c r="F16" s="24">
        <v>0</v>
      </c>
      <c r="G16" s="24">
        <v>0</v>
      </c>
      <c r="H16" s="24"/>
    </row>
    <row r="17" spans="1:8" x14ac:dyDescent="0.2">
      <c r="A17" s="39">
        <v>8</v>
      </c>
      <c r="B17" s="52" t="s">
        <v>17</v>
      </c>
      <c r="C17" s="8" t="s">
        <v>18</v>
      </c>
      <c r="D17" s="136">
        <f t="shared" si="2"/>
        <v>0</v>
      </c>
      <c r="E17" s="24">
        <v>0</v>
      </c>
      <c r="F17" s="24">
        <v>0</v>
      </c>
      <c r="G17" s="24">
        <v>0</v>
      </c>
      <c r="H17" s="24"/>
    </row>
    <row r="18" spans="1:8" x14ac:dyDescent="0.2">
      <c r="A18" s="39">
        <v>9</v>
      </c>
      <c r="B18" s="52" t="s">
        <v>19</v>
      </c>
      <c r="C18" s="8" t="s">
        <v>20</v>
      </c>
      <c r="D18" s="136">
        <f t="shared" si="2"/>
        <v>0</v>
      </c>
      <c r="E18" s="24">
        <v>0</v>
      </c>
      <c r="F18" s="24">
        <v>0</v>
      </c>
      <c r="G18" s="24">
        <v>0</v>
      </c>
      <c r="H18" s="24"/>
    </row>
    <row r="19" spans="1:8" x14ac:dyDescent="0.2">
      <c r="A19" s="39">
        <v>10</v>
      </c>
      <c r="B19" s="52" t="s">
        <v>21</v>
      </c>
      <c r="C19" s="8" t="s">
        <v>22</v>
      </c>
      <c r="D19" s="136">
        <f t="shared" si="2"/>
        <v>0</v>
      </c>
      <c r="E19" s="24">
        <v>0</v>
      </c>
      <c r="F19" s="24">
        <v>0</v>
      </c>
      <c r="G19" s="24">
        <v>0</v>
      </c>
      <c r="H19" s="24"/>
    </row>
    <row r="20" spans="1:8" x14ac:dyDescent="0.2">
      <c r="A20" s="39">
        <v>11</v>
      </c>
      <c r="B20" s="52" t="s">
        <v>23</v>
      </c>
      <c r="C20" s="8" t="s">
        <v>24</v>
      </c>
      <c r="D20" s="136">
        <f t="shared" si="2"/>
        <v>0</v>
      </c>
      <c r="E20" s="24">
        <v>0</v>
      </c>
      <c r="F20" s="24">
        <v>0</v>
      </c>
      <c r="G20" s="24">
        <v>0</v>
      </c>
      <c r="H20" s="24"/>
    </row>
    <row r="21" spans="1:8" x14ac:dyDescent="0.2">
      <c r="A21" s="39">
        <v>12</v>
      </c>
      <c r="B21" s="52" t="s">
        <v>25</v>
      </c>
      <c r="C21" s="8" t="s">
        <v>26</v>
      </c>
      <c r="D21" s="136">
        <f t="shared" si="2"/>
        <v>0</v>
      </c>
      <c r="E21" s="24">
        <v>0</v>
      </c>
      <c r="F21" s="24">
        <v>0</v>
      </c>
      <c r="G21" s="24">
        <v>0</v>
      </c>
      <c r="H21" s="24"/>
    </row>
    <row r="22" spans="1:8" x14ac:dyDescent="0.2">
      <c r="A22" s="39">
        <v>13</v>
      </c>
      <c r="B22" s="52" t="s">
        <v>383</v>
      </c>
      <c r="C22" s="5" t="s">
        <v>350</v>
      </c>
      <c r="D22" s="136">
        <f t="shared" si="2"/>
        <v>0</v>
      </c>
      <c r="E22" s="24"/>
      <c r="F22" s="24"/>
      <c r="G22" s="24"/>
      <c r="H22" s="24"/>
    </row>
    <row r="23" spans="1:8" x14ac:dyDescent="0.2">
      <c r="A23" s="39">
        <v>14</v>
      </c>
      <c r="B23" s="4" t="s">
        <v>27</v>
      </c>
      <c r="C23" s="8" t="s">
        <v>28</v>
      </c>
      <c r="D23" s="136">
        <f t="shared" si="2"/>
        <v>0</v>
      </c>
      <c r="E23" s="24">
        <v>0</v>
      </c>
      <c r="F23" s="24">
        <v>0</v>
      </c>
      <c r="G23" s="24">
        <v>0</v>
      </c>
      <c r="H23" s="24"/>
    </row>
    <row r="24" spans="1:8" x14ac:dyDescent="0.2">
      <c r="A24" s="39">
        <v>15</v>
      </c>
      <c r="B24" s="52" t="s">
        <v>29</v>
      </c>
      <c r="C24" s="8" t="s">
        <v>30</v>
      </c>
      <c r="D24" s="136">
        <f t="shared" si="2"/>
        <v>0</v>
      </c>
      <c r="E24" s="24">
        <v>0</v>
      </c>
      <c r="F24" s="24">
        <v>0</v>
      </c>
      <c r="G24" s="24">
        <v>0</v>
      </c>
      <c r="H24" s="24"/>
    </row>
    <row r="25" spans="1:8" x14ac:dyDescent="0.2">
      <c r="A25" s="39">
        <v>16</v>
      </c>
      <c r="B25" s="52" t="s">
        <v>31</v>
      </c>
      <c r="C25" s="8" t="s">
        <v>32</v>
      </c>
      <c r="D25" s="136">
        <f t="shared" si="2"/>
        <v>0</v>
      </c>
      <c r="E25" s="24">
        <v>0</v>
      </c>
      <c r="F25" s="24">
        <v>0</v>
      </c>
      <c r="G25" s="24">
        <v>0</v>
      </c>
      <c r="H25" s="24"/>
    </row>
    <row r="26" spans="1:8" x14ac:dyDescent="0.2">
      <c r="A26" s="39">
        <v>17</v>
      </c>
      <c r="B26" s="52" t="s">
        <v>33</v>
      </c>
      <c r="C26" s="8" t="s">
        <v>34</v>
      </c>
      <c r="D26" s="136">
        <f t="shared" si="2"/>
        <v>0</v>
      </c>
      <c r="E26" s="24">
        <v>0</v>
      </c>
      <c r="F26" s="24">
        <v>0</v>
      </c>
      <c r="G26" s="24">
        <v>0</v>
      </c>
      <c r="H26" s="24"/>
    </row>
    <row r="27" spans="1:8" x14ac:dyDescent="0.2">
      <c r="A27" s="39">
        <v>18</v>
      </c>
      <c r="B27" s="52" t="s">
        <v>35</v>
      </c>
      <c r="C27" s="8" t="s">
        <v>36</v>
      </c>
      <c r="D27" s="136">
        <f t="shared" si="2"/>
        <v>1644590</v>
      </c>
      <c r="E27" s="24">
        <v>0</v>
      </c>
      <c r="F27" s="24">
        <v>0</v>
      </c>
      <c r="G27" s="24">
        <v>0</v>
      </c>
      <c r="H27" s="24">
        <v>1644590</v>
      </c>
    </row>
    <row r="28" spans="1:8" x14ac:dyDescent="0.2">
      <c r="A28" s="39">
        <v>19</v>
      </c>
      <c r="B28" s="4" t="s">
        <v>37</v>
      </c>
      <c r="C28" s="5" t="s">
        <v>38</v>
      </c>
      <c r="D28" s="20">
        <f t="shared" si="2"/>
        <v>0</v>
      </c>
      <c r="E28" s="24">
        <v>0</v>
      </c>
      <c r="F28" s="24">
        <v>0</v>
      </c>
      <c r="G28" s="24">
        <v>0</v>
      </c>
      <c r="H28" s="24"/>
    </row>
    <row r="29" spans="1:8" x14ac:dyDescent="0.2">
      <c r="A29" s="39">
        <v>20</v>
      </c>
      <c r="B29" s="4" t="s">
        <v>39</v>
      </c>
      <c r="C29" s="5" t="s">
        <v>40</v>
      </c>
      <c r="D29" s="20">
        <f t="shared" si="2"/>
        <v>0</v>
      </c>
      <c r="E29" s="24">
        <v>0</v>
      </c>
      <c r="F29" s="24">
        <v>0</v>
      </c>
      <c r="G29" s="24">
        <v>0</v>
      </c>
      <c r="H29" s="24"/>
    </row>
    <row r="30" spans="1:8" x14ac:dyDescent="0.2">
      <c r="A30" s="39">
        <v>21</v>
      </c>
      <c r="B30" s="4" t="s">
        <v>41</v>
      </c>
      <c r="C30" s="5" t="s">
        <v>42</v>
      </c>
      <c r="D30" s="20">
        <f t="shared" si="2"/>
        <v>0</v>
      </c>
      <c r="E30" s="24">
        <v>0</v>
      </c>
      <c r="F30" s="24">
        <v>0</v>
      </c>
      <c r="G30" s="24">
        <v>0</v>
      </c>
      <c r="H30" s="24"/>
    </row>
    <row r="31" spans="1:8" x14ac:dyDescent="0.2">
      <c r="A31" s="39">
        <v>22</v>
      </c>
      <c r="B31" s="4" t="s">
        <v>43</v>
      </c>
      <c r="C31" s="5" t="s">
        <v>44</v>
      </c>
      <c r="D31" s="20">
        <f t="shared" si="2"/>
        <v>1753275</v>
      </c>
      <c r="E31" s="24">
        <v>0</v>
      </c>
      <c r="F31" s="24">
        <v>0</v>
      </c>
      <c r="G31" s="24">
        <v>0</v>
      </c>
      <c r="H31" s="24">
        <v>1753275</v>
      </c>
    </row>
    <row r="32" spans="1:8" x14ac:dyDescent="0.2">
      <c r="A32" s="39">
        <v>23</v>
      </c>
      <c r="B32" s="52" t="s">
        <v>45</v>
      </c>
      <c r="C32" s="8" t="s">
        <v>46</v>
      </c>
      <c r="D32" s="136">
        <f t="shared" si="2"/>
        <v>0</v>
      </c>
      <c r="E32" s="24">
        <v>0</v>
      </c>
      <c r="F32" s="24">
        <v>0</v>
      </c>
      <c r="G32" s="24">
        <v>0</v>
      </c>
      <c r="H32" s="24"/>
    </row>
    <row r="33" spans="1:8" ht="12" customHeight="1" x14ac:dyDescent="0.2">
      <c r="A33" s="39">
        <v>24</v>
      </c>
      <c r="B33" s="52" t="s">
        <v>47</v>
      </c>
      <c r="C33" s="8" t="s">
        <v>48</v>
      </c>
      <c r="D33" s="136">
        <f t="shared" si="2"/>
        <v>0</v>
      </c>
      <c r="E33" s="24">
        <v>0</v>
      </c>
      <c r="F33" s="24">
        <v>0</v>
      </c>
      <c r="G33" s="24">
        <v>0</v>
      </c>
      <c r="H33" s="24"/>
    </row>
    <row r="34" spans="1:8" ht="24" x14ac:dyDescent="0.2">
      <c r="A34" s="39">
        <v>25</v>
      </c>
      <c r="B34" s="52" t="s">
        <v>49</v>
      </c>
      <c r="C34" s="8" t="s">
        <v>50</v>
      </c>
      <c r="D34" s="136">
        <f t="shared" si="2"/>
        <v>0</v>
      </c>
      <c r="E34" s="24">
        <v>0</v>
      </c>
      <c r="F34" s="24">
        <v>0</v>
      </c>
      <c r="G34" s="24">
        <v>0</v>
      </c>
      <c r="H34" s="24"/>
    </row>
    <row r="35" spans="1:8" x14ac:dyDescent="0.2">
      <c r="A35" s="39">
        <v>26</v>
      </c>
      <c r="B35" s="4" t="s">
        <v>51</v>
      </c>
      <c r="C35" s="10" t="s">
        <v>52</v>
      </c>
      <c r="D35" s="137">
        <f t="shared" si="2"/>
        <v>0</v>
      </c>
      <c r="E35" s="24">
        <v>0</v>
      </c>
      <c r="F35" s="24">
        <v>0</v>
      </c>
      <c r="G35" s="24">
        <v>0</v>
      </c>
      <c r="H35" s="24"/>
    </row>
    <row r="36" spans="1:8" x14ac:dyDescent="0.2">
      <c r="A36" s="39">
        <v>27</v>
      </c>
      <c r="B36" s="52" t="s">
        <v>53</v>
      </c>
      <c r="C36" s="8" t="s">
        <v>54</v>
      </c>
      <c r="D36" s="136">
        <f t="shared" si="2"/>
        <v>5235600</v>
      </c>
      <c r="E36" s="24">
        <v>0</v>
      </c>
      <c r="F36" s="24">
        <v>0</v>
      </c>
      <c r="G36" s="24">
        <v>0</v>
      </c>
      <c r="H36" s="24">
        <v>5235600</v>
      </c>
    </row>
    <row r="37" spans="1:8" ht="24" customHeight="1" x14ac:dyDescent="0.2">
      <c r="A37" s="39">
        <v>28</v>
      </c>
      <c r="B37" s="52" t="s">
        <v>55</v>
      </c>
      <c r="C37" s="8" t="s">
        <v>56</v>
      </c>
      <c r="D37" s="136">
        <f t="shared" si="2"/>
        <v>0</v>
      </c>
      <c r="E37" s="24">
        <v>0</v>
      </c>
      <c r="F37" s="24">
        <v>0</v>
      </c>
      <c r="G37" s="24">
        <v>0</v>
      </c>
      <c r="H37" s="24"/>
    </row>
    <row r="38" spans="1:8" ht="12" customHeight="1" x14ac:dyDescent="0.2">
      <c r="A38" s="39">
        <v>29</v>
      </c>
      <c r="B38" s="7" t="s">
        <v>57</v>
      </c>
      <c r="C38" s="10" t="s">
        <v>58</v>
      </c>
      <c r="D38" s="20">
        <f t="shared" si="2"/>
        <v>0</v>
      </c>
      <c r="E38" s="24">
        <v>0</v>
      </c>
      <c r="F38" s="24">
        <v>0</v>
      </c>
      <c r="G38" s="24">
        <v>0</v>
      </c>
      <c r="H38" s="24"/>
    </row>
    <row r="39" spans="1:8" ht="24" x14ac:dyDescent="0.2">
      <c r="A39" s="39">
        <v>30</v>
      </c>
      <c r="B39" s="4" t="s">
        <v>59</v>
      </c>
      <c r="C39" s="5" t="s">
        <v>60</v>
      </c>
      <c r="D39" s="137">
        <f t="shared" si="2"/>
        <v>0</v>
      </c>
      <c r="E39" s="24">
        <v>0</v>
      </c>
      <c r="F39" s="24">
        <v>0</v>
      </c>
      <c r="G39" s="24">
        <v>0</v>
      </c>
      <c r="H39" s="24"/>
    </row>
    <row r="40" spans="1:8" x14ac:dyDescent="0.2">
      <c r="A40" s="39">
        <v>31</v>
      </c>
      <c r="B40" s="52" t="s">
        <v>61</v>
      </c>
      <c r="C40" s="8" t="s">
        <v>62</v>
      </c>
      <c r="D40" s="20">
        <f t="shared" si="2"/>
        <v>0</v>
      </c>
      <c r="E40" s="24">
        <v>0</v>
      </c>
      <c r="F40" s="24">
        <v>0</v>
      </c>
      <c r="G40" s="24">
        <v>0</v>
      </c>
      <c r="H40" s="24"/>
    </row>
    <row r="41" spans="1:8" x14ac:dyDescent="0.2">
      <c r="A41" s="39">
        <v>32</v>
      </c>
      <c r="B41" s="7" t="s">
        <v>63</v>
      </c>
      <c r="C41" s="5" t="s">
        <v>64</v>
      </c>
      <c r="D41" s="136">
        <f t="shared" si="2"/>
        <v>1778920</v>
      </c>
      <c r="E41" s="24">
        <v>0</v>
      </c>
      <c r="F41" s="24">
        <v>0</v>
      </c>
      <c r="G41" s="24">
        <v>0</v>
      </c>
      <c r="H41" s="24">
        <v>1778920</v>
      </c>
    </row>
    <row r="42" spans="1:8" x14ac:dyDescent="0.2">
      <c r="A42" s="39">
        <v>33</v>
      </c>
      <c r="B42" s="9" t="s">
        <v>65</v>
      </c>
      <c r="C42" s="10" t="s">
        <v>66</v>
      </c>
      <c r="D42" s="20">
        <f t="shared" si="2"/>
        <v>2326950</v>
      </c>
      <c r="E42" s="24">
        <v>0</v>
      </c>
      <c r="F42" s="24">
        <v>0</v>
      </c>
      <c r="G42" s="24">
        <v>0</v>
      </c>
      <c r="H42" s="24">
        <v>2326950</v>
      </c>
    </row>
    <row r="43" spans="1:8" x14ac:dyDescent="0.2">
      <c r="A43" s="39">
        <v>34</v>
      </c>
      <c r="B43" s="7" t="s">
        <v>67</v>
      </c>
      <c r="C43" s="5" t="s">
        <v>68</v>
      </c>
      <c r="D43" s="137">
        <f t="shared" si="2"/>
        <v>0</v>
      </c>
      <c r="E43" s="24">
        <v>0</v>
      </c>
      <c r="F43" s="24">
        <v>0</v>
      </c>
      <c r="G43" s="24">
        <v>0</v>
      </c>
      <c r="H43" s="24"/>
    </row>
    <row r="44" spans="1:8" x14ac:dyDescent="0.2">
      <c r="A44" s="39">
        <v>35</v>
      </c>
      <c r="B44" s="52" t="s">
        <v>69</v>
      </c>
      <c r="C44" s="8" t="s">
        <v>70</v>
      </c>
      <c r="D44" s="20">
        <f t="shared" si="2"/>
        <v>0</v>
      </c>
      <c r="E44" s="24">
        <v>0</v>
      </c>
      <c r="F44" s="24">
        <v>0</v>
      </c>
      <c r="G44" s="24">
        <v>0</v>
      </c>
      <c r="H44" s="24"/>
    </row>
    <row r="45" spans="1:8" x14ac:dyDescent="0.2">
      <c r="A45" s="39">
        <v>36</v>
      </c>
      <c r="B45" s="7" t="s">
        <v>71</v>
      </c>
      <c r="C45" s="5" t="s">
        <v>72</v>
      </c>
      <c r="D45" s="20">
        <f t="shared" si="2"/>
        <v>0</v>
      </c>
      <c r="E45" s="24">
        <v>0</v>
      </c>
      <c r="F45" s="24">
        <v>0</v>
      </c>
      <c r="G45" s="24">
        <v>0</v>
      </c>
      <c r="H45" s="24"/>
    </row>
    <row r="46" spans="1:8" x14ac:dyDescent="0.2">
      <c r="A46" s="39">
        <v>37</v>
      </c>
      <c r="B46" s="4" t="s">
        <v>73</v>
      </c>
      <c r="C46" s="5" t="s">
        <v>74</v>
      </c>
      <c r="D46" s="136">
        <f t="shared" si="2"/>
        <v>0</v>
      </c>
      <c r="E46" s="24">
        <v>0</v>
      </c>
      <c r="F46" s="24">
        <v>0</v>
      </c>
      <c r="G46" s="24">
        <v>0</v>
      </c>
      <c r="H46" s="24"/>
    </row>
    <row r="47" spans="1:8" x14ac:dyDescent="0.2">
      <c r="A47" s="39">
        <v>38</v>
      </c>
      <c r="B47" s="11" t="s">
        <v>75</v>
      </c>
      <c r="C47" s="12" t="s">
        <v>76</v>
      </c>
      <c r="D47" s="20">
        <f t="shared" si="2"/>
        <v>0</v>
      </c>
      <c r="E47" s="24">
        <v>0</v>
      </c>
      <c r="F47" s="24">
        <v>0</v>
      </c>
      <c r="G47" s="24">
        <v>0</v>
      </c>
      <c r="H47" s="24"/>
    </row>
    <row r="48" spans="1:8" x14ac:dyDescent="0.2">
      <c r="A48" s="39">
        <v>39</v>
      </c>
      <c r="B48" s="4" t="s">
        <v>77</v>
      </c>
      <c r="C48" s="5" t="s">
        <v>78</v>
      </c>
      <c r="D48" s="20">
        <f t="shared" si="2"/>
        <v>0</v>
      </c>
      <c r="E48" s="24">
        <v>0</v>
      </c>
      <c r="F48" s="24">
        <v>0</v>
      </c>
      <c r="G48" s="24">
        <v>0</v>
      </c>
      <c r="H48" s="24"/>
    </row>
    <row r="49" spans="1:8" x14ac:dyDescent="0.2">
      <c r="A49" s="39">
        <v>40</v>
      </c>
      <c r="B49" s="9" t="s">
        <v>79</v>
      </c>
      <c r="C49" s="10" t="s">
        <v>80</v>
      </c>
      <c r="D49" s="138">
        <f t="shared" si="2"/>
        <v>0</v>
      </c>
      <c r="E49" s="24">
        <v>0</v>
      </c>
      <c r="F49" s="24">
        <v>0</v>
      </c>
      <c r="G49" s="24">
        <v>0</v>
      </c>
      <c r="H49" s="24"/>
    </row>
    <row r="50" spans="1:8" x14ac:dyDescent="0.2">
      <c r="A50" s="39">
        <v>41</v>
      </c>
      <c r="B50" s="52" t="s">
        <v>81</v>
      </c>
      <c r="C50" s="8" t="s">
        <v>82</v>
      </c>
      <c r="D50" s="20">
        <f t="shared" si="2"/>
        <v>0</v>
      </c>
      <c r="E50" s="24">
        <v>0</v>
      </c>
      <c r="F50" s="24">
        <v>0</v>
      </c>
      <c r="G50" s="24">
        <v>0</v>
      </c>
      <c r="H50" s="24"/>
    </row>
    <row r="51" spans="1:8" x14ac:dyDescent="0.2">
      <c r="A51" s="39">
        <v>42</v>
      </c>
      <c r="B51" s="7" t="s">
        <v>83</v>
      </c>
      <c r="C51" s="5" t="s">
        <v>84</v>
      </c>
      <c r="D51" s="137">
        <f t="shared" si="2"/>
        <v>0</v>
      </c>
      <c r="E51" s="24">
        <v>0</v>
      </c>
      <c r="F51" s="24">
        <v>0</v>
      </c>
      <c r="G51" s="24">
        <v>0</v>
      </c>
      <c r="H51" s="24"/>
    </row>
    <row r="52" spans="1:8" x14ac:dyDescent="0.2">
      <c r="A52" s="39">
        <v>43</v>
      </c>
      <c r="B52" s="52" t="s">
        <v>85</v>
      </c>
      <c r="C52" s="8" t="s">
        <v>86</v>
      </c>
      <c r="D52" s="136">
        <f t="shared" si="2"/>
        <v>2062790</v>
      </c>
      <c r="E52" s="24">
        <v>0</v>
      </c>
      <c r="F52" s="24">
        <v>0</v>
      </c>
      <c r="G52" s="24">
        <v>0</v>
      </c>
      <c r="H52" s="24">
        <v>2062790</v>
      </c>
    </row>
    <row r="53" spans="1:8" x14ac:dyDescent="0.2">
      <c r="A53" s="39">
        <v>44</v>
      </c>
      <c r="B53" s="4" t="s">
        <v>87</v>
      </c>
      <c r="C53" s="5" t="s">
        <v>88</v>
      </c>
      <c r="D53" s="20">
        <f t="shared" si="2"/>
        <v>0</v>
      </c>
      <c r="E53" s="24">
        <v>0</v>
      </c>
      <c r="F53" s="24">
        <v>0</v>
      </c>
      <c r="G53" s="24">
        <v>0</v>
      </c>
      <c r="H53" s="24"/>
    </row>
    <row r="54" spans="1:8" x14ac:dyDescent="0.2">
      <c r="A54" s="39">
        <v>45</v>
      </c>
      <c r="B54" s="4" t="s">
        <v>89</v>
      </c>
      <c r="C54" s="5" t="s">
        <v>90</v>
      </c>
      <c r="D54" s="136">
        <f t="shared" si="2"/>
        <v>0</v>
      </c>
      <c r="E54" s="24">
        <v>0</v>
      </c>
      <c r="F54" s="24">
        <v>0</v>
      </c>
      <c r="G54" s="24">
        <v>0</v>
      </c>
      <c r="H54" s="24"/>
    </row>
    <row r="55" spans="1:8" x14ac:dyDescent="0.2">
      <c r="A55" s="39">
        <v>46</v>
      </c>
      <c r="B55" s="52" t="s">
        <v>91</v>
      </c>
      <c r="C55" s="8" t="s">
        <v>92</v>
      </c>
      <c r="D55" s="20">
        <f t="shared" si="2"/>
        <v>0</v>
      </c>
      <c r="E55" s="24">
        <v>0</v>
      </c>
      <c r="F55" s="24">
        <v>0</v>
      </c>
      <c r="G55" s="24">
        <v>0</v>
      </c>
      <c r="H55" s="24"/>
    </row>
    <row r="56" spans="1:8" ht="10.5" customHeight="1" x14ac:dyDescent="0.2">
      <c r="A56" s="39">
        <v>47</v>
      </c>
      <c r="B56" s="52" t="s">
        <v>93</v>
      </c>
      <c r="C56" s="8" t="s">
        <v>94</v>
      </c>
      <c r="D56" s="20">
        <f t="shared" si="2"/>
        <v>0</v>
      </c>
      <c r="E56" s="24">
        <v>0</v>
      </c>
      <c r="F56" s="24">
        <v>0</v>
      </c>
      <c r="G56" s="24">
        <v>0</v>
      </c>
      <c r="H56" s="24"/>
    </row>
    <row r="57" spans="1:8" x14ac:dyDescent="0.2">
      <c r="A57" s="39">
        <v>48</v>
      </c>
      <c r="B57" s="7" t="s">
        <v>95</v>
      </c>
      <c r="C57" s="5" t="s">
        <v>96</v>
      </c>
      <c r="D57" s="139">
        <f>E57+F57+G57+H57</f>
        <v>0</v>
      </c>
      <c r="E57" s="24">
        <v>0</v>
      </c>
      <c r="F57" s="24">
        <v>0</v>
      </c>
      <c r="G57" s="24">
        <v>0</v>
      </c>
      <c r="H57" s="24"/>
    </row>
    <row r="58" spans="1:8" x14ac:dyDescent="0.2">
      <c r="A58" s="39">
        <v>49</v>
      </c>
      <c r="B58" s="52" t="s">
        <v>97</v>
      </c>
      <c r="C58" s="8" t="s">
        <v>98</v>
      </c>
      <c r="D58" s="136">
        <f t="shared" si="2"/>
        <v>0</v>
      </c>
      <c r="E58" s="24">
        <v>0</v>
      </c>
      <c r="F58" s="24">
        <v>0</v>
      </c>
      <c r="G58" s="24">
        <v>0</v>
      </c>
      <c r="H58" s="24"/>
    </row>
    <row r="59" spans="1:8" x14ac:dyDescent="0.2">
      <c r="A59" s="39">
        <v>50</v>
      </c>
      <c r="B59" s="7" t="s">
        <v>99</v>
      </c>
      <c r="C59" s="5" t="s">
        <v>100</v>
      </c>
      <c r="D59" s="20">
        <f t="shared" si="2"/>
        <v>0</v>
      </c>
      <c r="E59" s="24">
        <v>0</v>
      </c>
      <c r="F59" s="24">
        <v>0</v>
      </c>
      <c r="G59" s="24">
        <v>0</v>
      </c>
      <c r="H59" s="24"/>
    </row>
    <row r="60" spans="1:8" ht="10.5" customHeight="1" x14ac:dyDescent="0.2">
      <c r="A60" s="39">
        <v>51</v>
      </c>
      <c r="B60" s="52" t="s">
        <v>101</v>
      </c>
      <c r="C60" s="8" t="s">
        <v>102</v>
      </c>
      <c r="D60" s="136">
        <f t="shared" si="2"/>
        <v>0</v>
      </c>
      <c r="E60" s="24">
        <v>0</v>
      </c>
      <c r="F60" s="24">
        <v>0</v>
      </c>
      <c r="G60" s="24">
        <v>0</v>
      </c>
      <c r="H60" s="24"/>
    </row>
    <row r="61" spans="1:8" x14ac:dyDescent="0.2">
      <c r="A61" s="39">
        <v>52</v>
      </c>
      <c r="B61" s="52" t="s">
        <v>103</v>
      </c>
      <c r="C61" s="8" t="s">
        <v>104</v>
      </c>
      <c r="D61" s="20">
        <f t="shared" si="2"/>
        <v>1760339</v>
      </c>
      <c r="E61" s="24">
        <v>0</v>
      </c>
      <c r="F61" s="24">
        <v>0</v>
      </c>
      <c r="G61" s="24">
        <v>0</v>
      </c>
      <c r="H61" s="24">
        <v>1760339</v>
      </c>
    </row>
    <row r="62" spans="1:8" x14ac:dyDescent="0.2">
      <c r="A62" s="39">
        <v>53</v>
      </c>
      <c r="B62" s="52" t="s">
        <v>105</v>
      </c>
      <c r="C62" s="8" t="s">
        <v>106</v>
      </c>
      <c r="D62" s="136">
        <f t="shared" si="2"/>
        <v>0</v>
      </c>
      <c r="E62" s="24">
        <v>0</v>
      </c>
      <c r="F62" s="24">
        <v>0</v>
      </c>
      <c r="G62" s="24">
        <v>0</v>
      </c>
      <c r="H62" s="24"/>
    </row>
    <row r="63" spans="1:8" x14ac:dyDescent="0.2">
      <c r="A63" s="39">
        <v>54</v>
      </c>
      <c r="B63" s="52" t="s">
        <v>107</v>
      </c>
      <c r="C63" s="8" t="s">
        <v>108</v>
      </c>
      <c r="D63" s="136">
        <f t="shared" si="2"/>
        <v>0</v>
      </c>
      <c r="E63" s="24">
        <v>0</v>
      </c>
      <c r="F63" s="24">
        <v>0</v>
      </c>
      <c r="G63" s="24">
        <v>0</v>
      </c>
      <c r="H63" s="24"/>
    </row>
    <row r="64" spans="1:8" x14ac:dyDescent="0.2">
      <c r="A64" s="39">
        <v>55</v>
      </c>
      <c r="B64" s="52" t="s">
        <v>109</v>
      </c>
      <c r="C64" s="8" t="s">
        <v>110</v>
      </c>
      <c r="D64" s="136">
        <f t="shared" si="2"/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x14ac:dyDescent="0.2">
      <c r="A65" s="39">
        <v>56</v>
      </c>
      <c r="B65" s="95" t="s">
        <v>390</v>
      </c>
      <c r="C65" s="10" t="s">
        <v>389</v>
      </c>
      <c r="D65" s="136"/>
      <c r="E65" s="24"/>
      <c r="F65" s="24"/>
      <c r="G65" s="24"/>
      <c r="H65" s="24"/>
    </row>
    <row r="66" spans="1:8" x14ac:dyDescent="0.2">
      <c r="A66" s="39">
        <v>57</v>
      </c>
      <c r="B66" s="52" t="s">
        <v>111</v>
      </c>
      <c r="C66" s="8" t="s">
        <v>112</v>
      </c>
      <c r="D66" s="136">
        <f t="shared" si="2"/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x14ac:dyDescent="0.2">
      <c r="A67" s="39">
        <v>58</v>
      </c>
      <c r="B67" s="7" t="s">
        <v>113</v>
      </c>
      <c r="C67" s="8" t="s">
        <v>114</v>
      </c>
      <c r="D67" s="136">
        <f t="shared" si="2"/>
        <v>0</v>
      </c>
      <c r="E67" s="24">
        <v>0</v>
      </c>
      <c r="F67" s="24">
        <v>0</v>
      </c>
      <c r="G67" s="24">
        <v>0</v>
      </c>
      <c r="H67" s="24">
        <v>0</v>
      </c>
    </row>
    <row r="68" spans="1:8" ht="17.25" customHeight="1" x14ac:dyDescent="0.2">
      <c r="A68" s="39">
        <v>59</v>
      </c>
      <c r="B68" s="9" t="s">
        <v>115</v>
      </c>
      <c r="C68" s="10" t="s">
        <v>116</v>
      </c>
      <c r="D68" s="136">
        <f t="shared" si="2"/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 customHeight="1" x14ac:dyDescent="0.2">
      <c r="A69" s="39">
        <v>60</v>
      </c>
      <c r="B69" s="7" t="s">
        <v>117</v>
      </c>
      <c r="C69" s="8" t="s">
        <v>118</v>
      </c>
      <c r="D69" s="136">
        <f t="shared" si="2"/>
        <v>0</v>
      </c>
      <c r="E69" s="24">
        <v>0</v>
      </c>
      <c r="F69" s="24">
        <v>0</v>
      </c>
      <c r="G69" s="24">
        <v>0</v>
      </c>
      <c r="H69" s="24">
        <v>0</v>
      </c>
    </row>
    <row r="70" spans="1:8" ht="16.5" customHeight="1" x14ac:dyDescent="0.2">
      <c r="A70" s="39">
        <v>61</v>
      </c>
      <c r="B70" s="52" t="s">
        <v>119</v>
      </c>
      <c r="C70" s="8" t="s">
        <v>318</v>
      </c>
      <c r="D70" s="137">
        <f t="shared" si="2"/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7.25" customHeight="1" x14ac:dyDescent="0.2">
      <c r="A71" s="39">
        <v>62</v>
      </c>
      <c r="B71" s="4" t="s">
        <v>120</v>
      </c>
      <c r="C71" s="8" t="s">
        <v>121</v>
      </c>
      <c r="D71" s="136">
        <f t="shared" si="2"/>
        <v>0</v>
      </c>
      <c r="E71" s="24">
        <v>0</v>
      </c>
      <c r="F71" s="24">
        <v>0</v>
      </c>
      <c r="G71" s="24">
        <v>0</v>
      </c>
      <c r="H71" s="24">
        <v>0</v>
      </c>
    </row>
    <row r="72" spans="1:8" ht="12.75" customHeight="1" x14ac:dyDescent="0.2">
      <c r="A72" s="39">
        <v>63</v>
      </c>
      <c r="B72" s="4" t="s">
        <v>122</v>
      </c>
      <c r="C72" s="8" t="s">
        <v>123</v>
      </c>
      <c r="D72" s="136">
        <f t="shared" si="2"/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27.75" customHeight="1" x14ac:dyDescent="0.2">
      <c r="A73" s="39">
        <v>64</v>
      </c>
      <c r="B73" s="7" t="s">
        <v>124</v>
      </c>
      <c r="C73" s="8" t="s">
        <v>125</v>
      </c>
      <c r="D73" s="136">
        <f t="shared" si="2"/>
        <v>1264220</v>
      </c>
      <c r="E73" s="24">
        <v>0</v>
      </c>
      <c r="F73" s="24">
        <v>0</v>
      </c>
      <c r="G73" s="24">
        <v>0</v>
      </c>
      <c r="H73" s="24">
        <v>1264220</v>
      </c>
    </row>
    <row r="74" spans="1:8" x14ac:dyDescent="0.2">
      <c r="A74" s="39">
        <v>65</v>
      </c>
      <c r="B74" s="7" t="s">
        <v>126</v>
      </c>
      <c r="C74" s="5" t="s">
        <v>127</v>
      </c>
      <c r="D74" s="136">
        <f t="shared" si="2"/>
        <v>0</v>
      </c>
      <c r="E74" s="24">
        <v>0</v>
      </c>
      <c r="F74" s="24">
        <v>0</v>
      </c>
      <c r="G74" s="24">
        <v>0</v>
      </c>
      <c r="H74" s="24"/>
    </row>
    <row r="75" spans="1:8" x14ac:dyDescent="0.2">
      <c r="A75" s="39">
        <v>66</v>
      </c>
      <c r="B75" s="7" t="s">
        <v>128</v>
      </c>
      <c r="C75" s="8" t="s">
        <v>129</v>
      </c>
      <c r="D75" s="136">
        <f t="shared" si="2"/>
        <v>2237900</v>
      </c>
      <c r="E75" s="24">
        <v>0</v>
      </c>
      <c r="F75" s="24">
        <v>0</v>
      </c>
      <c r="G75" s="24">
        <v>0</v>
      </c>
      <c r="H75" s="24">
        <v>2237900</v>
      </c>
    </row>
    <row r="76" spans="1:8" ht="24" x14ac:dyDescent="0.2">
      <c r="A76" s="39">
        <v>67</v>
      </c>
      <c r="B76" s="7" t="s">
        <v>130</v>
      </c>
      <c r="C76" s="8" t="s">
        <v>131</v>
      </c>
      <c r="D76" s="136">
        <f t="shared" ref="D76:D139" si="3">E76+F76+G76+H76</f>
        <v>0</v>
      </c>
      <c r="E76" s="24">
        <v>0</v>
      </c>
      <c r="F76" s="24">
        <v>0</v>
      </c>
      <c r="G76" s="24">
        <v>0</v>
      </c>
      <c r="H76" s="24"/>
    </row>
    <row r="77" spans="1:8" ht="24" x14ac:dyDescent="0.2">
      <c r="A77" s="39">
        <v>68</v>
      </c>
      <c r="B77" s="4" t="s">
        <v>132</v>
      </c>
      <c r="C77" s="8" t="s">
        <v>133</v>
      </c>
      <c r="D77" s="136">
        <f t="shared" si="3"/>
        <v>0</v>
      </c>
      <c r="E77" s="24">
        <v>0</v>
      </c>
      <c r="F77" s="24">
        <v>0</v>
      </c>
      <c r="G77" s="24">
        <v>0</v>
      </c>
      <c r="H77" s="24"/>
    </row>
    <row r="78" spans="1:8" ht="24" x14ac:dyDescent="0.2">
      <c r="A78" s="39">
        <v>69</v>
      </c>
      <c r="B78" s="7" t="s">
        <v>134</v>
      </c>
      <c r="C78" s="8" t="s">
        <v>135</v>
      </c>
      <c r="D78" s="136">
        <f t="shared" si="3"/>
        <v>0</v>
      </c>
      <c r="E78" s="24">
        <v>0</v>
      </c>
      <c r="F78" s="24">
        <v>0</v>
      </c>
      <c r="G78" s="24">
        <v>0</v>
      </c>
      <c r="H78" s="24"/>
    </row>
    <row r="79" spans="1:8" ht="24" x14ac:dyDescent="0.2">
      <c r="A79" s="39">
        <v>70</v>
      </c>
      <c r="B79" s="7" t="s">
        <v>136</v>
      </c>
      <c r="C79" s="8" t="s">
        <v>137</v>
      </c>
      <c r="D79" s="136">
        <f t="shared" si="3"/>
        <v>0</v>
      </c>
      <c r="E79" s="24">
        <v>0</v>
      </c>
      <c r="F79" s="24">
        <v>0</v>
      </c>
      <c r="G79" s="24">
        <v>0</v>
      </c>
      <c r="H79" s="24"/>
    </row>
    <row r="80" spans="1:8" ht="24" x14ac:dyDescent="0.2">
      <c r="A80" s="39">
        <v>71</v>
      </c>
      <c r="B80" s="4" t="s">
        <v>138</v>
      </c>
      <c r="C80" s="8" t="s">
        <v>139</v>
      </c>
      <c r="D80" s="136">
        <f t="shared" si="3"/>
        <v>0</v>
      </c>
      <c r="E80" s="24">
        <v>0</v>
      </c>
      <c r="F80" s="24">
        <v>0</v>
      </c>
      <c r="G80" s="24">
        <v>0</v>
      </c>
      <c r="H80" s="24"/>
    </row>
    <row r="81" spans="1:8" ht="24" x14ac:dyDescent="0.2">
      <c r="A81" s="39">
        <v>72</v>
      </c>
      <c r="B81" s="4" t="s">
        <v>140</v>
      </c>
      <c r="C81" s="8" t="s">
        <v>141</v>
      </c>
      <c r="D81" s="20">
        <f t="shared" si="3"/>
        <v>0</v>
      </c>
      <c r="E81" s="24">
        <v>0</v>
      </c>
      <c r="F81" s="24">
        <v>0</v>
      </c>
      <c r="G81" s="24">
        <v>0</v>
      </c>
      <c r="H81" s="24"/>
    </row>
    <row r="82" spans="1:8" ht="24" x14ac:dyDescent="0.2">
      <c r="A82" s="39">
        <v>73</v>
      </c>
      <c r="B82" s="4" t="s">
        <v>142</v>
      </c>
      <c r="C82" s="8" t="s">
        <v>143</v>
      </c>
      <c r="D82" s="136">
        <f t="shared" si="3"/>
        <v>0</v>
      </c>
      <c r="E82" s="24">
        <v>0</v>
      </c>
      <c r="F82" s="24">
        <v>0</v>
      </c>
      <c r="G82" s="24">
        <v>0</v>
      </c>
      <c r="H82" s="24"/>
    </row>
    <row r="83" spans="1:8" x14ac:dyDescent="0.2">
      <c r="A83" s="39">
        <v>74</v>
      </c>
      <c r="B83" s="52" t="s">
        <v>144</v>
      </c>
      <c r="C83" s="8" t="s">
        <v>145</v>
      </c>
      <c r="D83" s="136">
        <f t="shared" si="3"/>
        <v>0</v>
      </c>
      <c r="E83" s="24">
        <v>0</v>
      </c>
      <c r="F83" s="24">
        <v>0</v>
      </c>
      <c r="G83" s="24">
        <v>0</v>
      </c>
      <c r="H83" s="24"/>
    </row>
    <row r="84" spans="1:8" x14ac:dyDescent="0.2">
      <c r="A84" s="39">
        <v>75</v>
      </c>
      <c r="B84" s="4" t="s">
        <v>146</v>
      </c>
      <c r="C84" s="8" t="s">
        <v>147</v>
      </c>
      <c r="D84" s="136">
        <f t="shared" si="3"/>
        <v>0</v>
      </c>
      <c r="E84" s="24">
        <v>0</v>
      </c>
      <c r="F84" s="24">
        <v>0</v>
      </c>
      <c r="G84" s="24">
        <v>0</v>
      </c>
      <c r="H84" s="24"/>
    </row>
    <row r="85" spans="1:8" x14ac:dyDescent="0.2">
      <c r="A85" s="39">
        <v>76</v>
      </c>
      <c r="B85" s="52" t="s">
        <v>148</v>
      </c>
      <c r="C85" s="8" t="s">
        <v>149</v>
      </c>
      <c r="D85" s="136">
        <f t="shared" si="3"/>
        <v>0</v>
      </c>
      <c r="E85" s="24">
        <v>0</v>
      </c>
      <c r="F85" s="24">
        <v>0</v>
      </c>
      <c r="G85" s="24">
        <v>0</v>
      </c>
      <c r="H85" s="24"/>
    </row>
    <row r="86" spans="1:8" x14ac:dyDescent="0.2">
      <c r="A86" s="39">
        <v>77</v>
      </c>
      <c r="B86" s="9" t="s">
        <v>150</v>
      </c>
      <c r="C86" s="10" t="s">
        <v>151</v>
      </c>
      <c r="D86" s="139">
        <f t="shared" si="3"/>
        <v>0</v>
      </c>
      <c r="E86" s="24">
        <v>0</v>
      </c>
      <c r="F86" s="24">
        <v>0</v>
      </c>
      <c r="G86" s="24">
        <v>0</v>
      </c>
      <c r="H86" s="24"/>
    </row>
    <row r="87" spans="1:8" x14ac:dyDescent="0.2">
      <c r="A87" s="39">
        <v>78</v>
      </c>
      <c r="B87" s="4" t="s">
        <v>152</v>
      </c>
      <c r="C87" s="8" t="s">
        <v>153</v>
      </c>
      <c r="D87" s="136">
        <f t="shared" si="3"/>
        <v>3282650</v>
      </c>
      <c r="E87" s="24">
        <v>0</v>
      </c>
      <c r="F87" s="24">
        <v>0</v>
      </c>
      <c r="G87" s="24">
        <v>0</v>
      </c>
      <c r="H87" s="24">
        <v>3282650</v>
      </c>
    </row>
    <row r="88" spans="1:8" x14ac:dyDescent="0.2">
      <c r="A88" s="39">
        <v>79</v>
      </c>
      <c r="B88" s="9" t="s">
        <v>154</v>
      </c>
      <c r="C88" s="10" t="s">
        <v>155</v>
      </c>
      <c r="D88" s="136">
        <f t="shared" si="3"/>
        <v>0</v>
      </c>
      <c r="E88" s="24">
        <v>0</v>
      </c>
      <c r="F88" s="24">
        <v>0</v>
      </c>
      <c r="G88" s="24">
        <v>0</v>
      </c>
      <c r="H88" s="24"/>
    </row>
    <row r="89" spans="1:8" x14ac:dyDescent="0.2">
      <c r="A89" s="39">
        <v>80</v>
      </c>
      <c r="B89" s="4" t="s">
        <v>156</v>
      </c>
      <c r="C89" s="8" t="s">
        <v>157</v>
      </c>
      <c r="D89" s="136">
        <f t="shared" si="3"/>
        <v>0</v>
      </c>
      <c r="E89" s="24">
        <v>0</v>
      </c>
      <c r="F89" s="24">
        <v>0</v>
      </c>
      <c r="G89" s="24">
        <v>0</v>
      </c>
      <c r="H89" s="24"/>
    </row>
    <row r="90" spans="1:8" x14ac:dyDescent="0.2">
      <c r="A90" s="39">
        <v>81</v>
      </c>
      <c r="B90" s="9" t="s">
        <v>158</v>
      </c>
      <c r="C90" s="10" t="s">
        <v>159</v>
      </c>
      <c r="D90" s="136">
        <f t="shared" si="3"/>
        <v>2476200</v>
      </c>
      <c r="E90" s="24">
        <v>0</v>
      </c>
      <c r="F90" s="24">
        <v>0</v>
      </c>
      <c r="G90" s="24">
        <v>0</v>
      </c>
      <c r="H90" s="24">
        <v>2476200</v>
      </c>
    </row>
    <row r="91" spans="1:8" x14ac:dyDescent="0.2">
      <c r="A91" s="39">
        <v>82</v>
      </c>
      <c r="B91" s="7" t="s">
        <v>160</v>
      </c>
      <c r="C91" s="10" t="s">
        <v>391</v>
      </c>
      <c r="D91" s="136">
        <f t="shared" si="3"/>
        <v>0</v>
      </c>
      <c r="E91" s="24">
        <v>0</v>
      </c>
      <c r="F91" s="24">
        <v>0</v>
      </c>
      <c r="G91" s="24">
        <v>0</v>
      </c>
      <c r="H91" s="24"/>
    </row>
    <row r="92" spans="1:8" x14ac:dyDescent="0.2">
      <c r="A92" s="39">
        <v>83</v>
      </c>
      <c r="B92" s="52" t="s">
        <v>161</v>
      </c>
      <c r="C92" s="8" t="s">
        <v>162</v>
      </c>
      <c r="D92" s="136">
        <f t="shared" si="3"/>
        <v>0</v>
      </c>
      <c r="E92" s="24">
        <v>0</v>
      </c>
      <c r="F92" s="24">
        <v>0</v>
      </c>
      <c r="G92" s="24">
        <v>0</v>
      </c>
      <c r="H92" s="24"/>
    </row>
    <row r="93" spans="1:8" ht="24" x14ac:dyDescent="0.2">
      <c r="A93" s="39">
        <v>84</v>
      </c>
      <c r="B93" s="7" t="s">
        <v>163</v>
      </c>
      <c r="C93" s="5" t="s">
        <v>164</v>
      </c>
      <c r="D93" s="136">
        <f t="shared" si="3"/>
        <v>0</v>
      </c>
      <c r="E93" s="24">
        <v>0</v>
      </c>
      <c r="F93" s="24">
        <v>0</v>
      </c>
      <c r="G93" s="24">
        <v>0</v>
      </c>
      <c r="H93" s="24"/>
    </row>
    <row r="94" spans="1:8" x14ac:dyDescent="0.2">
      <c r="A94" s="39">
        <v>85</v>
      </c>
      <c r="B94" s="7" t="s">
        <v>165</v>
      </c>
      <c r="C94" s="10" t="s">
        <v>166</v>
      </c>
      <c r="D94" s="136">
        <f t="shared" si="3"/>
        <v>0</v>
      </c>
      <c r="E94" s="24">
        <v>0</v>
      </c>
      <c r="F94" s="24">
        <v>0</v>
      </c>
      <c r="G94" s="24">
        <v>0</v>
      </c>
      <c r="H94" s="24"/>
    </row>
    <row r="95" spans="1:8" x14ac:dyDescent="0.2">
      <c r="A95" s="39">
        <v>86</v>
      </c>
      <c r="B95" s="52" t="s">
        <v>167</v>
      </c>
      <c r="C95" s="8" t="s">
        <v>168</v>
      </c>
      <c r="D95" s="136">
        <f t="shared" si="3"/>
        <v>0</v>
      </c>
      <c r="E95" s="24">
        <v>0</v>
      </c>
      <c r="F95" s="24">
        <v>0</v>
      </c>
      <c r="G95" s="24">
        <v>0</v>
      </c>
      <c r="H95" s="24"/>
    </row>
    <row r="96" spans="1:8" x14ac:dyDescent="0.2">
      <c r="A96" s="39">
        <v>87</v>
      </c>
      <c r="B96" s="7" t="s">
        <v>169</v>
      </c>
      <c r="C96" s="5" t="s">
        <v>170</v>
      </c>
      <c r="D96" s="137">
        <f t="shared" si="3"/>
        <v>0</v>
      </c>
      <c r="E96" s="24">
        <v>0</v>
      </c>
      <c r="F96" s="24">
        <v>0</v>
      </c>
      <c r="G96" s="24">
        <v>0</v>
      </c>
      <c r="H96" s="24"/>
    </row>
    <row r="97" spans="1:8" x14ac:dyDescent="0.2">
      <c r="A97" s="39">
        <v>88</v>
      </c>
      <c r="B97" s="52" t="s">
        <v>171</v>
      </c>
      <c r="C97" s="8" t="s">
        <v>172</v>
      </c>
      <c r="D97" s="136">
        <f t="shared" si="3"/>
        <v>0</v>
      </c>
      <c r="E97" s="24">
        <v>0</v>
      </c>
      <c r="F97" s="24">
        <v>0</v>
      </c>
      <c r="G97" s="24">
        <v>0</v>
      </c>
      <c r="H97" s="24"/>
    </row>
    <row r="98" spans="1:8" x14ac:dyDescent="0.2">
      <c r="A98" s="39">
        <v>89</v>
      </c>
      <c r="B98" s="52" t="s">
        <v>173</v>
      </c>
      <c r="C98" s="8" t="s">
        <v>174</v>
      </c>
      <c r="D98" s="136">
        <f t="shared" si="3"/>
        <v>0</v>
      </c>
      <c r="E98" s="24">
        <v>0</v>
      </c>
      <c r="F98" s="24">
        <v>0</v>
      </c>
      <c r="G98" s="24">
        <v>0</v>
      </c>
      <c r="H98" s="24"/>
    </row>
    <row r="99" spans="1:8" ht="13.5" customHeight="1" x14ac:dyDescent="0.2">
      <c r="A99" s="39">
        <v>90</v>
      </c>
      <c r="B99" s="7" t="s">
        <v>175</v>
      </c>
      <c r="C99" s="10" t="s">
        <v>176</v>
      </c>
      <c r="D99" s="137">
        <f t="shared" si="3"/>
        <v>0</v>
      </c>
      <c r="E99" s="24">
        <v>0</v>
      </c>
      <c r="F99" s="24">
        <v>0</v>
      </c>
      <c r="G99" s="24">
        <v>0</v>
      </c>
      <c r="H99" s="24"/>
    </row>
    <row r="100" spans="1:8" ht="14.25" customHeight="1" x14ac:dyDescent="0.2">
      <c r="A100" s="39">
        <v>91</v>
      </c>
      <c r="B100" s="7" t="s">
        <v>177</v>
      </c>
      <c r="C100" s="5" t="s">
        <v>178</v>
      </c>
      <c r="D100" s="136">
        <f t="shared" si="3"/>
        <v>0</v>
      </c>
      <c r="E100" s="24">
        <v>0</v>
      </c>
      <c r="F100" s="24">
        <v>0</v>
      </c>
      <c r="G100" s="24">
        <v>0</v>
      </c>
      <c r="H100" s="24"/>
    </row>
    <row r="101" spans="1:8" x14ac:dyDescent="0.2">
      <c r="A101" s="39">
        <v>92</v>
      </c>
      <c r="B101" s="4" t="s">
        <v>179</v>
      </c>
      <c r="C101" s="5" t="s">
        <v>180</v>
      </c>
      <c r="D101" s="137">
        <f t="shared" si="3"/>
        <v>0</v>
      </c>
      <c r="E101" s="24">
        <v>0</v>
      </c>
      <c r="F101" s="24">
        <v>0</v>
      </c>
      <c r="G101" s="24">
        <v>0</v>
      </c>
      <c r="H101" s="24"/>
    </row>
    <row r="102" spans="1:8" x14ac:dyDescent="0.2">
      <c r="A102" s="39">
        <v>93</v>
      </c>
      <c r="B102" s="4" t="s">
        <v>181</v>
      </c>
      <c r="C102" s="5" t="s">
        <v>182</v>
      </c>
      <c r="D102" s="136">
        <f t="shared" si="3"/>
        <v>0</v>
      </c>
      <c r="E102" s="24">
        <v>0</v>
      </c>
      <c r="F102" s="24">
        <v>0</v>
      </c>
      <c r="G102" s="24">
        <v>0</v>
      </c>
      <c r="H102" s="24"/>
    </row>
    <row r="103" spans="1:8" x14ac:dyDescent="0.2">
      <c r="A103" s="39">
        <v>94</v>
      </c>
      <c r="B103" s="52" t="s">
        <v>183</v>
      </c>
      <c r="C103" s="8" t="s">
        <v>184</v>
      </c>
      <c r="D103" s="136">
        <f t="shared" si="3"/>
        <v>0</v>
      </c>
      <c r="E103" s="24">
        <v>0</v>
      </c>
      <c r="F103" s="24">
        <v>0</v>
      </c>
      <c r="G103" s="24">
        <v>0</v>
      </c>
      <c r="H103" s="24"/>
    </row>
    <row r="104" spans="1:8" x14ac:dyDescent="0.2">
      <c r="A104" s="39">
        <v>95</v>
      </c>
      <c r="B104" s="9" t="s">
        <v>185</v>
      </c>
      <c r="C104" s="10" t="s">
        <v>186</v>
      </c>
      <c r="D104" s="20">
        <f t="shared" si="3"/>
        <v>0</v>
      </c>
      <c r="E104" s="24">
        <v>0</v>
      </c>
      <c r="F104" s="24">
        <v>0</v>
      </c>
      <c r="G104" s="24">
        <v>0</v>
      </c>
      <c r="H104" s="24"/>
    </row>
    <row r="105" spans="1:8" x14ac:dyDescent="0.2">
      <c r="A105" s="39">
        <v>96</v>
      </c>
      <c r="B105" s="4" t="s">
        <v>187</v>
      </c>
      <c r="C105" s="5" t="s">
        <v>188</v>
      </c>
      <c r="D105" s="137">
        <f t="shared" si="3"/>
        <v>0</v>
      </c>
      <c r="E105" s="24">
        <v>0</v>
      </c>
      <c r="F105" s="24">
        <v>0</v>
      </c>
      <c r="G105" s="24">
        <v>0</v>
      </c>
      <c r="H105" s="24"/>
    </row>
    <row r="106" spans="1:8" x14ac:dyDescent="0.2">
      <c r="A106" s="39">
        <v>97</v>
      </c>
      <c r="B106" s="7" t="s">
        <v>189</v>
      </c>
      <c r="C106" s="5" t="s">
        <v>190</v>
      </c>
      <c r="D106" s="136">
        <f t="shared" si="3"/>
        <v>1246150</v>
      </c>
      <c r="E106" s="24">
        <v>0</v>
      </c>
      <c r="F106" s="24">
        <v>0</v>
      </c>
      <c r="G106" s="24">
        <v>0</v>
      </c>
      <c r="H106" s="24">
        <v>1246150</v>
      </c>
    </row>
    <row r="107" spans="1:8" x14ac:dyDescent="0.2">
      <c r="A107" s="39">
        <v>98</v>
      </c>
      <c r="B107" s="52" t="s">
        <v>191</v>
      </c>
      <c r="C107" s="8" t="s">
        <v>192</v>
      </c>
      <c r="D107" s="140">
        <f t="shared" si="3"/>
        <v>0</v>
      </c>
      <c r="E107" s="24">
        <v>0</v>
      </c>
      <c r="F107" s="24">
        <v>0</v>
      </c>
      <c r="G107" s="24">
        <v>0</v>
      </c>
      <c r="H107" s="24"/>
    </row>
    <row r="108" spans="1:8" x14ac:dyDescent="0.2">
      <c r="A108" s="39">
        <v>99</v>
      </c>
      <c r="B108" s="52" t="s">
        <v>193</v>
      </c>
      <c r="C108" s="8" t="s">
        <v>194</v>
      </c>
      <c r="D108" s="136">
        <f t="shared" si="3"/>
        <v>0</v>
      </c>
      <c r="E108" s="24">
        <v>0</v>
      </c>
      <c r="F108" s="24">
        <v>0</v>
      </c>
      <c r="G108" s="24">
        <v>0</v>
      </c>
      <c r="H108" s="24"/>
    </row>
    <row r="109" spans="1:8" x14ac:dyDescent="0.2">
      <c r="A109" s="39">
        <v>100</v>
      </c>
      <c r="B109" s="4" t="s">
        <v>195</v>
      </c>
      <c r="C109" s="5" t="s">
        <v>196</v>
      </c>
      <c r="D109" s="136">
        <f t="shared" si="3"/>
        <v>0</v>
      </c>
      <c r="E109" s="24">
        <v>0</v>
      </c>
      <c r="F109" s="24">
        <v>0</v>
      </c>
      <c r="G109" s="24">
        <v>0</v>
      </c>
      <c r="H109" s="24"/>
    </row>
    <row r="110" spans="1:8" x14ac:dyDescent="0.2">
      <c r="A110" s="39">
        <v>101</v>
      </c>
      <c r="B110" s="7" t="s">
        <v>197</v>
      </c>
      <c r="C110" s="5" t="s">
        <v>198</v>
      </c>
      <c r="D110" s="137">
        <f t="shared" si="3"/>
        <v>0</v>
      </c>
      <c r="E110" s="24">
        <v>0</v>
      </c>
      <c r="F110" s="24">
        <v>0</v>
      </c>
      <c r="G110" s="24">
        <v>0</v>
      </c>
      <c r="H110" s="24"/>
    </row>
    <row r="111" spans="1:8" x14ac:dyDescent="0.2">
      <c r="A111" s="39">
        <v>102</v>
      </c>
      <c r="B111" s="4" t="s">
        <v>199</v>
      </c>
      <c r="C111" s="8" t="s">
        <v>200</v>
      </c>
      <c r="D111" s="20">
        <f t="shared" si="3"/>
        <v>0</v>
      </c>
      <c r="E111" s="24">
        <v>0</v>
      </c>
      <c r="F111" s="24">
        <v>0</v>
      </c>
      <c r="G111" s="24">
        <v>0</v>
      </c>
      <c r="H111" s="24"/>
    </row>
    <row r="112" spans="1:8" x14ac:dyDescent="0.2">
      <c r="A112" s="39">
        <v>103</v>
      </c>
      <c r="B112" s="4" t="s">
        <v>201</v>
      </c>
      <c r="C112" s="5" t="s">
        <v>202</v>
      </c>
      <c r="D112" s="20">
        <f t="shared" si="3"/>
        <v>0</v>
      </c>
      <c r="E112" s="24">
        <v>0</v>
      </c>
      <c r="F112" s="24">
        <v>0</v>
      </c>
      <c r="G112" s="24">
        <v>0</v>
      </c>
      <c r="H112" s="24"/>
    </row>
    <row r="113" spans="1:8" x14ac:dyDescent="0.2">
      <c r="A113" s="39">
        <v>104</v>
      </c>
      <c r="B113" s="52" t="s">
        <v>203</v>
      </c>
      <c r="C113" s="8" t="s">
        <v>204</v>
      </c>
      <c r="D113" s="20">
        <f t="shared" si="3"/>
        <v>0</v>
      </c>
      <c r="E113" s="24">
        <v>0</v>
      </c>
      <c r="F113" s="24">
        <v>0</v>
      </c>
      <c r="G113" s="24">
        <v>0</v>
      </c>
      <c r="H113" s="24"/>
    </row>
    <row r="114" spans="1:8" x14ac:dyDescent="0.2">
      <c r="A114" s="39">
        <v>105</v>
      </c>
      <c r="B114" s="52" t="s">
        <v>205</v>
      </c>
      <c r="C114" s="8" t="s">
        <v>206</v>
      </c>
      <c r="D114" s="136">
        <f t="shared" si="3"/>
        <v>0</v>
      </c>
      <c r="E114" s="24">
        <v>0</v>
      </c>
      <c r="F114" s="24">
        <v>0</v>
      </c>
      <c r="G114" s="24">
        <v>0</v>
      </c>
      <c r="H114" s="24"/>
    </row>
    <row r="115" spans="1:8" x14ac:dyDescent="0.2">
      <c r="A115" s="39">
        <v>106</v>
      </c>
      <c r="B115" s="52" t="s">
        <v>207</v>
      </c>
      <c r="C115" s="8" t="s">
        <v>208</v>
      </c>
      <c r="D115" s="137">
        <f t="shared" si="3"/>
        <v>0</v>
      </c>
      <c r="E115" s="24">
        <v>0</v>
      </c>
      <c r="F115" s="24">
        <v>0</v>
      </c>
      <c r="G115" s="24">
        <v>0</v>
      </c>
      <c r="H115" s="24"/>
    </row>
    <row r="116" spans="1:8" x14ac:dyDescent="0.2">
      <c r="A116" s="39">
        <v>107</v>
      </c>
      <c r="B116" s="52" t="s">
        <v>209</v>
      </c>
      <c r="C116" s="8" t="s">
        <v>210</v>
      </c>
      <c r="D116" s="20">
        <f t="shared" si="3"/>
        <v>0</v>
      </c>
      <c r="E116" s="24">
        <v>0</v>
      </c>
      <c r="F116" s="24">
        <v>0</v>
      </c>
      <c r="G116" s="24">
        <v>0</v>
      </c>
      <c r="H116" s="24"/>
    </row>
    <row r="117" spans="1:8" x14ac:dyDescent="0.2">
      <c r="A117" s="39">
        <v>108</v>
      </c>
      <c r="B117" s="52" t="s">
        <v>211</v>
      </c>
      <c r="C117" s="8" t="s">
        <v>212</v>
      </c>
      <c r="D117" s="20">
        <f t="shared" si="3"/>
        <v>0</v>
      </c>
      <c r="E117" s="24">
        <v>0</v>
      </c>
      <c r="F117" s="24">
        <v>0</v>
      </c>
      <c r="G117" s="24">
        <v>0</v>
      </c>
      <c r="H117" s="24"/>
    </row>
    <row r="118" spans="1:8" x14ac:dyDescent="0.2">
      <c r="A118" s="39">
        <v>109</v>
      </c>
      <c r="B118" s="52" t="s">
        <v>213</v>
      </c>
      <c r="C118" s="8" t="s">
        <v>214</v>
      </c>
      <c r="D118" s="136">
        <f t="shared" si="3"/>
        <v>0</v>
      </c>
      <c r="E118" s="24">
        <v>0</v>
      </c>
      <c r="F118" s="24">
        <v>0</v>
      </c>
      <c r="G118" s="24">
        <v>0</v>
      </c>
      <c r="H118" s="24"/>
    </row>
    <row r="119" spans="1:8" ht="12" customHeight="1" x14ac:dyDescent="0.2">
      <c r="A119" s="39">
        <v>110</v>
      </c>
      <c r="B119" s="13" t="s">
        <v>215</v>
      </c>
      <c r="C119" s="14" t="s">
        <v>216</v>
      </c>
      <c r="D119" s="136">
        <f t="shared" si="3"/>
        <v>0</v>
      </c>
      <c r="E119" s="24">
        <v>0</v>
      </c>
      <c r="F119" s="24">
        <v>0</v>
      </c>
      <c r="G119" s="24">
        <v>0</v>
      </c>
      <c r="H119" s="24"/>
    </row>
    <row r="120" spans="1:8" x14ac:dyDescent="0.2">
      <c r="A120" s="39">
        <v>111</v>
      </c>
      <c r="B120" s="13" t="s">
        <v>382</v>
      </c>
      <c r="C120" s="14" t="s">
        <v>319</v>
      </c>
      <c r="D120" s="20">
        <f t="shared" si="3"/>
        <v>0</v>
      </c>
      <c r="E120" s="24">
        <v>0</v>
      </c>
      <c r="F120" s="24"/>
      <c r="G120" s="24"/>
      <c r="H120" s="24"/>
    </row>
    <row r="121" spans="1:8" x14ac:dyDescent="0.2">
      <c r="A121" s="39">
        <v>112</v>
      </c>
      <c r="B121" s="7" t="s">
        <v>217</v>
      </c>
      <c r="C121" s="5" t="s">
        <v>218</v>
      </c>
      <c r="D121" s="20">
        <f t="shared" si="3"/>
        <v>0</v>
      </c>
      <c r="E121" s="24">
        <v>0</v>
      </c>
      <c r="F121" s="24">
        <v>0</v>
      </c>
      <c r="G121" s="24">
        <v>0</v>
      </c>
      <c r="H121" s="24"/>
    </row>
    <row r="122" spans="1:8" x14ac:dyDescent="0.2">
      <c r="A122" s="39">
        <v>113</v>
      </c>
      <c r="B122" s="52" t="s">
        <v>219</v>
      </c>
      <c r="C122" s="8" t="s">
        <v>220</v>
      </c>
      <c r="D122" s="136">
        <f t="shared" si="3"/>
        <v>0</v>
      </c>
      <c r="E122" s="24">
        <v>0</v>
      </c>
      <c r="F122" s="24">
        <v>0</v>
      </c>
      <c r="G122" s="24">
        <v>0</v>
      </c>
      <c r="H122" s="24"/>
    </row>
    <row r="123" spans="1:8" x14ac:dyDescent="0.2">
      <c r="A123" s="39">
        <v>114</v>
      </c>
      <c r="B123" s="4" t="s">
        <v>221</v>
      </c>
      <c r="C123" s="15" t="s">
        <v>222</v>
      </c>
      <c r="D123" s="20">
        <f t="shared" si="3"/>
        <v>0</v>
      </c>
      <c r="E123" s="24">
        <v>0</v>
      </c>
      <c r="F123" s="24">
        <v>0</v>
      </c>
      <c r="G123" s="24">
        <v>0</v>
      </c>
      <c r="H123" s="24"/>
    </row>
    <row r="124" spans="1:8" ht="24" x14ac:dyDescent="0.2">
      <c r="A124" s="39">
        <v>115</v>
      </c>
      <c r="B124" s="52" t="s">
        <v>223</v>
      </c>
      <c r="C124" s="8" t="s">
        <v>224</v>
      </c>
      <c r="D124" s="136">
        <f t="shared" si="3"/>
        <v>0</v>
      </c>
      <c r="E124" s="24">
        <v>0</v>
      </c>
      <c r="F124" s="24">
        <v>0</v>
      </c>
      <c r="G124" s="24">
        <v>0</v>
      </c>
      <c r="H124" s="24"/>
    </row>
    <row r="125" spans="1:8" ht="13.5" customHeight="1" x14ac:dyDescent="0.2">
      <c r="A125" s="39">
        <v>116</v>
      </c>
      <c r="B125" s="52" t="s">
        <v>225</v>
      </c>
      <c r="C125" s="10" t="s">
        <v>392</v>
      </c>
      <c r="D125" s="136">
        <f t="shared" si="3"/>
        <v>0</v>
      </c>
      <c r="E125" s="24">
        <v>0</v>
      </c>
      <c r="F125" s="24">
        <v>0</v>
      </c>
      <c r="G125" s="24">
        <v>0</v>
      </c>
      <c r="H125" s="24"/>
    </row>
    <row r="126" spans="1:8" x14ac:dyDescent="0.2">
      <c r="A126" s="39">
        <v>117</v>
      </c>
      <c r="B126" s="7" t="s">
        <v>226</v>
      </c>
      <c r="C126" s="8" t="s">
        <v>227</v>
      </c>
      <c r="D126" s="136">
        <f t="shared" si="3"/>
        <v>0</v>
      </c>
      <c r="E126" s="24">
        <v>0</v>
      </c>
      <c r="F126" s="24">
        <v>0</v>
      </c>
      <c r="G126" s="24">
        <v>0</v>
      </c>
      <c r="H126" s="24"/>
    </row>
    <row r="127" spans="1:8" x14ac:dyDescent="0.2">
      <c r="A127" s="39">
        <v>118</v>
      </c>
      <c r="B127" s="7" t="s">
        <v>228</v>
      </c>
      <c r="C127" s="8" t="s">
        <v>229</v>
      </c>
      <c r="D127" s="136">
        <f t="shared" si="3"/>
        <v>0</v>
      </c>
      <c r="E127" s="24">
        <v>0</v>
      </c>
      <c r="F127" s="24">
        <v>0</v>
      </c>
      <c r="G127" s="24">
        <v>0</v>
      </c>
      <c r="H127" s="24"/>
    </row>
    <row r="128" spans="1:8" x14ac:dyDescent="0.2">
      <c r="A128" s="39">
        <v>119</v>
      </c>
      <c r="B128" s="7" t="s">
        <v>230</v>
      </c>
      <c r="C128" s="8" t="s">
        <v>231</v>
      </c>
      <c r="D128" s="136">
        <f t="shared" si="3"/>
        <v>0</v>
      </c>
      <c r="E128" s="24">
        <v>0</v>
      </c>
      <c r="F128" s="24">
        <v>0</v>
      </c>
      <c r="G128" s="24">
        <v>0</v>
      </c>
      <c r="H128" s="24"/>
    </row>
    <row r="129" spans="1:8" ht="12.75" customHeight="1" x14ac:dyDescent="0.2">
      <c r="A129" s="39">
        <v>120</v>
      </c>
      <c r="B129" s="4" t="s">
        <v>232</v>
      </c>
      <c r="C129" s="5" t="s">
        <v>233</v>
      </c>
      <c r="D129" s="136">
        <f t="shared" si="3"/>
        <v>0</v>
      </c>
      <c r="E129" s="24">
        <v>0</v>
      </c>
      <c r="F129" s="24">
        <v>0</v>
      </c>
      <c r="G129" s="24">
        <v>0</v>
      </c>
      <c r="H129" s="24"/>
    </row>
    <row r="130" spans="1:8" x14ac:dyDescent="0.2">
      <c r="A130" s="39">
        <v>121</v>
      </c>
      <c r="B130" s="7" t="s">
        <v>234</v>
      </c>
      <c r="C130" s="5" t="s">
        <v>235</v>
      </c>
      <c r="D130" s="141">
        <f t="shared" si="3"/>
        <v>0</v>
      </c>
      <c r="E130" s="24">
        <v>0</v>
      </c>
      <c r="F130" s="24">
        <v>0</v>
      </c>
      <c r="G130" s="24">
        <v>0</v>
      </c>
      <c r="H130" s="24"/>
    </row>
    <row r="131" spans="1:8" x14ac:dyDescent="0.2">
      <c r="A131" s="39">
        <v>122</v>
      </c>
      <c r="B131" s="52" t="s">
        <v>236</v>
      </c>
      <c r="C131" s="8" t="s">
        <v>237</v>
      </c>
      <c r="D131" s="20">
        <f t="shared" si="3"/>
        <v>0</v>
      </c>
      <c r="E131" s="24">
        <v>0</v>
      </c>
      <c r="F131" s="24">
        <v>0</v>
      </c>
      <c r="G131" s="24">
        <v>0</v>
      </c>
      <c r="H131" s="24"/>
    </row>
    <row r="132" spans="1:8" x14ac:dyDescent="0.2">
      <c r="A132" s="39">
        <v>123</v>
      </c>
      <c r="B132" s="52" t="s">
        <v>238</v>
      </c>
      <c r="C132" s="8" t="s">
        <v>239</v>
      </c>
      <c r="D132" s="136">
        <f t="shared" si="3"/>
        <v>0</v>
      </c>
      <c r="E132" s="24">
        <v>0</v>
      </c>
      <c r="F132" s="24">
        <v>0</v>
      </c>
      <c r="G132" s="24">
        <v>0</v>
      </c>
      <c r="H132" s="24"/>
    </row>
    <row r="133" spans="1:8" x14ac:dyDescent="0.2">
      <c r="A133" s="39">
        <v>124</v>
      </c>
      <c r="B133" s="52" t="s">
        <v>240</v>
      </c>
      <c r="C133" s="8" t="s">
        <v>320</v>
      </c>
      <c r="D133" s="136">
        <f t="shared" si="3"/>
        <v>8601870</v>
      </c>
      <c r="E133" s="24">
        <v>8601870</v>
      </c>
      <c r="F133" s="24">
        <v>0</v>
      </c>
      <c r="G133" s="24">
        <v>0</v>
      </c>
      <c r="H133" s="24"/>
    </row>
    <row r="134" spans="1:8" x14ac:dyDescent="0.2">
      <c r="A134" s="39">
        <v>125</v>
      </c>
      <c r="B134" s="52" t="s">
        <v>241</v>
      </c>
      <c r="C134" s="8" t="s">
        <v>242</v>
      </c>
      <c r="D134" s="136">
        <f t="shared" si="3"/>
        <v>17163200</v>
      </c>
      <c r="E134" s="24">
        <v>15551200</v>
      </c>
      <c r="F134" s="24">
        <v>1612000</v>
      </c>
      <c r="G134" s="24">
        <v>0</v>
      </c>
      <c r="H134" s="24"/>
    </row>
    <row r="135" spans="1:8" ht="21.75" customHeight="1" x14ac:dyDescent="0.2">
      <c r="A135" s="39">
        <v>126</v>
      </c>
      <c r="B135" s="52" t="s">
        <v>243</v>
      </c>
      <c r="C135" s="8" t="s">
        <v>244</v>
      </c>
      <c r="D135" s="136">
        <f t="shared" si="3"/>
        <v>2867010</v>
      </c>
      <c r="E135" s="24">
        <v>2867010</v>
      </c>
      <c r="F135" s="24">
        <v>0</v>
      </c>
      <c r="G135" s="24">
        <v>0</v>
      </c>
      <c r="H135" s="24"/>
    </row>
    <row r="136" spans="1:8" x14ac:dyDescent="0.2">
      <c r="A136" s="39">
        <v>127</v>
      </c>
      <c r="B136" s="4" t="s">
        <v>245</v>
      </c>
      <c r="C136" s="5" t="s">
        <v>246</v>
      </c>
      <c r="D136" s="136">
        <f t="shared" si="3"/>
        <v>0</v>
      </c>
      <c r="E136" s="24">
        <v>0</v>
      </c>
      <c r="F136" s="24">
        <v>0</v>
      </c>
      <c r="G136" s="24">
        <v>0</v>
      </c>
      <c r="H136" s="24"/>
    </row>
    <row r="137" spans="1:8" x14ac:dyDescent="0.2">
      <c r="A137" s="39">
        <v>128</v>
      </c>
      <c r="B137" s="52" t="s">
        <v>247</v>
      </c>
      <c r="C137" s="8" t="s">
        <v>248</v>
      </c>
      <c r="D137" s="137">
        <f t="shared" si="3"/>
        <v>0</v>
      </c>
      <c r="E137" s="24">
        <v>0</v>
      </c>
      <c r="F137" s="24">
        <v>0</v>
      </c>
      <c r="G137" s="24">
        <v>0</v>
      </c>
      <c r="H137" s="24"/>
    </row>
    <row r="138" spans="1:8" x14ac:dyDescent="0.2">
      <c r="A138" s="39">
        <v>129</v>
      </c>
      <c r="B138" s="4" t="s">
        <v>249</v>
      </c>
      <c r="C138" s="8" t="s">
        <v>321</v>
      </c>
      <c r="D138" s="136">
        <f t="shared" si="3"/>
        <v>0</v>
      </c>
      <c r="E138" s="24">
        <v>0</v>
      </c>
      <c r="F138" s="24">
        <v>0</v>
      </c>
      <c r="G138" s="24">
        <v>0</v>
      </c>
      <c r="H138" s="24"/>
    </row>
    <row r="139" spans="1:8" ht="24" customHeight="1" x14ac:dyDescent="0.2">
      <c r="A139" s="39">
        <v>130</v>
      </c>
      <c r="B139" s="9" t="s">
        <v>250</v>
      </c>
      <c r="C139" s="10" t="s">
        <v>251</v>
      </c>
      <c r="D139" s="20">
        <f t="shared" si="3"/>
        <v>7374810</v>
      </c>
      <c r="E139" s="24">
        <v>0</v>
      </c>
      <c r="F139" s="24">
        <v>0</v>
      </c>
      <c r="G139" s="24">
        <v>0</v>
      </c>
      <c r="H139" s="24">
        <v>7374810</v>
      </c>
    </row>
    <row r="140" spans="1:8" x14ac:dyDescent="0.2">
      <c r="A140" s="39">
        <v>131</v>
      </c>
      <c r="B140" s="52" t="s">
        <v>252</v>
      </c>
      <c r="C140" s="8" t="s">
        <v>253</v>
      </c>
      <c r="D140" s="20">
        <f t="shared" ref="D140:D147" si="4">E140+F140+G140+H140</f>
        <v>3908000</v>
      </c>
      <c r="E140" s="24">
        <v>0</v>
      </c>
      <c r="F140" s="24">
        <v>0</v>
      </c>
      <c r="G140" s="24">
        <v>0</v>
      </c>
      <c r="H140" s="24">
        <v>3908000</v>
      </c>
    </row>
    <row r="141" spans="1:8" x14ac:dyDescent="0.2">
      <c r="A141" s="39">
        <v>132</v>
      </c>
      <c r="B141" s="52" t="s">
        <v>254</v>
      </c>
      <c r="C141" s="8" t="s">
        <v>255</v>
      </c>
      <c r="D141" s="136">
        <f t="shared" si="4"/>
        <v>0</v>
      </c>
      <c r="E141" s="24">
        <v>0</v>
      </c>
      <c r="F141" s="24">
        <v>0</v>
      </c>
      <c r="G141" s="24">
        <v>0</v>
      </c>
      <c r="H141" s="24"/>
    </row>
    <row r="142" spans="1:8" x14ac:dyDescent="0.2">
      <c r="A142" s="39">
        <v>133</v>
      </c>
      <c r="B142" s="52" t="s">
        <v>256</v>
      </c>
      <c r="C142" s="8" t="s">
        <v>257</v>
      </c>
      <c r="D142" s="136">
        <f t="shared" si="4"/>
        <v>0</v>
      </c>
      <c r="E142" s="24">
        <v>0</v>
      </c>
      <c r="F142" s="24">
        <v>0</v>
      </c>
      <c r="G142" s="24">
        <v>0</v>
      </c>
      <c r="H142" s="24"/>
    </row>
    <row r="143" spans="1:8" ht="13.5" customHeight="1" x14ac:dyDescent="0.2">
      <c r="A143" s="39">
        <v>134</v>
      </c>
      <c r="B143" s="9" t="s">
        <v>258</v>
      </c>
      <c r="C143" s="10" t="s">
        <v>322</v>
      </c>
      <c r="D143" s="136">
        <f t="shared" si="4"/>
        <v>0</v>
      </c>
      <c r="E143" s="24">
        <v>0</v>
      </c>
      <c r="F143" s="24">
        <v>0</v>
      </c>
      <c r="G143" s="24">
        <v>0</v>
      </c>
      <c r="H143" s="24"/>
    </row>
    <row r="144" spans="1:8" x14ac:dyDescent="0.2">
      <c r="A144" s="39">
        <v>135</v>
      </c>
      <c r="B144" s="7" t="s">
        <v>259</v>
      </c>
      <c r="C144" s="10" t="s">
        <v>260</v>
      </c>
      <c r="D144" s="136">
        <f t="shared" si="4"/>
        <v>0</v>
      </c>
      <c r="E144" s="24">
        <v>0</v>
      </c>
      <c r="F144" s="24">
        <v>0</v>
      </c>
      <c r="G144" s="24">
        <v>0</v>
      </c>
      <c r="H144" s="24"/>
    </row>
    <row r="145" spans="1:8" x14ac:dyDescent="0.2">
      <c r="A145" s="39">
        <v>136</v>
      </c>
      <c r="B145" s="52" t="s">
        <v>261</v>
      </c>
      <c r="C145" s="8" t="s">
        <v>262</v>
      </c>
      <c r="D145" s="136">
        <f t="shared" si="4"/>
        <v>0</v>
      </c>
      <c r="E145" s="24">
        <v>0</v>
      </c>
      <c r="F145" s="24">
        <v>0</v>
      </c>
      <c r="G145" s="24">
        <v>0</v>
      </c>
      <c r="H145" s="24"/>
    </row>
    <row r="146" spans="1:8" x14ac:dyDescent="0.2">
      <c r="A146" s="39">
        <v>137</v>
      </c>
      <c r="B146" s="4" t="s">
        <v>263</v>
      </c>
      <c r="C146" s="5" t="s">
        <v>264</v>
      </c>
      <c r="D146" s="20">
        <f t="shared" si="4"/>
        <v>0</v>
      </c>
      <c r="E146" s="24">
        <v>0</v>
      </c>
      <c r="F146" s="24">
        <v>0</v>
      </c>
      <c r="G146" s="24">
        <v>0</v>
      </c>
      <c r="H146" s="24"/>
    </row>
    <row r="147" spans="1:8" ht="15.75" customHeight="1" x14ac:dyDescent="0.2">
      <c r="A147" s="39">
        <v>138</v>
      </c>
      <c r="B147" s="45" t="s">
        <v>265</v>
      </c>
      <c r="C147" s="42" t="s">
        <v>266</v>
      </c>
      <c r="D147" s="136">
        <f t="shared" si="4"/>
        <v>370037327</v>
      </c>
      <c r="E147" s="24">
        <v>0</v>
      </c>
      <c r="F147" s="24">
        <v>0</v>
      </c>
      <c r="G147" s="24">
        <v>370037327</v>
      </c>
      <c r="H147" s="24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147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I19" sqref="I19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34.5703125" style="46" customWidth="1"/>
    <col min="4" max="4" width="11.28515625" style="26" customWidth="1"/>
    <col min="5" max="16384" width="9.140625" style="1"/>
  </cols>
  <sheetData>
    <row r="2" spans="1:4" ht="30" customHeight="1" x14ac:dyDescent="0.2">
      <c r="A2" s="207" t="s">
        <v>332</v>
      </c>
      <c r="B2" s="207"/>
      <c r="C2" s="207"/>
      <c r="D2" s="207"/>
    </row>
    <row r="3" spans="1:4" x14ac:dyDescent="0.2">
      <c r="C3" s="2"/>
      <c r="D3" s="26" t="s">
        <v>291</v>
      </c>
    </row>
    <row r="4" spans="1:4" s="3" customFormat="1" ht="24.75" customHeight="1" x14ac:dyDescent="0.2">
      <c r="A4" s="186" t="s">
        <v>0</v>
      </c>
      <c r="B4" s="186" t="s">
        <v>1</v>
      </c>
      <c r="C4" s="186" t="s">
        <v>2</v>
      </c>
      <c r="D4" s="132" t="s">
        <v>302</v>
      </c>
    </row>
    <row r="5" spans="1:4" ht="51.75" customHeight="1" x14ac:dyDescent="0.2">
      <c r="A5" s="188"/>
      <c r="B5" s="188"/>
      <c r="C5" s="188"/>
      <c r="D5" s="24" t="s">
        <v>303</v>
      </c>
    </row>
    <row r="6" spans="1:4" ht="12" customHeight="1" x14ac:dyDescent="0.2">
      <c r="A6" s="176" t="s">
        <v>268</v>
      </c>
      <c r="B6" s="176"/>
      <c r="C6" s="176"/>
      <c r="D6" s="16">
        <f>D7+D8</f>
        <v>1801776130</v>
      </c>
    </row>
    <row r="7" spans="1:4" ht="12" customHeight="1" x14ac:dyDescent="0.2">
      <c r="A7" s="167" t="s">
        <v>267</v>
      </c>
      <c r="B7" s="168"/>
      <c r="C7" s="169"/>
      <c r="D7" s="44"/>
    </row>
    <row r="8" spans="1:4" ht="12" customHeight="1" x14ac:dyDescent="0.2">
      <c r="A8" s="167" t="s">
        <v>311</v>
      </c>
      <c r="B8" s="168"/>
      <c r="C8" s="169"/>
      <c r="D8" s="16">
        <f>SUM(D9:D146)</f>
        <v>1801776130</v>
      </c>
    </row>
    <row r="9" spans="1:4" ht="12" customHeight="1" x14ac:dyDescent="0.2">
      <c r="A9" s="39">
        <v>1</v>
      </c>
      <c r="B9" s="4" t="s">
        <v>3</v>
      </c>
      <c r="C9" s="5" t="s">
        <v>4</v>
      </c>
      <c r="D9" s="6">
        <v>30701258</v>
      </c>
    </row>
    <row r="10" spans="1:4" x14ac:dyDescent="0.2">
      <c r="A10" s="39">
        <v>2</v>
      </c>
      <c r="B10" s="7" t="s">
        <v>5</v>
      </c>
      <c r="C10" s="5" t="s">
        <v>6</v>
      </c>
      <c r="D10" s="6">
        <v>30021299</v>
      </c>
    </row>
    <row r="11" spans="1:4" x14ac:dyDescent="0.2">
      <c r="A11" s="39">
        <v>3</v>
      </c>
      <c r="B11" s="52" t="s">
        <v>7</v>
      </c>
      <c r="C11" s="8" t="s">
        <v>8</v>
      </c>
      <c r="D11" s="6">
        <v>22435622</v>
      </c>
    </row>
    <row r="12" spans="1:4" ht="14.25" customHeight="1" x14ac:dyDescent="0.2">
      <c r="A12" s="39">
        <v>4</v>
      </c>
      <c r="B12" s="4" t="s">
        <v>9</v>
      </c>
      <c r="C12" s="5" t="s">
        <v>10</v>
      </c>
      <c r="D12" s="6">
        <v>38287928</v>
      </c>
    </row>
    <row r="13" spans="1:4" x14ac:dyDescent="0.2">
      <c r="A13" s="39">
        <v>5</v>
      </c>
      <c r="B13" s="4" t="s">
        <v>11</v>
      </c>
      <c r="C13" s="5" t="s">
        <v>12</v>
      </c>
      <c r="D13" s="6">
        <v>30958817</v>
      </c>
    </row>
    <row r="14" spans="1:4" x14ac:dyDescent="0.2">
      <c r="A14" s="39">
        <v>6</v>
      </c>
      <c r="B14" s="52" t="s">
        <v>13</v>
      </c>
      <c r="C14" s="8" t="s">
        <v>14</v>
      </c>
      <c r="D14" s="6">
        <v>3066670</v>
      </c>
    </row>
    <row r="15" spans="1:4" x14ac:dyDescent="0.2">
      <c r="A15" s="39">
        <v>7</v>
      </c>
      <c r="B15" s="9" t="s">
        <v>15</v>
      </c>
      <c r="C15" s="10" t="s">
        <v>16</v>
      </c>
      <c r="D15" s="6">
        <v>29568796</v>
      </c>
    </row>
    <row r="16" spans="1:4" x14ac:dyDescent="0.2">
      <c r="A16" s="39">
        <v>8</v>
      </c>
      <c r="B16" s="52" t="s">
        <v>17</v>
      </c>
      <c r="C16" s="8" t="s">
        <v>18</v>
      </c>
      <c r="D16" s="6">
        <v>28591295</v>
      </c>
    </row>
    <row r="17" spans="1:4" x14ac:dyDescent="0.2">
      <c r="A17" s="39">
        <v>9</v>
      </c>
      <c r="B17" s="52" t="s">
        <v>19</v>
      </c>
      <c r="C17" s="8" t="s">
        <v>20</v>
      </c>
      <c r="D17" s="6">
        <v>44380188</v>
      </c>
    </row>
    <row r="18" spans="1:4" x14ac:dyDescent="0.2">
      <c r="A18" s="39">
        <v>10</v>
      </c>
      <c r="B18" s="52" t="s">
        <v>21</v>
      </c>
      <c r="C18" s="8" t="s">
        <v>22</v>
      </c>
      <c r="D18" s="6">
        <v>29242752</v>
      </c>
    </row>
    <row r="19" spans="1:4" x14ac:dyDescent="0.2">
      <c r="A19" s="39">
        <v>11</v>
      </c>
      <c r="B19" s="52" t="s">
        <v>23</v>
      </c>
      <c r="C19" s="8" t="s">
        <v>24</v>
      </c>
      <c r="D19" s="6">
        <v>28746160</v>
      </c>
    </row>
    <row r="20" spans="1:4" x14ac:dyDescent="0.2">
      <c r="A20" s="39">
        <v>12</v>
      </c>
      <c r="B20" s="52" t="s">
        <v>25</v>
      </c>
      <c r="C20" s="8" t="s">
        <v>26</v>
      </c>
      <c r="D20" s="6">
        <v>46210001</v>
      </c>
    </row>
    <row r="21" spans="1:4" x14ac:dyDescent="0.2">
      <c r="A21" s="39">
        <v>13</v>
      </c>
      <c r="B21" s="52" t="s">
        <v>383</v>
      </c>
      <c r="C21" s="5" t="s">
        <v>350</v>
      </c>
      <c r="D21" s="6">
        <v>0</v>
      </c>
    </row>
    <row r="22" spans="1:4" x14ac:dyDescent="0.2">
      <c r="A22" s="39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39">
        <v>15</v>
      </c>
      <c r="B23" s="52" t="s">
        <v>29</v>
      </c>
      <c r="C23" s="8" t="s">
        <v>30</v>
      </c>
      <c r="D23" s="6">
        <v>31574222</v>
      </c>
    </row>
    <row r="24" spans="1:4" x14ac:dyDescent="0.2">
      <c r="A24" s="39">
        <v>16</v>
      </c>
      <c r="B24" s="52" t="s">
        <v>31</v>
      </c>
      <c r="C24" s="8" t="s">
        <v>32</v>
      </c>
      <c r="D24" s="6">
        <v>51671955</v>
      </c>
    </row>
    <row r="25" spans="1:4" x14ac:dyDescent="0.2">
      <c r="A25" s="39">
        <v>17</v>
      </c>
      <c r="B25" s="52" t="s">
        <v>33</v>
      </c>
      <c r="C25" s="8" t="s">
        <v>34</v>
      </c>
      <c r="D25" s="6">
        <v>51520647</v>
      </c>
    </row>
    <row r="26" spans="1:4" x14ac:dyDescent="0.2">
      <c r="A26" s="39">
        <v>18</v>
      </c>
      <c r="B26" s="52" t="s">
        <v>35</v>
      </c>
      <c r="C26" s="8" t="s">
        <v>36</v>
      </c>
      <c r="D26" s="6">
        <v>33350271</v>
      </c>
    </row>
    <row r="27" spans="1:4" x14ac:dyDescent="0.2">
      <c r="A27" s="39">
        <v>19</v>
      </c>
      <c r="B27" s="4" t="s">
        <v>37</v>
      </c>
      <c r="C27" s="5" t="s">
        <v>38</v>
      </c>
      <c r="D27" s="6">
        <v>23765970</v>
      </c>
    </row>
    <row r="28" spans="1:4" x14ac:dyDescent="0.2">
      <c r="A28" s="39">
        <v>20</v>
      </c>
      <c r="B28" s="4" t="s">
        <v>39</v>
      </c>
      <c r="C28" s="5" t="s">
        <v>40</v>
      </c>
      <c r="D28" s="6">
        <v>19692286</v>
      </c>
    </row>
    <row r="29" spans="1:4" x14ac:dyDescent="0.2">
      <c r="A29" s="39">
        <v>21</v>
      </c>
      <c r="B29" s="4" t="s">
        <v>41</v>
      </c>
      <c r="C29" s="5" t="s">
        <v>42</v>
      </c>
      <c r="D29" s="6">
        <v>43462261</v>
      </c>
    </row>
    <row r="30" spans="1:4" x14ac:dyDescent="0.2">
      <c r="A30" s="39">
        <v>22</v>
      </c>
      <c r="B30" s="4" t="s">
        <v>43</v>
      </c>
      <c r="C30" s="5" t="s">
        <v>44</v>
      </c>
      <c r="D30" s="6">
        <v>1012799</v>
      </c>
    </row>
    <row r="31" spans="1:4" x14ac:dyDescent="0.2">
      <c r="A31" s="39">
        <v>23</v>
      </c>
      <c r="B31" s="52" t="s">
        <v>45</v>
      </c>
      <c r="C31" s="8" t="s">
        <v>46</v>
      </c>
      <c r="D31" s="6">
        <v>0</v>
      </c>
    </row>
    <row r="32" spans="1:4" ht="12" customHeight="1" x14ac:dyDescent="0.2">
      <c r="A32" s="39">
        <v>24</v>
      </c>
      <c r="B32" s="52" t="s">
        <v>47</v>
      </c>
      <c r="C32" s="8" t="s">
        <v>48</v>
      </c>
      <c r="D32" s="6">
        <v>0</v>
      </c>
    </row>
    <row r="33" spans="1:4" ht="24" x14ac:dyDescent="0.2">
      <c r="A33" s="39">
        <v>25</v>
      </c>
      <c r="B33" s="52" t="s">
        <v>49</v>
      </c>
      <c r="C33" s="8" t="s">
        <v>50</v>
      </c>
      <c r="D33" s="6">
        <v>0</v>
      </c>
    </row>
    <row r="34" spans="1:4" x14ac:dyDescent="0.2">
      <c r="A34" s="39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39">
        <v>27</v>
      </c>
      <c r="B35" s="52" t="s">
        <v>53</v>
      </c>
      <c r="C35" s="8" t="s">
        <v>54</v>
      </c>
      <c r="D35" s="6">
        <v>50590844</v>
      </c>
    </row>
    <row r="36" spans="1:4" ht="24" customHeight="1" x14ac:dyDescent="0.2">
      <c r="A36" s="39">
        <v>28</v>
      </c>
      <c r="B36" s="52" t="s">
        <v>55</v>
      </c>
      <c r="C36" s="8" t="s">
        <v>56</v>
      </c>
      <c r="D36" s="6">
        <v>0</v>
      </c>
    </row>
    <row r="37" spans="1:4" ht="12" customHeight="1" x14ac:dyDescent="0.2">
      <c r="A37" s="39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39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39">
        <v>31</v>
      </c>
      <c r="B39" s="52" t="s">
        <v>61</v>
      </c>
      <c r="C39" s="8" t="s">
        <v>62</v>
      </c>
      <c r="D39" s="6">
        <v>0</v>
      </c>
    </row>
    <row r="40" spans="1:4" x14ac:dyDescent="0.2">
      <c r="A40" s="39">
        <v>32</v>
      </c>
      <c r="B40" s="7" t="s">
        <v>63</v>
      </c>
      <c r="C40" s="5" t="s">
        <v>64</v>
      </c>
      <c r="D40" s="6">
        <v>34742019</v>
      </c>
    </row>
    <row r="41" spans="1:4" x14ac:dyDescent="0.2">
      <c r="A41" s="39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39">
        <v>34</v>
      </c>
      <c r="B42" s="7" t="s">
        <v>67</v>
      </c>
      <c r="C42" s="5" t="s">
        <v>68</v>
      </c>
      <c r="D42" s="6">
        <v>33488885</v>
      </c>
    </row>
    <row r="43" spans="1:4" x14ac:dyDescent="0.2">
      <c r="A43" s="39">
        <v>35</v>
      </c>
      <c r="B43" s="52" t="s">
        <v>69</v>
      </c>
      <c r="C43" s="8" t="s">
        <v>70</v>
      </c>
      <c r="D43" s="6">
        <v>31003671</v>
      </c>
    </row>
    <row r="44" spans="1:4" x14ac:dyDescent="0.2">
      <c r="A44" s="39">
        <v>36</v>
      </c>
      <c r="B44" s="7" t="s">
        <v>71</v>
      </c>
      <c r="C44" s="5" t="s">
        <v>72</v>
      </c>
      <c r="D44" s="6">
        <v>33802415</v>
      </c>
    </row>
    <row r="45" spans="1:4" x14ac:dyDescent="0.2">
      <c r="A45" s="39">
        <v>37</v>
      </c>
      <c r="B45" s="4" t="s">
        <v>73</v>
      </c>
      <c r="C45" s="5" t="s">
        <v>74</v>
      </c>
      <c r="D45" s="6">
        <v>41770118</v>
      </c>
    </row>
    <row r="46" spans="1:4" x14ac:dyDescent="0.2">
      <c r="A46" s="39">
        <v>38</v>
      </c>
      <c r="B46" s="11" t="s">
        <v>75</v>
      </c>
      <c r="C46" s="12" t="s">
        <v>76</v>
      </c>
      <c r="D46" s="6">
        <v>43124184</v>
      </c>
    </row>
    <row r="47" spans="1:4" x14ac:dyDescent="0.2">
      <c r="A47" s="39">
        <v>39</v>
      </c>
      <c r="B47" s="4" t="s">
        <v>77</v>
      </c>
      <c r="C47" s="5" t="s">
        <v>78</v>
      </c>
      <c r="D47" s="6">
        <v>30884799</v>
      </c>
    </row>
    <row r="48" spans="1:4" x14ac:dyDescent="0.2">
      <c r="A48" s="39">
        <v>40</v>
      </c>
      <c r="B48" s="9" t="s">
        <v>79</v>
      </c>
      <c r="C48" s="10" t="s">
        <v>80</v>
      </c>
      <c r="D48" s="6">
        <v>39947195</v>
      </c>
    </row>
    <row r="49" spans="1:4" x14ac:dyDescent="0.2">
      <c r="A49" s="39">
        <v>41</v>
      </c>
      <c r="B49" s="52" t="s">
        <v>81</v>
      </c>
      <c r="C49" s="8" t="s">
        <v>82</v>
      </c>
      <c r="D49" s="6">
        <v>27516991</v>
      </c>
    </row>
    <row r="50" spans="1:4" x14ac:dyDescent="0.2">
      <c r="A50" s="39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39">
        <v>43</v>
      </c>
      <c r="B51" s="52" t="s">
        <v>85</v>
      </c>
      <c r="C51" s="8" t="s">
        <v>86</v>
      </c>
      <c r="D51" s="6">
        <v>0</v>
      </c>
    </row>
    <row r="52" spans="1:4" x14ac:dyDescent="0.2">
      <c r="A52" s="39">
        <v>44</v>
      </c>
      <c r="B52" s="4" t="s">
        <v>87</v>
      </c>
      <c r="C52" s="5" t="s">
        <v>88</v>
      </c>
      <c r="D52" s="6">
        <v>38909468</v>
      </c>
    </row>
    <row r="53" spans="1:4" x14ac:dyDescent="0.2">
      <c r="A53" s="39">
        <v>45</v>
      </c>
      <c r="B53" s="4" t="s">
        <v>89</v>
      </c>
      <c r="C53" s="5" t="s">
        <v>90</v>
      </c>
      <c r="D53" s="6">
        <v>20055062</v>
      </c>
    </row>
    <row r="54" spans="1:4" x14ac:dyDescent="0.2">
      <c r="A54" s="39">
        <v>46</v>
      </c>
      <c r="B54" s="52" t="s">
        <v>91</v>
      </c>
      <c r="C54" s="8" t="s">
        <v>92</v>
      </c>
      <c r="D54" s="6">
        <v>31180802</v>
      </c>
    </row>
    <row r="55" spans="1:4" ht="10.5" customHeight="1" x14ac:dyDescent="0.2">
      <c r="A55" s="39">
        <v>47</v>
      </c>
      <c r="B55" s="52" t="s">
        <v>93</v>
      </c>
      <c r="C55" s="8" t="s">
        <v>94</v>
      </c>
      <c r="D55" s="6">
        <v>49149107</v>
      </c>
    </row>
    <row r="56" spans="1:4" x14ac:dyDescent="0.2">
      <c r="A56" s="39">
        <v>48</v>
      </c>
      <c r="B56" s="7" t="s">
        <v>95</v>
      </c>
      <c r="C56" s="5" t="s">
        <v>96</v>
      </c>
      <c r="D56" s="6">
        <v>36574097</v>
      </c>
    </row>
    <row r="57" spans="1:4" x14ac:dyDescent="0.2">
      <c r="A57" s="39">
        <v>49</v>
      </c>
      <c r="B57" s="52" t="s">
        <v>97</v>
      </c>
      <c r="C57" s="8" t="s">
        <v>98</v>
      </c>
      <c r="D57" s="6">
        <v>24870498</v>
      </c>
    </row>
    <row r="58" spans="1:4" x14ac:dyDescent="0.2">
      <c r="A58" s="39">
        <v>50</v>
      </c>
      <c r="B58" s="7" t="s">
        <v>99</v>
      </c>
      <c r="C58" s="5" t="s">
        <v>100</v>
      </c>
      <c r="D58" s="6">
        <v>34586695</v>
      </c>
    </row>
    <row r="59" spans="1:4" ht="10.5" customHeight="1" x14ac:dyDescent="0.2">
      <c r="A59" s="39">
        <v>51</v>
      </c>
      <c r="B59" s="52" t="s">
        <v>101</v>
      </c>
      <c r="C59" s="8" t="s">
        <v>102</v>
      </c>
      <c r="D59" s="6">
        <v>35826935</v>
      </c>
    </row>
    <row r="60" spans="1:4" x14ac:dyDescent="0.2">
      <c r="A60" s="39">
        <v>52</v>
      </c>
      <c r="B60" s="52" t="s">
        <v>103</v>
      </c>
      <c r="C60" s="8" t="s">
        <v>104</v>
      </c>
      <c r="D60" s="6">
        <v>54098848</v>
      </c>
    </row>
    <row r="61" spans="1:4" x14ac:dyDescent="0.2">
      <c r="A61" s="39">
        <v>53</v>
      </c>
      <c r="B61" s="52" t="s">
        <v>105</v>
      </c>
      <c r="C61" s="8" t="s">
        <v>106</v>
      </c>
      <c r="D61" s="6">
        <v>39214150</v>
      </c>
    </row>
    <row r="62" spans="1:4" x14ac:dyDescent="0.2">
      <c r="A62" s="39">
        <v>54</v>
      </c>
      <c r="B62" s="52" t="s">
        <v>107</v>
      </c>
      <c r="C62" s="8" t="s">
        <v>108</v>
      </c>
      <c r="D62" s="6">
        <v>0</v>
      </c>
    </row>
    <row r="63" spans="1:4" x14ac:dyDescent="0.2">
      <c r="A63" s="39">
        <v>55</v>
      </c>
      <c r="B63" s="52" t="s">
        <v>109</v>
      </c>
      <c r="C63" s="8" t="s">
        <v>110</v>
      </c>
      <c r="D63" s="6">
        <v>0</v>
      </c>
    </row>
    <row r="64" spans="1:4" x14ac:dyDescent="0.2">
      <c r="A64" s="39">
        <v>56</v>
      </c>
      <c r="B64" s="95" t="s">
        <v>390</v>
      </c>
      <c r="C64" s="10" t="s">
        <v>389</v>
      </c>
      <c r="D64" s="6">
        <v>0</v>
      </c>
    </row>
    <row r="65" spans="1:4" x14ac:dyDescent="0.2">
      <c r="A65" s="39">
        <v>57</v>
      </c>
      <c r="B65" s="52" t="s">
        <v>111</v>
      </c>
      <c r="C65" s="8" t="s">
        <v>112</v>
      </c>
      <c r="D65" s="6">
        <v>0</v>
      </c>
    </row>
    <row r="66" spans="1:4" x14ac:dyDescent="0.2">
      <c r="A66" s="39">
        <v>58</v>
      </c>
      <c r="B66" s="7" t="s">
        <v>113</v>
      </c>
      <c r="C66" s="8" t="s">
        <v>114</v>
      </c>
      <c r="D66" s="6">
        <v>0</v>
      </c>
    </row>
    <row r="67" spans="1:4" ht="17.25" customHeight="1" x14ac:dyDescent="0.2">
      <c r="A67" s="39">
        <v>59</v>
      </c>
      <c r="B67" s="9" t="s">
        <v>115</v>
      </c>
      <c r="C67" s="10" t="s">
        <v>116</v>
      </c>
      <c r="D67" s="6">
        <v>0</v>
      </c>
    </row>
    <row r="68" spans="1:4" ht="15" customHeight="1" x14ac:dyDescent="0.2">
      <c r="A68" s="39">
        <v>60</v>
      </c>
      <c r="B68" s="7" t="s">
        <v>117</v>
      </c>
      <c r="C68" s="8" t="s">
        <v>118</v>
      </c>
      <c r="D68" s="6">
        <v>0</v>
      </c>
    </row>
    <row r="69" spans="1:4" ht="16.5" customHeight="1" x14ac:dyDescent="0.2">
      <c r="A69" s="39">
        <v>61</v>
      </c>
      <c r="B69" s="52" t="s">
        <v>119</v>
      </c>
      <c r="C69" s="8" t="s">
        <v>318</v>
      </c>
      <c r="D69" s="6">
        <v>0</v>
      </c>
    </row>
    <row r="70" spans="1:4" ht="17.25" customHeight="1" x14ac:dyDescent="0.2">
      <c r="A70" s="39">
        <v>62</v>
      </c>
      <c r="B70" s="4" t="s">
        <v>120</v>
      </c>
      <c r="C70" s="8" t="s">
        <v>121</v>
      </c>
      <c r="D70" s="6">
        <v>0</v>
      </c>
    </row>
    <row r="71" spans="1:4" ht="12.75" customHeight="1" x14ac:dyDescent="0.2">
      <c r="A71" s="39">
        <v>63</v>
      </c>
      <c r="B71" s="4" t="s">
        <v>122</v>
      </c>
      <c r="C71" s="8" t="s">
        <v>123</v>
      </c>
      <c r="D71" s="6">
        <v>0</v>
      </c>
    </row>
    <row r="72" spans="1:4" ht="27.75" customHeight="1" x14ac:dyDescent="0.2">
      <c r="A72" s="39">
        <v>64</v>
      </c>
      <c r="B72" s="7" t="s">
        <v>124</v>
      </c>
      <c r="C72" s="8" t="s">
        <v>125</v>
      </c>
      <c r="D72" s="6">
        <v>0</v>
      </c>
    </row>
    <row r="73" spans="1:4" x14ac:dyDescent="0.2">
      <c r="A73" s="39">
        <v>65</v>
      </c>
      <c r="B73" s="7" t="s">
        <v>126</v>
      </c>
      <c r="C73" s="5" t="s">
        <v>127</v>
      </c>
      <c r="D73" s="6">
        <v>0</v>
      </c>
    </row>
    <row r="74" spans="1:4" x14ac:dyDescent="0.2">
      <c r="A74" s="39">
        <v>66</v>
      </c>
      <c r="B74" s="7" t="s">
        <v>128</v>
      </c>
      <c r="C74" s="8" t="s">
        <v>129</v>
      </c>
      <c r="D74" s="6">
        <v>0</v>
      </c>
    </row>
    <row r="75" spans="1:4" ht="24" x14ac:dyDescent="0.2">
      <c r="A75" s="39">
        <v>67</v>
      </c>
      <c r="B75" s="7" t="s">
        <v>130</v>
      </c>
      <c r="C75" s="8" t="s">
        <v>131</v>
      </c>
      <c r="D75" s="6">
        <v>0</v>
      </c>
    </row>
    <row r="76" spans="1:4" ht="24" x14ac:dyDescent="0.2">
      <c r="A76" s="39">
        <v>68</v>
      </c>
      <c r="B76" s="4" t="s">
        <v>132</v>
      </c>
      <c r="C76" s="8" t="s">
        <v>133</v>
      </c>
      <c r="D76" s="6">
        <v>0</v>
      </c>
    </row>
    <row r="77" spans="1:4" ht="24" x14ac:dyDescent="0.2">
      <c r="A77" s="39">
        <v>69</v>
      </c>
      <c r="B77" s="7" t="s">
        <v>134</v>
      </c>
      <c r="C77" s="8" t="s">
        <v>135</v>
      </c>
      <c r="D77" s="6">
        <v>0</v>
      </c>
    </row>
    <row r="78" spans="1:4" ht="24" x14ac:dyDescent="0.2">
      <c r="A78" s="39">
        <v>70</v>
      </c>
      <c r="B78" s="7" t="s">
        <v>136</v>
      </c>
      <c r="C78" s="8" t="s">
        <v>137</v>
      </c>
      <c r="D78" s="6">
        <v>0</v>
      </c>
    </row>
    <row r="79" spans="1:4" ht="24" x14ac:dyDescent="0.2">
      <c r="A79" s="39">
        <v>71</v>
      </c>
      <c r="B79" s="4" t="s">
        <v>138</v>
      </c>
      <c r="C79" s="8" t="s">
        <v>139</v>
      </c>
      <c r="D79" s="6">
        <v>0</v>
      </c>
    </row>
    <row r="80" spans="1:4" ht="24" x14ac:dyDescent="0.2">
      <c r="A80" s="39">
        <v>72</v>
      </c>
      <c r="B80" s="4" t="s">
        <v>140</v>
      </c>
      <c r="C80" s="8" t="s">
        <v>141</v>
      </c>
      <c r="D80" s="6">
        <v>0</v>
      </c>
    </row>
    <row r="81" spans="1:4" ht="24" x14ac:dyDescent="0.2">
      <c r="A81" s="39">
        <v>73</v>
      </c>
      <c r="B81" s="4" t="s">
        <v>142</v>
      </c>
      <c r="C81" s="8" t="s">
        <v>143</v>
      </c>
      <c r="D81" s="6">
        <v>0</v>
      </c>
    </row>
    <row r="82" spans="1:4" x14ac:dyDescent="0.2">
      <c r="A82" s="39">
        <v>74</v>
      </c>
      <c r="B82" s="52" t="s">
        <v>144</v>
      </c>
      <c r="C82" s="8" t="s">
        <v>145</v>
      </c>
      <c r="D82" s="6">
        <v>3378844</v>
      </c>
    </row>
    <row r="83" spans="1:4" x14ac:dyDescent="0.2">
      <c r="A83" s="39">
        <v>75</v>
      </c>
      <c r="B83" s="4" t="s">
        <v>146</v>
      </c>
      <c r="C83" s="8" t="s">
        <v>147</v>
      </c>
      <c r="D83" s="6">
        <v>1918801</v>
      </c>
    </row>
    <row r="84" spans="1:4" x14ac:dyDescent="0.2">
      <c r="A84" s="39">
        <v>76</v>
      </c>
      <c r="B84" s="52" t="s">
        <v>148</v>
      </c>
      <c r="C84" s="8" t="s">
        <v>149</v>
      </c>
      <c r="D84" s="6">
        <v>2141414</v>
      </c>
    </row>
    <row r="85" spans="1:4" x14ac:dyDescent="0.2">
      <c r="A85" s="39">
        <v>77</v>
      </c>
      <c r="B85" s="9" t="s">
        <v>150</v>
      </c>
      <c r="C85" s="10" t="s">
        <v>151</v>
      </c>
      <c r="D85" s="6">
        <v>0</v>
      </c>
    </row>
    <row r="86" spans="1:4" x14ac:dyDescent="0.2">
      <c r="A86" s="39">
        <v>78</v>
      </c>
      <c r="B86" s="4" t="s">
        <v>152</v>
      </c>
      <c r="C86" s="8" t="s">
        <v>153</v>
      </c>
      <c r="D86" s="6">
        <v>3262758</v>
      </c>
    </row>
    <row r="87" spans="1:4" x14ac:dyDescent="0.2">
      <c r="A87" s="39">
        <v>79</v>
      </c>
      <c r="B87" s="9" t="s">
        <v>154</v>
      </c>
      <c r="C87" s="10" t="s">
        <v>155</v>
      </c>
      <c r="D87" s="6">
        <v>0</v>
      </c>
    </row>
    <row r="88" spans="1:4" x14ac:dyDescent="0.2">
      <c r="A88" s="39">
        <v>80</v>
      </c>
      <c r="B88" s="4" t="s">
        <v>156</v>
      </c>
      <c r="C88" s="8" t="s">
        <v>157</v>
      </c>
      <c r="D88" s="6">
        <v>1358889</v>
      </c>
    </row>
    <row r="89" spans="1:4" x14ac:dyDescent="0.2">
      <c r="A89" s="39">
        <v>81</v>
      </c>
      <c r="B89" s="9" t="s">
        <v>158</v>
      </c>
      <c r="C89" s="10" t="s">
        <v>159</v>
      </c>
      <c r="D89" s="6">
        <v>0</v>
      </c>
    </row>
    <row r="90" spans="1:4" x14ac:dyDescent="0.2">
      <c r="A90" s="39">
        <v>82</v>
      </c>
      <c r="B90" s="7" t="s">
        <v>160</v>
      </c>
      <c r="C90" s="10" t="s">
        <v>391</v>
      </c>
      <c r="D90" s="6">
        <v>0</v>
      </c>
    </row>
    <row r="91" spans="1:4" x14ac:dyDescent="0.2">
      <c r="A91" s="39">
        <v>83</v>
      </c>
      <c r="B91" s="52" t="s">
        <v>161</v>
      </c>
      <c r="C91" s="8" t="s">
        <v>162</v>
      </c>
      <c r="D91" s="6">
        <v>0</v>
      </c>
    </row>
    <row r="92" spans="1:4" ht="24" x14ac:dyDescent="0.2">
      <c r="A92" s="39">
        <v>84</v>
      </c>
      <c r="B92" s="7" t="s">
        <v>163</v>
      </c>
      <c r="C92" s="5" t="s">
        <v>164</v>
      </c>
      <c r="D92" s="6">
        <v>0</v>
      </c>
    </row>
    <row r="93" spans="1:4" x14ac:dyDescent="0.2">
      <c r="A93" s="39">
        <v>85</v>
      </c>
      <c r="B93" s="7" t="s">
        <v>165</v>
      </c>
      <c r="C93" s="10" t="s">
        <v>166</v>
      </c>
      <c r="D93" s="6">
        <v>0</v>
      </c>
    </row>
    <row r="94" spans="1:4" x14ac:dyDescent="0.2">
      <c r="A94" s="39">
        <v>86</v>
      </c>
      <c r="B94" s="52" t="s">
        <v>167</v>
      </c>
      <c r="C94" s="8" t="s">
        <v>168</v>
      </c>
      <c r="D94" s="6">
        <v>0</v>
      </c>
    </row>
    <row r="95" spans="1:4" x14ac:dyDescent="0.2">
      <c r="A95" s="39">
        <v>87</v>
      </c>
      <c r="B95" s="7" t="s">
        <v>169</v>
      </c>
      <c r="C95" s="5" t="s">
        <v>170</v>
      </c>
      <c r="D95" s="6">
        <v>25811925</v>
      </c>
    </row>
    <row r="96" spans="1:4" x14ac:dyDescent="0.2">
      <c r="A96" s="39">
        <v>88</v>
      </c>
      <c r="B96" s="52" t="s">
        <v>171</v>
      </c>
      <c r="C96" s="8" t="s">
        <v>172</v>
      </c>
      <c r="D96" s="6">
        <v>17229924</v>
      </c>
    </row>
    <row r="97" spans="1:4" x14ac:dyDescent="0.2">
      <c r="A97" s="39">
        <v>89</v>
      </c>
      <c r="B97" s="52" t="s">
        <v>173</v>
      </c>
      <c r="C97" s="8" t="s">
        <v>174</v>
      </c>
      <c r="D97" s="6">
        <v>15026266</v>
      </c>
    </row>
    <row r="98" spans="1:4" ht="13.5" customHeight="1" x14ac:dyDescent="0.2">
      <c r="A98" s="39">
        <v>90</v>
      </c>
      <c r="B98" s="7" t="s">
        <v>175</v>
      </c>
      <c r="C98" s="10" t="s">
        <v>176</v>
      </c>
      <c r="D98" s="6">
        <v>27040438</v>
      </c>
    </row>
    <row r="99" spans="1:4" ht="14.25" customHeight="1" x14ac:dyDescent="0.2">
      <c r="A99" s="39">
        <v>91</v>
      </c>
      <c r="B99" s="7" t="s">
        <v>177</v>
      </c>
      <c r="C99" s="5" t="s">
        <v>178</v>
      </c>
      <c r="D99" s="6">
        <v>37075401</v>
      </c>
    </row>
    <row r="100" spans="1:4" x14ac:dyDescent="0.2">
      <c r="A100" s="39">
        <v>92</v>
      </c>
      <c r="B100" s="4" t="s">
        <v>179</v>
      </c>
      <c r="C100" s="5" t="s">
        <v>180</v>
      </c>
      <c r="D100" s="6">
        <v>42133907</v>
      </c>
    </row>
    <row r="101" spans="1:4" x14ac:dyDescent="0.2">
      <c r="A101" s="39">
        <v>93</v>
      </c>
      <c r="B101" s="4" t="s">
        <v>181</v>
      </c>
      <c r="C101" s="5" t="s">
        <v>182</v>
      </c>
      <c r="D101" s="6">
        <v>39498968</v>
      </c>
    </row>
    <row r="102" spans="1:4" x14ac:dyDescent="0.2">
      <c r="A102" s="39">
        <v>94</v>
      </c>
      <c r="B102" s="52" t="s">
        <v>183</v>
      </c>
      <c r="C102" s="8" t="s">
        <v>184</v>
      </c>
      <c r="D102" s="6">
        <v>17208794</v>
      </c>
    </row>
    <row r="103" spans="1:4" x14ac:dyDescent="0.2">
      <c r="A103" s="39">
        <v>95</v>
      </c>
      <c r="B103" s="9" t="s">
        <v>185</v>
      </c>
      <c r="C103" s="10" t="s">
        <v>186</v>
      </c>
      <c r="D103" s="6">
        <v>28255235</v>
      </c>
    </row>
    <row r="104" spans="1:4" x14ac:dyDescent="0.2">
      <c r="A104" s="39">
        <v>96</v>
      </c>
      <c r="B104" s="4" t="s">
        <v>187</v>
      </c>
      <c r="C104" s="5" t="s">
        <v>188</v>
      </c>
      <c r="D104" s="6">
        <v>32281253</v>
      </c>
    </row>
    <row r="105" spans="1:4" x14ac:dyDescent="0.2">
      <c r="A105" s="39">
        <v>97</v>
      </c>
      <c r="B105" s="7" t="s">
        <v>189</v>
      </c>
      <c r="C105" s="5" t="s">
        <v>190</v>
      </c>
      <c r="D105" s="6">
        <v>18696078</v>
      </c>
    </row>
    <row r="106" spans="1:4" x14ac:dyDescent="0.2">
      <c r="A106" s="39">
        <v>98</v>
      </c>
      <c r="B106" s="52" t="s">
        <v>191</v>
      </c>
      <c r="C106" s="8" t="s">
        <v>192</v>
      </c>
      <c r="D106" s="6">
        <v>16721365</v>
      </c>
    </row>
    <row r="107" spans="1:4" x14ac:dyDescent="0.2">
      <c r="A107" s="39">
        <v>99</v>
      </c>
      <c r="B107" s="52" t="s">
        <v>193</v>
      </c>
      <c r="C107" s="8" t="s">
        <v>194</v>
      </c>
      <c r="D107" s="6">
        <v>34090661</v>
      </c>
    </row>
    <row r="108" spans="1:4" x14ac:dyDescent="0.2">
      <c r="A108" s="39">
        <v>100</v>
      </c>
      <c r="B108" s="4" t="s">
        <v>195</v>
      </c>
      <c r="C108" s="5" t="s">
        <v>196</v>
      </c>
      <c r="D108" s="6">
        <v>36560333</v>
      </c>
    </row>
    <row r="109" spans="1:4" x14ac:dyDescent="0.2">
      <c r="A109" s="39">
        <v>101</v>
      </c>
      <c r="B109" s="7" t="s">
        <v>197</v>
      </c>
      <c r="C109" s="5" t="s">
        <v>198</v>
      </c>
      <c r="D109" s="6">
        <v>29891356</v>
      </c>
    </row>
    <row r="110" spans="1:4" x14ac:dyDescent="0.2">
      <c r="A110" s="39">
        <v>102</v>
      </c>
      <c r="B110" s="4" t="s">
        <v>199</v>
      </c>
      <c r="C110" s="8" t="s">
        <v>200</v>
      </c>
      <c r="D110" s="6">
        <v>0</v>
      </c>
    </row>
    <row r="111" spans="1:4" x14ac:dyDescent="0.2">
      <c r="A111" s="39">
        <v>103</v>
      </c>
      <c r="B111" s="4" t="s">
        <v>201</v>
      </c>
      <c r="C111" s="5" t="s">
        <v>202</v>
      </c>
      <c r="D111" s="6">
        <v>0</v>
      </c>
    </row>
    <row r="112" spans="1:4" x14ac:dyDescent="0.2">
      <c r="A112" s="39">
        <v>104</v>
      </c>
      <c r="B112" s="52" t="s">
        <v>203</v>
      </c>
      <c r="C112" s="8" t="s">
        <v>204</v>
      </c>
      <c r="D112" s="6">
        <v>0</v>
      </c>
    </row>
    <row r="113" spans="1:4" x14ac:dyDescent="0.2">
      <c r="A113" s="39">
        <v>105</v>
      </c>
      <c r="B113" s="52" t="s">
        <v>205</v>
      </c>
      <c r="C113" s="8" t="s">
        <v>206</v>
      </c>
      <c r="D113" s="6">
        <v>0</v>
      </c>
    </row>
    <row r="114" spans="1:4" x14ac:dyDescent="0.2">
      <c r="A114" s="39">
        <v>106</v>
      </c>
      <c r="B114" s="52" t="s">
        <v>207</v>
      </c>
      <c r="C114" s="8" t="s">
        <v>208</v>
      </c>
      <c r="D114" s="6">
        <v>0</v>
      </c>
    </row>
    <row r="115" spans="1:4" x14ac:dyDescent="0.2">
      <c r="A115" s="39">
        <v>107</v>
      </c>
      <c r="B115" s="52" t="s">
        <v>209</v>
      </c>
      <c r="C115" s="8" t="s">
        <v>210</v>
      </c>
      <c r="D115" s="6">
        <v>0</v>
      </c>
    </row>
    <row r="116" spans="1:4" x14ac:dyDescent="0.2">
      <c r="A116" s="39">
        <v>108</v>
      </c>
      <c r="B116" s="52" t="s">
        <v>211</v>
      </c>
      <c r="C116" s="8" t="s">
        <v>212</v>
      </c>
      <c r="D116" s="6">
        <v>0</v>
      </c>
    </row>
    <row r="117" spans="1:4" x14ac:dyDescent="0.2">
      <c r="A117" s="39">
        <v>109</v>
      </c>
      <c r="B117" s="52" t="s">
        <v>213</v>
      </c>
      <c r="C117" s="8" t="s">
        <v>214</v>
      </c>
      <c r="D117" s="6">
        <v>0</v>
      </c>
    </row>
    <row r="118" spans="1:4" ht="12" customHeight="1" x14ac:dyDescent="0.2">
      <c r="A118" s="39">
        <v>110</v>
      </c>
      <c r="B118" s="13" t="s">
        <v>215</v>
      </c>
      <c r="C118" s="14" t="s">
        <v>216</v>
      </c>
      <c r="D118" s="6">
        <v>0</v>
      </c>
    </row>
    <row r="119" spans="1:4" x14ac:dyDescent="0.2">
      <c r="A119" s="39">
        <v>111</v>
      </c>
      <c r="B119" s="13" t="s">
        <v>382</v>
      </c>
      <c r="C119" s="14" t="s">
        <v>319</v>
      </c>
      <c r="D119" s="6">
        <v>0</v>
      </c>
    </row>
    <row r="120" spans="1:4" x14ac:dyDescent="0.2">
      <c r="A120" s="39">
        <v>112</v>
      </c>
      <c r="B120" s="7" t="s">
        <v>217</v>
      </c>
      <c r="C120" s="5" t="s">
        <v>218</v>
      </c>
      <c r="D120" s="6">
        <v>0</v>
      </c>
    </row>
    <row r="121" spans="1:4" x14ac:dyDescent="0.2">
      <c r="A121" s="39">
        <v>113</v>
      </c>
      <c r="B121" s="52" t="s">
        <v>219</v>
      </c>
      <c r="C121" s="8" t="s">
        <v>220</v>
      </c>
      <c r="D121" s="6">
        <v>0</v>
      </c>
    </row>
    <row r="122" spans="1:4" x14ac:dyDescent="0.2">
      <c r="A122" s="39">
        <v>114</v>
      </c>
      <c r="B122" s="4" t="s">
        <v>221</v>
      </c>
      <c r="C122" s="15" t="s">
        <v>222</v>
      </c>
      <c r="D122" s="6">
        <v>0</v>
      </c>
    </row>
    <row r="123" spans="1:4" ht="24" x14ac:dyDescent="0.2">
      <c r="A123" s="39">
        <v>115</v>
      </c>
      <c r="B123" s="52" t="s">
        <v>223</v>
      </c>
      <c r="C123" s="8" t="s">
        <v>224</v>
      </c>
      <c r="D123" s="6">
        <v>0</v>
      </c>
    </row>
    <row r="124" spans="1:4" ht="13.5" customHeight="1" x14ac:dyDescent="0.2">
      <c r="A124" s="39">
        <v>116</v>
      </c>
      <c r="B124" s="52" t="s">
        <v>225</v>
      </c>
      <c r="C124" s="10" t="s">
        <v>392</v>
      </c>
      <c r="D124" s="6">
        <v>0</v>
      </c>
    </row>
    <row r="125" spans="1:4" x14ac:dyDescent="0.2">
      <c r="A125" s="39">
        <v>117</v>
      </c>
      <c r="B125" s="7" t="s">
        <v>226</v>
      </c>
      <c r="C125" s="8" t="s">
        <v>227</v>
      </c>
      <c r="D125" s="6">
        <v>0</v>
      </c>
    </row>
    <row r="126" spans="1:4" x14ac:dyDescent="0.2">
      <c r="A126" s="39">
        <v>118</v>
      </c>
      <c r="B126" s="7" t="s">
        <v>228</v>
      </c>
      <c r="C126" s="8" t="s">
        <v>229</v>
      </c>
      <c r="D126" s="6">
        <v>0</v>
      </c>
    </row>
    <row r="127" spans="1:4" x14ac:dyDescent="0.2">
      <c r="A127" s="39">
        <v>119</v>
      </c>
      <c r="B127" s="7" t="s">
        <v>230</v>
      </c>
      <c r="C127" s="8" t="s">
        <v>231</v>
      </c>
      <c r="D127" s="6">
        <v>0</v>
      </c>
    </row>
    <row r="128" spans="1:4" ht="12.75" customHeight="1" x14ac:dyDescent="0.2">
      <c r="A128" s="39">
        <v>120</v>
      </c>
      <c r="B128" s="4" t="s">
        <v>232</v>
      </c>
      <c r="C128" s="5" t="s">
        <v>233</v>
      </c>
      <c r="D128" s="6">
        <v>0</v>
      </c>
    </row>
    <row r="129" spans="1:4" x14ac:dyDescent="0.2">
      <c r="A129" s="39">
        <v>121</v>
      </c>
      <c r="B129" s="7" t="s">
        <v>234</v>
      </c>
      <c r="C129" s="5" t="s">
        <v>235</v>
      </c>
      <c r="D129" s="6">
        <v>0</v>
      </c>
    </row>
    <row r="130" spans="1:4" x14ac:dyDescent="0.2">
      <c r="A130" s="39">
        <v>122</v>
      </c>
      <c r="B130" s="52" t="s">
        <v>236</v>
      </c>
      <c r="C130" s="8" t="s">
        <v>237</v>
      </c>
      <c r="D130" s="6">
        <v>0</v>
      </c>
    </row>
    <row r="131" spans="1:4" x14ac:dyDescent="0.2">
      <c r="A131" s="39">
        <v>123</v>
      </c>
      <c r="B131" s="52" t="s">
        <v>238</v>
      </c>
      <c r="C131" s="8" t="s">
        <v>239</v>
      </c>
      <c r="D131" s="6">
        <v>0</v>
      </c>
    </row>
    <row r="132" spans="1:4" x14ac:dyDescent="0.2">
      <c r="A132" s="39">
        <v>124</v>
      </c>
      <c r="B132" s="52" t="s">
        <v>240</v>
      </c>
      <c r="C132" s="8" t="s">
        <v>320</v>
      </c>
      <c r="D132" s="6">
        <v>0</v>
      </c>
    </row>
    <row r="133" spans="1:4" x14ac:dyDescent="0.2">
      <c r="A133" s="39">
        <v>125</v>
      </c>
      <c r="B133" s="52" t="s">
        <v>241</v>
      </c>
      <c r="C133" s="8" t="s">
        <v>242</v>
      </c>
      <c r="D133" s="6">
        <v>0</v>
      </c>
    </row>
    <row r="134" spans="1:4" ht="21.75" customHeight="1" x14ac:dyDescent="0.2">
      <c r="A134" s="39">
        <v>126</v>
      </c>
      <c r="B134" s="52" t="s">
        <v>243</v>
      </c>
      <c r="C134" s="8" t="s">
        <v>244</v>
      </c>
      <c r="D134" s="6">
        <v>0</v>
      </c>
    </row>
    <row r="135" spans="1:4" x14ac:dyDescent="0.2">
      <c r="A135" s="39">
        <v>127</v>
      </c>
      <c r="B135" s="4" t="s">
        <v>245</v>
      </c>
      <c r="C135" s="5" t="s">
        <v>246</v>
      </c>
      <c r="D135" s="6">
        <v>0</v>
      </c>
    </row>
    <row r="136" spans="1:4" x14ac:dyDescent="0.2">
      <c r="A136" s="39">
        <v>128</v>
      </c>
      <c r="B136" s="52" t="s">
        <v>247</v>
      </c>
      <c r="C136" s="8" t="s">
        <v>248</v>
      </c>
      <c r="D136" s="6">
        <v>0</v>
      </c>
    </row>
    <row r="137" spans="1:4" x14ac:dyDescent="0.2">
      <c r="A137" s="39">
        <v>129</v>
      </c>
      <c r="B137" s="4" t="s">
        <v>249</v>
      </c>
      <c r="C137" s="8" t="s">
        <v>321</v>
      </c>
      <c r="D137" s="6">
        <v>0</v>
      </c>
    </row>
    <row r="138" spans="1:4" ht="24" customHeight="1" x14ac:dyDescent="0.2">
      <c r="A138" s="39">
        <v>130</v>
      </c>
      <c r="B138" s="9" t="s">
        <v>250</v>
      </c>
      <c r="C138" s="10" t="s">
        <v>251</v>
      </c>
      <c r="D138" s="6">
        <v>0</v>
      </c>
    </row>
    <row r="139" spans="1:4" x14ac:dyDescent="0.2">
      <c r="A139" s="39">
        <v>131</v>
      </c>
      <c r="B139" s="52" t="s">
        <v>252</v>
      </c>
      <c r="C139" s="8" t="s">
        <v>253</v>
      </c>
      <c r="D139" s="6">
        <v>0</v>
      </c>
    </row>
    <row r="140" spans="1:4" x14ac:dyDescent="0.2">
      <c r="A140" s="39">
        <v>132</v>
      </c>
      <c r="B140" s="52" t="s">
        <v>254</v>
      </c>
      <c r="C140" s="8" t="s">
        <v>255</v>
      </c>
      <c r="D140" s="6">
        <v>0</v>
      </c>
    </row>
    <row r="141" spans="1:4" x14ac:dyDescent="0.2">
      <c r="A141" s="39">
        <v>133</v>
      </c>
      <c r="B141" s="52" t="s">
        <v>256</v>
      </c>
      <c r="C141" s="8" t="s">
        <v>257</v>
      </c>
      <c r="D141" s="6">
        <v>0</v>
      </c>
    </row>
    <row r="142" spans="1:4" ht="13.5" customHeight="1" x14ac:dyDescent="0.2">
      <c r="A142" s="39">
        <v>134</v>
      </c>
      <c r="B142" s="9" t="s">
        <v>258</v>
      </c>
      <c r="C142" s="10" t="s">
        <v>322</v>
      </c>
      <c r="D142" s="6">
        <v>0</v>
      </c>
    </row>
    <row r="143" spans="1:4" x14ac:dyDescent="0.2">
      <c r="A143" s="39">
        <v>135</v>
      </c>
      <c r="B143" s="7" t="s">
        <v>259</v>
      </c>
      <c r="C143" s="10" t="s">
        <v>260</v>
      </c>
      <c r="D143" s="6">
        <v>22595540</v>
      </c>
    </row>
    <row r="144" spans="1:4" x14ac:dyDescent="0.2">
      <c r="A144" s="39">
        <v>136</v>
      </c>
      <c r="B144" s="52" t="s">
        <v>261</v>
      </c>
      <c r="C144" s="8" t="s">
        <v>262</v>
      </c>
      <c r="D144" s="6">
        <v>0</v>
      </c>
    </row>
    <row r="145" spans="1:4" x14ac:dyDescent="0.2">
      <c r="A145" s="39">
        <v>137</v>
      </c>
      <c r="B145" s="4" t="s">
        <v>263</v>
      </c>
      <c r="C145" s="5" t="s">
        <v>264</v>
      </c>
      <c r="D145" s="6">
        <v>0</v>
      </c>
    </row>
    <row r="146" spans="1:4" ht="10.5" customHeight="1" x14ac:dyDescent="0.2">
      <c r="A146" s="39">
        <v>138</v>
      </c>
      <c r="B146" s="45" t="s">
        <v>265</v>
      </c>
      <c r="C146" s="42" t="s">
        <v>266</v>
      </c>
      <c r="D146" s="6">
        <v>0</v>
      </c>
    </row>
    <row r="147" spans="1:4" x14ac:dyDescent="0.2">
      <c r="D147" s="2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7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29.140625" style="46" customWidth="1"/>
    <col min="4" max="4" width="12.42578125" style="92" customWidth="1"/>
    <col min="5" max="5" width="13.7109375" style="92" customWidth="1"/>
    <col min="6" max="6" width="13.5703125" style="92" customWidth="1"/>
    <col min="7" max="7" width="13.7109375" style="92" customWidth="1"/>
    <col min="8" max="8" width="11.85546875" style="92" customWidth="1"/>
    <col min="9" max="9" width="13.5703125" style="92" customWidth="1"/>
    <col min="10" max="16384" width="9.140625" style="1"/>
  </cols>
  <sheetData>
    <row r="2" spans="1:10" ht="30" customHeight="1" x14ac:dyDescent="0.2">
      <c r="A2" s="148" t="s">
        <v>333</v>
      </c>
      <c r="B2" s="148"/>
      <c r="C2" s="148"/>
      <c r="D2" s="148"/>
      <c r="E2" s="148"/>
      <c r="F2" s="148"/>
      <c r="G2" s="148"/>
      <c r="H2" s="148"/>
      <c r="I2" s="148"/>
    </row>
    <row r="3" spans="1:10" x14ac:dyDescent="0.2">
      <c r="C3" s="2"/>
      <c r="D3" s="2"/>
      <c r="I3" s="92" t="s">
        <v>291</v>
      </c>
    </row>
    <row r="4" spans="1:10" s="3" customFormat="1" ht="24.75" customHeight="1" x14ac:dyDescent="0.2">
      <c r="A4" s="186" t="s">
        <v>0</v>
      </c>
      <c r="B4" s="186" t="s">
        <v>1</v>
      </c>
      <c r="C4" s="198" t="s">
        <v>2</v>
      </c>
      <c r="D4" s="186" t="s">
        <v>268</v>
      </c>
      <c r="E4" s="150" t="s">
        <v>293</v>
      </c>
      <c r="F4" s="150"/>
      <c r="G4" s="150" t="s">
        <v>294</v>
      </c>
      <c r="H4" s="150"/>
      <c r="I4" s="150"/>
    </row>
    <row r="5" spans="1:10" ht="51.75" customHeight="1" x14ac:dyDescent="0.2">
      <c r="A5" s="188"/>
      <c r="B5" s="188"/>
      <c r="C5" s="199"/>
      <c r="D5" s="188"/>
      <c r="E5" s="124" t="s">
        <v>295</v>
      </c>
      <c r="F5" s="124" t="s">
        <v>296</v>
      </c>
      <c r="G5" s="124" t="s">
        <v>296</v>
      </c>
      <c r="H5" s="124" t="s">
        <v>297</v>
      </c>
      <c r="I5" s="124" t="s">
        <v>295</v>
      </c>
    </row>
    <row r="6" spans="1:10" ht="11.25" customHeight="1" x14ac:dyDescent="0.2">
      <c r="A6" s="176" t="s">
        <v>268</v>
      </c>
      <c r="B6" s="176"/>
      <c r="C6" s="176"/>
      <c r="D6" s="35">
        <f>D7+D8</f>
        <v>1250348207</v>
      </c>
      <c r="E6" s="35">
        <f t="shared" ref="E6:I6" si="0">E7+E8</f>
        <v>5077526</v>
      </c>
      <c r="F6" s="35">
        <f t="shared" si="0"/>
        <v>22873898</v>
      </c>
      <c r="G6" s="35">
        <f t="shared" si="0"/>
        <v>12380294</v>
      </c>
      <c r="H6" s="35">
        <f t="shared" si="0"/>
        <v>3116640</v>
      </c>
      <c r="I6" s="35">
        <f t="shared" si="0"/>
        <v>1206899849</v>
      </c>
    </row>
    <row r="7" spans="1:10" ht="11.25" customHeight="1" x14ac:dyDescent="0.2">
      <c r="A7" s="167" t="s">
        <v>267</v>
      </c>
      <c r="B7" s="168"/>
      <c r="C7" s="169"/>
      <c r="D7" s="128">
        <f>I7</f>
        <v>0</v>
      </c>
      <c r="E7" s="122"/>
      <c r="F7" s="122"/>
      <c r="G7" s="122"/>
      <c r="H7" s="122"/>
      <c r="I7" s="122"/>
    </row>
    <row r="8" spans="1:10" ht="11.25" customHeight="1" x14ac:dyDescent="0.2">
      <c r="A8" s="167" t="s">
        <v>311</v>
      </c>
      <c r="B8" s="168"/>
      <c r="C8" s="169"/>
      <c r="D8" s="35">
        <f t="shared" ref="D8:I8" si="1">SUM(D9:D146)</f>
        <v>1250348207</v>
      </c>
      <c r="E8" s="35">
        <f t="shared" si="1"/>
        <v>5077526</v>
      </c>
      <c r="F8" s="35">
        <f t="shared" si="1"/>
        <v>22873898</v>
      </c>
      <c r="G8" s="35">
        <f t="shared" si="1"/>
        <v>12380294</v>
      </c>
      <c r="H8" s="35">
        <f t="shared" si="1"/>
        <v>3116640</v>
      </c>
      <c r="I8" s="35">
        <f t="shared" si="1"/>
        <v>1206899849</v>
      </c>
    </row>
    <row r="9" spans="1:10" ht="12" customHeight="1" x14ac:dyDescent="0.2">
      <c r="A9" s="39">
        <v>1</v>
      </c>
      <c r="B9" s="4" t="s">
        <v>3</v>
      </c>
      <c r="C9" s="5" t="s">
        <v>4</v>
      </c>
      <c r="D9" s="18">
        <f>E9+F9+G9+H9+I9</f>
        <v>0</v>
      </c>
      <c r="E9" s="24"/>
      <c r="F9" s="24"/>
      <c r="G9" s="24"/>
      <c r="H9" s="24"/>
      <c r="I9" s="24"/>
      <c r="J9" s="26"/>
    </row>
    <row r="10" spans="1:10" x14ac:dyDescent="0.2">
      <c r="A10" s="39">
        <v>2</v>
      </c>
      <c r="B10" s="7" t="s">
        <v>5</v>
      </c>
      <c r="C10" s="5" t="s">
        <v>6</v>
      </c>
      <c r="D10" s="18">
        <f t="shared" ref="D10:D74" si="2">E10+F10+G10+H10+I10</f>
        <v>0</v>
      </c>
      <c r="E10" s="24"/>
      <c r="F10" s="24"/>
      <c r="G10" s="24"/>
      <c r="H10" s="24"/>
      <c r="I10" s="24"/>
    </row>
    <row r="11" spans="1:10" x14ac:dyDescent="0.2">
      <c r="A11" s="39">
        <v>3</v>
      </c>
      <c r="B11" s="52" t="s">
        <v>7</v>
      </c>
      <c r="C11" s="8" t="s">
        <v>8</v>
      </c>
      <c r="D11" s="18">
        <f t="shared" si="2"/>
        <v>0</v>
      </c>
      <c r="E11" s="24"/>
      <c r="F11" s="24"/>
      <c r="G11" s="24"/>
      <c r="H11" s="24"/>
      <c r="I11" s="24"/>
    </row>
    <row r="12" spans="1:10" ht="14.25" customHeight="1" x14ac:dyDescent="0.2">
      <c r="A12" s="39">
        <v>4</v>
      </c>
      <c r="B12" s="4" t="s">
        <v>9</v>
      </c>
      <c r="C12" s="5" t="s">
        <v>10</v>
      </c>
      <c r="D12" s="18">
        <f t="shared" si="2"/>
        <v>0</v>
      </c>
      <c r="E12" s="24"/>
      <c r="F12" s="24"/>
      <c r="G12" s="24"/>
      <c r="H12" s="24"/>
      <c r="I12" s="24"/>
    </row>
    <row r="13" spans="1:10" x14ac:dyDescent="0.2">
      <c r="A13" s="39">
        <v>5</v>
      </c>
      <c r="B13" s="4" t="s">
        <v>11</v>
      </c>
      <c r="C13" s="5" t="s">
        <v>12</v>
      </c>
      <c r="D13" s="18">
        <f t="shared" si="2"/>
        <v>0</v>
      </c>
      <c r="E13" s="24"/>
      <c r="F13" s="24"/>
      <c r="G13" s="24"/>
      <c r="H13" s="24"/>
      <c r="I13" s="24"/>
    </row>
    <row r="14" spans="1:10" x14ac:dyDescent="0.2">
      <c r="A14" s="39">
        <v>6</v>
      </c>
      <c r="B14" s="52" t="s">
        <v>13</v>
      </c>
      <c r="C14" s="8" t="s">
        <v>14</v>
      </c>
      <c r="D14" s="18">
        <f t="shared" si="2"/>
        <v>569985</v>
      </c>
      <c r="E14" s="24"/>
      <c r="F14" s="24">
        <v>569985</v>
      </c>
      <c r="G14" s="24"/>
      <c r="H14" s="24"/>
      <c r="I14" s="24"/>
    </row>
    <row r="15" spans="1:10" x14ac:dyDescent="0.2">
      <c r="A15" s="39">
        <v>7</v>
      </c>
      <c r="B15" s="9" t="s">
        <v>15</v>
      </c>
      <c r="C15" s="10" t="s">
        <v>16</v>
      </c>
      <c r="D15" s="18">
        <f t="shared" si="2"/>
        <v>0</v>
      </c>
      <c r="E15" s="24"/>
      <c r="F15" s="24"/>
      <c r="G15" s="24"/>
      <c r="H15" s="24"/>
      <c r="I15" s="24"/>
    </row>
    <row r="16" spans="1:10" x14ac:dyDescent="0.2">
      <c r="A16" s="39">
        <v>8</v>
      </c>
      <c r="B16" s="52" t="s">
        <v>17</v>
      </c>
      <c r="C16" s="8" t="s">
        <v>18</v>
      </c>
      <c r="D16" s="18">
        <f t="shared" si="2"/>
        <v>0</v>
      </c>
      <c r="E16" s="24"/>
      <c r="F16" s="24"/>
      <c r="G16" s="24"/>
      <c r="H16" s="24"/>
      <c r="I16" s="24"/>
    </row>
    <row r="17" spans="1:9" x14ac:dyDescent="0.2">
      <c r="A17" s="39">
        <v>9</v>
      </c>
      <c r="B17" s="52" t="s">
        <v>19</v>
      </c>
      <c r="C17" s="8" t="s">
        <v>20</v>
      </c>
      <c r="D17" s="18">
        <f t="shared" si="2"/>
        <v>0</v>
      </c>
      <c r="E17" s="24"/>
      <c r="F17" s="24"/>
      <c r="G17" s="24"/>
      <c r="H17" s="24"/>
      <c r="I17" s="24"/>
    </row>
    <row r="18" spans="1:9" x14ac:dyDescent="0.2">
      <c r="A18" s="39">
        <v>10</v>
      </c>
      <c r="B18" s="52" t="s">
        <v>21</v>
      </c>
      <c r="C18" s="8" t="s">
        <v>22</v>
      </c>
      <c r="D18" s="18">
        <f t="shared" si="2"/>
        <v>0</v>
      </c>
      <c r="E18" s="24"/>
      <c r="F18" s="24"/>
      <c r="G18" s="24"/>
      <c r="H18" s="24"/>
      <c r="I18" s="24"/>
    </row>
    <row r="19" spans="1:9" x14ac:dyDescent="0.2">
      <c r="A19" s="39">
        <v>11</v>
      </c>
      <c r="B19" s="52" t="s">
        <v>23</v>
      </c>
      <c r="C19" s="8" t="s">
        <v>24</v>
      </c>
      <c r="D19" s="18">
        <f t="shared" si="2"/>
        <v>0</v>
      </c>
      <c r="E19" s="24"/>
      <c r="F19" s="24"/>
      <c r="G19" s="24"/>
      <c r="H19" s="24"/>
      <c r="I19" s="24"/>
    </row>
    <row r="20" spans="1:9" x14ac:dyDescent="0.2">
      <c r="A20" s="39">
        <v>12</v>
      </c>
      <c r="B20" s="52" t="s">
        <v>25</v>
      </c>
      <c r="C20" s="8" t="s">
        <v>26</v>
      </c>
      <c r="D20" s="18">
        <f t="shared" si="2"/>
        <v>0</v>
      </c>
      <c r="E20" s="24"/>
      <c r="F20" s="24"/>
      <c r="G20" s="24"/>
      <c r="H20" s="24"/>
      <c r="I20" s="24"/>
    </row>
    <row r="21" spans="1:9" x14ac:dyDescent="0.2">
      <c r="A21" s="39">
        <v>13</v>
      </c>
      <c r="B21" s="52" t="s">
        <v>383</v>
      </c>
      <c r="C21" s="5" t="s">
        <v>350</v>
      </c>
      <c r="D21" s="18">
        <f t="shared" si="2"/>
        <v>0</v>
      </c>
      <c r="E21" s="24"/>
      <c r="F21" s="24"/>
      <c r="G21" s="24"/>
      <c r="H21" s="24"/>
      <c r="I21" s="24"/>
    </row>
    <row r="22" spans="1:9" x14ac:dyDescent="0.2">
      <c r="A22" s="39">
        <v>14</v>
      </c>
      <c r="B22" s="4" t="s">
        <v>27</v>
      </c>
      <c r="C22" s="8" t="s">
        <v>28</v>
      </c>
      <c r="D22" s="18">
        <f t="shared" si="2"/>
        <v>0</v>
      </c>
      <c r="E22" s="24"/>
      <c r="F22" s="24"/>
      <c r="G22" s="24"/>
      <c r="H22" s="24"/>
      <c r="I22" s="24"/>
    </row>
    <row r="23" spans="1:9" x14ac:dyDescent="0.2">
      <c r="A23" s="39">
        <v>15</v>
      </c>
      <c r="B23" s="52" t="s">
        <v>29</v>
      </c>
      <c r="C23" s="8" t="s">
        <v>30</v>
      </c>
      <c r="D23" s="18">
        <f t="shared" si="2"/>
        <v>0</v>
      </c>
      <c r="E23" s="24"/>
      <c r="F23" s="24"/>
      <c r="G23" s="24"/>
      <c r="H23" s="24"/>
      <c r="I23" s="24"/>
    </row>
    <row r="24" spans="1:9" x14ac:dyDescent="0.2">
      <c r="A24" s="39">
        <v>16</v>
      </c>
      <c r="B24" s="52" t="s">
        <v>31</v>
      </c>
      <c r="C24" s="8" t="s">
        <v>32</v>
      </c>
      <c r="D24" s="18">
        <f t="shared" si="2"/>
        <v>0</v>
      </c>
      <c r="E24" s="24"/>
      <c r="F24" s="24"/>
      <c r="G24" s="24"/>
      <c r="H24" s="24"/>
      <c r="I24" s="24"/>
    </row>
    <row r="25" spans="1:9" x14ac:dyDescent="0.2">
      <c r="A25" s="39">
        <v>17</v>
      </c>
      <c r="B25" s="52" t="s">
        <v>33</v>
      </c>
      <c r="C25" s="8" t="s">
        <v>34</v>
      </c>
      <c r="D25" s="18">
        <f t="shared" si="2"/>
        <v>0</v>
      </c>
      <c r="E25" s="24"/>
      <c r="F25" s="24"/>
      <c r="G25" s="24"/>
      <c r="H25" s="24"/>
      <c r="I25" s="24"/>
    </row>
    <row r="26" spans="1:9" x14ac:dyDescent="0.2">
      <c r="A26" s="39">
        <v>18</v>
      </c>
      <c r="B26" s="52" t="s">
        <v>35</v>
      </c>
      <c r="C26" s="8" t="s">
        <v>36</v>
      </c>
      <c r="D26" s="18">
        <f t="shared" si="2"/>
        <v>0</v>
      </c>
      <c r="E26" s="24"/>
      <c r="F26" s="24"/>
      <c r="G26" s="24"/>
      <c r="H26" s="24"/>
      <c r="I26" s="24"/>
    </row>
    <row r="27" spans="1:9" x14ac:dyDescent="0.2">
      <c r="A27" s="39">
        <v>19</v>
      </c>
      <c r="B27" s="4" t="s">
        <v>37</v>
      </c>
      <c r="C27" s="5" t="s">
        <v>38</v>
      </c>
      <c r="D27" s="18">
        <f t="shared" si="2"/>
        <v>0</v>
      </c>
      <c r="F27" s="24"/>
      <c r="G27" s="24"/>
      <c r="H27" s="24"/>
      <c r="I27" s="24"/>
    </row>
    <row r="28" spans="1:9" x14ac:dyDescent="0.2">
      <c r="A28" s="39">
        <v>20</v>
      </c>
      <c r="B28" s="4" t="s">
        <v>39</v>
      </c>
      <c r="C28" s="5" t="s">
        <v>40</v>
      </c>
      <c r="D28" s="18">
        <f t="shared" si="2"/>
        <v>0</v>
      </c>
      <c r="E28" s="24"/>
      <c r="F28" s="24"/>
      <c r="G28" s="24"/>
      <c r="H28" s="24"/>
      <c r="I28" s="24"/>
    </row>
    <row r="29" spans="1:9" x14ac:dyDescent="0.2">
      <c r="A29" s="39">
        <v>21</v>
      </c>
      <c r="B29" s="4" t="s">
        <v>41</v>
      </c>
      <c r="C29" s="5" t="s">
        <v>42</v>
      </c>
      <c r="D29" s="18">
        <f t="shared" si="2"/>
        <v>0</v>
      </c>
      <c r="E29" s="24"/>
      <c r="F29" s="24"/>
      <c r="G29" s="24"/>
      <c r="H29" s="24"/>
      <c r="I29" s="24"/>
    </row>
    <row r="30" spans="1:9" x14ac:dyDescent="0.2">
      <c r="A30" s="39">
        <v>22</v>
      </c>
      <c r="B30" s="4" t="s">
        <v>43</v>
      </c>
      <c r="C30" s="5" t="s">
        <v>44</v>
      </c>
      <c r="D30" s="18">
        <f t="shared" si="2"/>
        <v>0</v>
      </c>
      <c r="E30" s="24"/>
      <c r="F30" s="24"/>
      <c r="G30" s="24"/>
      <c r="H30" s="24"/>
      <c r="I30" s="24"/>
    </row>
    <row r="31" spans="1:9" x14ac:dyDescent="0.2">
      <c r="A31" s="39">
        <v>23</v>
      </c>
      <c r="B31" s="52" t="s">
        <v>45</v>
      </c>
      <c r="C31" s="8" t="s">
        <v>46</v>
      </c>
      <c r="D31" s="18">
        <f t="shared" si="2"/>
        <v>0</v>
      </c>
      <c r="E31" s="24"/>
      <c r="F31" s="24"/>
      <c r="G31" s="24"/>
      <c r="H31" s="24"/>
      <c r="I31" s="24"/>
    </row>
    <row r="32" spans="1:9" ht="12" customHeight="1" x14ac:dyDescent="0.2">
      <c r="A32" s="39">
        <v>24</v>
      </c>
      <c r="B32" s="52" t="s">
        <v>47</v>
      </c>
      <c r="C32" s="8" t="s">
        <v>48</v>
      </c>
      <c r="D32" s="18">
        <f t="shared" si="2"/>
        <v>0</v>
      </c>
      <c r="E32" s="24"/>
      <c r="F32" s="24"/>
      <c r="G32" s="24"/>
      <c r="H32" s="24"/>
      <c r="I32" s="24"/>
    </row>
    <row r="33" spans="1:9" ht="24" x14ac:dyDescent="0.2">
      <c r="A33" s="39">
        <v>25</v>
      </c>
      <c r="B33" s="52" t="s">
        <v>49</v>
      </c>
      <c r="C33" s="8" t="s">
        <v>50</v>
      </c>
      <c r="D33" s="18">
        <f t="shared" si="2"/>
        <v>0</v>
      </c>
      <c r="E33" s="24"/>
      <c r="F33" s="24"/>
      <c r="G33" s="24"/>
      <c r="H33" s="24"/>
      <c r="I33" s="24"/>
    </row>
    <row r="34" spans="1:9" x14ac:dyDescent="0.2">
      <c r="A34" s="39">
        <v>26</v>
      </c>
      <c r="B34" s="4" t="s">
        <v>51</v>
      </c>
      <c r="C34" s="10" t="s">
        <v>52</v>
      </c>
      <c r="D34" s="18">
        <f t="shared" si="2"/>
        <v>845568</v>
      </c>
      <c r="E34" s="24"/>
      <c r="F34" s="24">
        <v>845568</v>
      </c>
      <c r="G34" s="24"/>
      <c r="H34" s="24"/>
      <c r="I34" s="24"/>
    </row>
    <row r="35" spans="1:9" x14ac:dyDescent="0.2">
      <c r="A35" s="39">
        <v>27</v>
      </c>
      <c r="B35" s="52" t="s">
        <v>53</v>
      </c>
      <c r="C35" s="8" t="s">
        <v>54</v>
      </c>
      <c r="D35" s="18">
        <f t="shared" si="2"/>
        <v>379990</v>
      </c>
      <c r="E35" s="24"/>
      <c r="F35" s="24">
        <v>379990</v>
      </c>
      <c r="G35" s="24"/>
      <c r="H35" s="24"/>
      <c r="I35" s="24"/>
    </row>
    <row r="36" spans="1:9" ht="24" customHeight="1" x14ac:dyDescent="0.2">
      <c r="A36" s="39">
        <v>28</v>
      </c>
      <c r="B36" s="52" t="s">
        <v>55</v>
      </c>
      <c r="C36" s="8" t="s">
        <v>56</v>
      </c>
      <c r="D36" s="18">
        <f t="shared" si="2"/>
        <v>0</v>
      </c>
      <c r="E36" s="24"/>
      <c r="F36" s="24"/>
      <c r="G36" s="24"/>
      <c r="H36" s="24"/>
      <c r="I36" s="24"/>
    </row>
    <row r="37" spans="1:9" ht="12" customHeight="1" x14ac:dyDescent="0.2">
      <c r="A37" s="39">
        <v>29</v>
      </c>
      <c r="B37" s="7" t="s">
        <v>57</v>
      </c>
      <c r="C37" s="10" t="s">
        <v>58</v>
      </c>
      <c r="D37" s="18">
        <f t="shared" si="2"/>
        <v>0</v>
      </c>
      <c r="E37" s="24"/>
      <c r="F37" s="24"/>
      <c r="G37" s="24"/>
      <c r="H37" s="24"/>
      <c r="I37" s="24"/>
    </row>
    <row r="38" spans="1:9" ht="24" x14ac:dyDescent="0.2">
      <c r="A38" s="39">
        <v>30</v>
      </c>
      <c r="B38" s="4" t="s">
        <v>59</v>
      </c>
      <c r="C38" s="5" t="s">
        <v>60</v>
      </c>
      <c r="D38" s="18">
        <f t="shared" si="2"/>
        <v>0</v>
      </c>
      <c r="E38" s="24"/>
      <c r="F38" s="24"/>
      <c r="G38" s="24"/>
      <c r="H38" s="24"/>
      <c r="I38" s="24"/>
    </row>
    <row r="39" spans="1:9" ht="24" x14ac:dyDescent="0.2">
      <c r="A39" s="39">
        <v>31</v>
      </c>
      <c r="B39" s="52" t="s">
        <v>61</v>
      </c>
      <c r="C39" s="8" t="s">
        <v>62</v>
      </c>
      <c r="D39" s="18">
        <f t="shared" si="2"/>
        <v>0</v>
      </c>
      <c r="E39" s="24"/>
      <c r="F39" s="24"/>
      <c r="G39" s="24"/>
      <c r="H39" s="24"/>
      <c r="I39" s="24"/>
    </row>
    <row r="40" spans="1:9" x14ac:dyDescent="0.2">
      <c r="A40" s="39">
        <v>32</v>
      </c>
      <c r="B40" s="7" t="s">
        <v>63</v>
      </c>
      <c r="C40" s="5" t="s">
        <v>64</v>
      </c>
      <c r="D40" s="18">
        <f t="shared" si="2"/>
        <v>0</v>
      </c>
      <c r="E40" s="24"/>
      <c r="F40" s="24"/>
      <c r="G40" s="24"/>
      <c r="H40" s="24"/>
      <c r="I40" s="24"/>
    </row>
    <row r="41" spans="1:9" x14ac:dyDescent="0.2">
      <c r="A41" s="39">
        <v>33</v>
      </c>
      <c r="B41" s="9" t="s">
        <v>65</v>
      </c>
      <c r="C41" s="10" t="s">
        <v>66</v>
      </c>
      <c r="D41" s="18">
        <f t="shared" si="2"/>
        <v>0</v>
      </c>
      <c r="E41" s="24"/>
      <c r="F41" s="24"/>
      <c r="G41" s="24"/>
      <c r="H41" s="24"/>
      <c r="I41" s="24"/>
    </row>
    <row r="42" spans="1:9" x14ac:dyDescent="0.2">
      <c r="A42" s="39">
        <v>34</v>
      </c>
      <c r="B42" s="7" t="s">
        <v>67</v>
      </c>
      <c r="C42" s="5" t="s">
        <v>68</v>
      </c>
      <c r="D42" s="18">
        <f t="shared" si="2"/>
        <v>0</v>
      </c>
      <c r="E42" s="24"/>
      <c r="F42" s="24"/>
      <c r="G42" s="24"/>
      <c r="H42" s="24"/>
      <c r="I42" s="24"/>
    </row>
    <row r="43" spans="1:9" x14ac:dyDescent="0.2">
      <c r="A43" s="39">
        <v>35</v>
      </c>
      <c r="B43" s="52" t="s">
        <v>69</v>
      </c>
      <c r="C43" s="8" t="s">
        <v>70</v>
      </c>
      <c r="D43" s="18">
        <f t="shared" si="2"/>
        <v>0</v>
      </c>
      <c r="E43" s="24"/>
      <c r="F43" s="24"/>
      <c r="G43" s="24"/>
      <c r="H43" s="24"/>
      <c r="I43" s="24"/>
    </row>
    <row r="44" spans="1:9" x14ac:dyDescent="0.2">
      <c r="A44" s="39">
        <v>36</v>
      </c>
      <c r="B44" s="7" t="s">
        <v>71</v>
      </c>
      <c r="C44" s="5" t="s">
        <v>72</v>
      </c>
      <c r="D44" s="18">
        <f t="shared" si="2"/>
        <v>0</v>
      </c>
      <c r="E44" s="24"/>
      <c r="F44" s="24"/>
      <c r="G44" s="24"/>
      <c r="H44" s="24"/>
      <c r="I44" s="24"/>
    </row>
    <row r="45" spans="1:9" x14ac:dyDescent="0.2">
      <c r="A45" s="39">
        <v>37</v>
      </c>
      <c r="B45" s="4" t="s">
        <v>73</v>
      </c>
      <c r="C45" s="5" t="s">
        <v>74</v>
      </c>
      <c r="D45" s="18">
        <f t="shared" si="2"/>
        <v>0</v>
      </c>
      <c r="E45" s="24"/>
      <c r="F45" s="24"/>
      <c r="G45" s="24"/>
      <c r="H45" s="24"/>
      <c r="I45" s="24"/>
    </row>
    <row r="46" spans="1:9" x14ac:dyDescent="0.2">
      <c r="A46" s="39">
        <v>38</v>
      </c>
      <c r="B46" s="11" t="s">
        <v>75</v>
      </c>
      <c r="C46" s="12" t="s">
        <v>76</v>
      </c>
      <c r="D46" s="18">
        <f t="shared" si="2"/>
        <v>0</v>
      </c>
      <c r="E46" s="24"/>
      <c r="F46" s="24"/>
      <c r="G46" s="24"/>
      <c r="H46" s="24"/>
      <c r="I46" s="24"/>
    </row>
    <row r="47" spans="1:9" x14ac:dyDescent="0.2">
      <c r="A47" s="39">
        <v>39</v>
      </c>
      <c r="B47" s="4" t="s">
        <v>77</v>
      </c>
      <c r="C47" s="5" t="s">
        <v>78</v>
      </c>
      <c r="D47" s="18">
        <f t="shared" si="2"/>
        <v>0</v>
      </c>
      <c r="E47" s="24"/>
      <c r="F47" s="24"/>
      <c r="G47" s="24"/>
      <c r="H47" s="24"/>
      <c r="I47" s="24"/>
    </row>
    <row r="48" spans="1:9" x14ac:dyDescent="0.2">
      <c r="A48" s="39">
        <v>40</v>
      </c>
      <c r="B48" s="9" t="s">
        <v>79</v>
      </c>
      <c r="C48" s="10" t="s">
        <v>80</v>
      </c>
      <c r="D48" s="18">
        <f t="shared" si="2"/>
        <v>0</v>
      </c>
      <c r="E48" s="24"/>
      <c r="F48" s="24"/>
      <c r="G48" s="24"/>
      <c r="H48" s="24"/>
      <c r="I48" s="24"/>
    </row>
    <row r="49" spans="1:9" x14ac:dyDescent="0.2">
      <c r="A49" s="39">
        <v>41</v>
      </c>
      <c r="B49" s="52" t="s">
        <v>81</v>
      </c>
      <c r="C49" s="8" t="s">
        <v>82</v>
      </c>
      <c r="D49" s="18">
        <f t="shared" si="2"/>
        <v>0</v>
      </c>
      <c r="E49" s="24"/>
      <c r="F49" s="24"/>
      <c r="G49" s="24"/>
      <c r="H49" s="24"/>
      <c r="I49" s="24"/>
    </row>
    <row r="50" spans="1:9" x14ac:dyDescent="0.2">
      <c r="A50" s="39">
        <v>42</v>
      </c>
      <c r="B50" s="7" t="s">
        <v>83</v>
      </c>
      <c r="C50" s="5" t="s">
        <v>84</v>
      </c>
      <c r="D50" s="18">
        <f t="shared" si="2"/>
        <v>0</v>
      </c>
      <c r="E50" s="24"/>
      <c r="F50" s="24"/>
      <c r="G50" s="24"/>
      <c r="H50" s="24"/>
      <c r="I50" s="24"/>
    </row>
    <row r="51" spans="1:9" x14ac:dyDescent="0.2">
      <c r="A51" s="39">
        <v>43</v>
      </c>
      <c r="B51" s="52" t="s">
        <v>85</v>
      </c>
      <c r="C51" s="8" t="s">
        <v>86</v>
      </c>
      <c r="D51" s="18">
        <f t="shared" si="2"/>
        <v>0</v>
      </c>
      <c r="E51" s="24"/>
      <c r="F51" s="24"/>
      <c r="G51" s="24"/>
      <c r="H51" s="24"/>
      <c r="I51" s="24"/>
    </row>
    <row r="52" spans="1:9" x14ac:dyDescent="0.2">
      <c r="A52" s="39">
        <v>44</v>
      </c>
      <c r="B52" s="4" t="s">
        <v>87</v>
      </c>
      <c r="C52" s="5" t="s">
        <v>88</v>
      </c>
      <c r="D52" s="18">
        <f t="shared" si="2"/>
        <v>0</v>
      </c>
      <c r="E52" s="24"/>
      <c r="F52" s="24"/>
      <c r="G52" s="24"/>
      <c r="H52" s="24"/>
      <c r="I52" s="24"/>
    </row>
    <row r="53" spans="1:9" x14ac:dyDescent="0.2">
      <c r="A53" s="39">
        <v>45</v>
      </c>
      <c r="B53" s="4" t="s">
        <v>89</v>
      </c>
      <c r="C53" s="5" t="s">
        <v>90</v>
      </c>
      <c r="D53" s="18">
        <f t="shared" si="2"/>
        <v>0</v>
      </c>
      <c r="E53" s="24"/>
      <c r="F53" s="24"/>
      <c r="G53" s="24"/>
      <c r="H53" s="24"/>
      <c r="I53" s="24"/>
    </row>
    <row r="54" spans="1:9" x14ac:dyDescent="0.2">
      <c r="A54" s="39">
        <v>46</v>
      </c>
      <c r="B54" s="52" t="s">
        <v>91</v>
      </c>
      <c r="C54" s="8" t="s">
        <v>92</v>
      </c>
      <c r="D54" s="18">
        <f t="shared" si="2"/>
        <v>0</v>
      </c>
      <c r="E54" s="24"/>
      <c r="F54" s="24"/>
      <c r="G54" s="24"/>
      <c r="H54" s="24"/>
      <c r="I54" s="24"/>
    </row>
    <row r="55" spans="1:9" ht="10.5" customHeight="1" x14ac:dyDescent="0.2">
      <c r="A55" s="39">
        <v>47</v>
      </c>
      <c r="B55" s="52" t="s">
        <v>93</v>
      </c>
      <c r="C55" s="8" t="s">
        <v>94</v>
      </c>
      <c r="D55" s="18">
        <f t="shared" si="2"/>
        <v>0</v>
      </c>
      <c r="E55" s="24"/>
      <c r="F55" s="24"/>
      <c r="G55" s="24"/>
      <c r="H55" s="24"/>
      <c r="I55" s="24"/>
    </row>
    <row r="56" spans="1:9" x14ac:dyDescent="0.2">
      <c r="A56" s="39">
        <v>48</v>
      </c>
      <c r="B56" s="7" t="s">
        <v>95</v>
      </c>
      <c r="C56" s="5" t="s">
        <v>96</v>
      </c>
      <c r="D56" s="18">
        <f t="shared" si="2"/>
        <v>0</v>
      </c>
      <c r="E56" s="24"/>
      <c r="F56" s="24"/>
      <c r="G56" s="24"/>
      <c r="H56" s="24"/>
      <c r="I56" s="24"/>
    </row>
    <row r="57" spans="1:9" x14ac:dyDescent="0.2">
      <c r="A57" s="39">
        <v>49</v>
      </c>
      <c r="B57" s="52" t="s">
        <v>97</v>
      </c>
      <c r="C57" s="8" t="s">
        <v>98</v>
      </c>
      <c r="D57" s="18">
        <f t="shared" si="2"/>
        <v>0</v>
      </c>
      <c r="E57" s="24"/>
      <c r="F57" s="24"/>
      <c r="G57" s="24"/>
      <c r="H57" s="24"/>
      <c r="I57" s="24"/>
    </row>
    <row r="58" spans="1:9" x14ac:dyDescent="0.2">
      <c r="A58" s="39">
        <v>50</v>
      </c>
      <c r="B58" s="7" t="s">
        <v>99</v>
      </c>
      <c r="C58" s="5" t="s">
        <v>100</v>
      </c>
      <c r="D58" s="18">
        <f t="shared" si="2"/>
        <v>0</v>
      </c>
      <c r="E58" s="24"/>
      <c r="F58" s="24"/>
      <c r="G58" s="24"/>
      <c r="H58" s="24"/>
      <c r="I58" s="24"/>
    </row>
    <row r="59" spans="1:9" ht="10.5" customHeight="1" x14ac:dyDescent="0.2">
      <c r="A59" s="39">
        <v>51</v>
      </c>
      <c r="B59" s="52" t="s">
        <v>101</v>
      </c>
      <c r="C59" s="8" t="s">
        <v>102</v>
      </c>
      <c r="D59" s="18">
        <f t="shared" si="2"/>
        <v>0</v>
      </c>
      <c r="E59" s="24"/>
      <c r="F59" s="24"/>
      <c r="G59" s="24"/>
      <c r="H59" s="24"/>
      <c r="I59" s="24"/>
    </row>
    <row r="60" spans="1:9" x14ac:dyDescent="0.2">
      <c r="A60" s="39">
        <v>52</v>
      </c>
      <c r="B60" s="52" t="s">
        <v>103</v>
      </c>
      <c r="C60" s="8" t="s">
        <v>104</v>
      </c>
      <c r="D60" s="18">
        <f t="shared" si="2"/>
        <v>455988</v>
      </c>
      <c r="E60" s="24"/>
      <c r="F60" s="24">
        <v>455988</v>
      </c>
      <c r="G60" s="24"/>
      <c r="H60" s="24"/>
      <c r="I60" s="24"/>
    </row>
    <row r="61" spans="1:9" x14ac:dyDescent="0.2">
      <c r="A61" s="39">
        <v>53</v>
      </c>
      <c r="B61" s="52" t="s">
        <v>105</v>
      </c>
      <c r="C61" s="8" t="s">
        <v>106</v>
      </c>
      <c r="D61" s="18">
        <f t="shared" si="2"/>
        <v>0</v>
      </c>
      <c r="E61" s="24"/>
      <c r="F61" s="24"/>
      <c r="G61" s="24"/>
      <c r="H61" s="24"/>
      <c r="I61" s="24"/>
    </row>
    <row r="62" spans="1:9" x14ac:dyDescent="0.2">
      <c r="A62" s="39">
        <v>54</v>
      </c>
      <c r="B62" s="52" t="s">
        <v>107</v>
      </c>
      <c r="C62" s="8" t="s">
        <v>108</v>
      </c>
      <c r="D62" s="18">
        <f t="shared" si="2"/>
        <v>0</v>
      </c>
      <c r="E62" s="24"/>
      <c r="F62" s="24"/>
      <c r="G62" s="24"/>
      <c r="H62" s="24"/>
      <c r="I62" s="24"/>
    </row>
    <row r="63" spans="1:9" x14ac:dyDescent="0.2">
      <c r="A63" s="39">
        <v>55</v>
      </c>
      <c r="B63" s="52" t="s">
        <v>109</v>
      </c>
      <c r="C63" s="8" t="s">
        <v>110</v>
      </c>
      <c r="D63" s="18">
        <f t="shared" si="2"/>
        <v>0</v>
      </c>
      <c r="E63" s="24"/>
      <c r="F63" s="24"/>
      <c r="G63" s="24"/>
      <c r="H63" s="24"/>
      <c r="I63" s="24"/>
    </row>
    <row r="64" spans="1:9" x14ac:dyDescent="0.2">
      <c r="A64" s="39">
        <v>56</v>
      </c>
      <c r="B64" s="95" t="s">
        <v>390</v>
      </c>
      <c r="C64" s="10" t="s">
        <v>389</v>
      </c>
      <c r="D64" s="18"/>
      <c r="E64" s="24"/>
      <c r="F64" s="24"/>
      <c r="G64" s="24"/>
      <c r="H64" s="24"/>
      <c r="I64" s="24"/>
    </row>
    <row r="65" spans="1:9" ht="24" x14ac:dyDescent="0.2">
      <c r="A65" s="39">
        <v>57</v>
      </c>
      <c r="B65" s="52" t="s">
        <v>111</v>
      </c>
      <c r="C65" s="8" t="s">
        <v>112</v>
      </c>
      <c r="D65" s="18">
        <f t="shared" si="2"/>
        <v>0</v>
      </c>
      <c r="E65" s="24"/>
      <c r="F65" s="24"/>
      <c r="G65" s="24"/>
      <c r="H65" s="24"/>
      <c r="I65" s="24"/>
    </row>
    <row r="66" spans="1:9" ht="24" x14ac:dyDescent="0.2">
      <c r="A66" s="39">
        <v>58</v>
      </c>
      <c r="B66" s="7" t="s">
        <v>113</v>
      </c>
      <c r="C66" s="8" t="s">
        <v>114</v>
      </c>
      <c r="D66" s="18">
        <f t="shared" si="2"/>
        <v>0</v>
      </c>
      <c r="E66" s="24"/>
      <c r="F66" s="24"/>
      <c r="G66" s="24"/>
      <c r="H66" s="24"/>
      <c r="I66" s="24"/>
    </row>
    <row r="67" spans="1:9" ht="17.25" customHeight="1" x14ac:dyDescent="0.2">
      <c r="A67" s="39">
        <v>59</v>
      </c>
      <c r="B67" s="9" t="s">
        <v>115</v>
      </c>
      <c r="C67" s="10" t="s">
        <v>116</v>
      </c>
      <c r="D67" s="18">
        <f t="shared" si="2"/>
        <v>0</v>
      </c>
      <c r="E67" s="24"/>
      <c r="F67" s="24"/>
      <c r="G67" s="24"/>
      <c r="H67" s="24"/>
      <c r="I67" s="24"/>
    </row>
    <row r="68" spans="1:9" ht="15" customHeight="1" x14ac:dyDescent="0.2">
      <c r="A68" s="39">
        <v>60</v>
      </c>
      <c r="B68" s="7" t="s">
        <v>117</v>
      </c>
      <c r="C68" s="8" t="s">
        <v>118</v>
      </c>
      <c r="D68" s="18">
        <f t="shared" si="2"/>
        <v>0</v>
      </c>
      <c r="E68" s="24"/>
      <c r="F68" s="24"/>
      <c r="G68" s="24"/>
      <c r="H68" s="24"/>
      <c r="I68" s="24"/>
    </row>
    <row r="69" spans="1:9" ht="16.5" customHeight="1" x14ac:dyDescent="0.2">
      <c r="A69" s="39">
        <v>61</v>
      </c>
      <c r="B69" s="52" t="s">
        <v>119</v>
      </c>
      <c r="C69" s="8" t="s">
        <v>318</v>
      </c>
      <c r="D69" s="18">
        <f t="shared" si="2"/>
        <v>0</v>
      </c>
      <c r="E69" s="24"/>
      <c r="F69" s="24"/>
      <c r="G69" s="24"/>
      <c r="H69" s="24"/>
      <c r="I69" s="24"/>
    </row>
    <row r="70" spans="1:9" ht="17.25" customHeight="1" x14ac:dyDescent="0.2">
      <c r="A70" s="39">
        <v>62</v>
      </c>
      <c r="B70" s="4" t="s">
        <v>120</v>
      </c>
      <c r="C70" s="8" t="s">
        <v>121</v>
      </c>
      <c r="D70" s="18">
        <f t="shared" si="2"/>
        <v>0</v>
      </c>
      <c r="E70" s="24"/>
      <c r="F70" s="24"/>
      <c r="G70" s="24"/>
      <c r="H70" s="24"/>
      <c r="I70" s="24"/>
    </row>
    <row r="71" spans="1:9" ht="12.75" customHeight="1" x14ac:dyDescent="0.2">
      <c r="A71" s="39">
        <v>63</v>
      </c>
      <c r="B71" s="4" t="s">
        <v>122</v>
      </c>
      <c r="C71" s="8" t="s">
        <v>123</v>
      </c>
      <c r="D71" s="18">
        <f t="shared" si="2"/>
        <v>0</v>
      </c>
      <c r="E71" s="24"/>
      <c r="F71" s="24"/>
      <c r="G71" s="24"/>
      <c r="H71" s="24"/>
      <c r="I71" s="24"/>
    </row>
    <row r="72" spans="1:9" ht="27.75" customHeight="1" x14ac:dyDescent="0.2">
      <c r="A72" s="39">
        <v>64</v>
      </c>
      <c r="B72" s="7" t="s">
        <v>124</v>
      </c>
      <c r="C72" s="8" t="s">
        <v>125</v>
      </c>
      <c r="D72" s="18">
        <f t="shared" si="2"/>
        <v>0</v>
      </c>
      <c r="E72" s="24"/>
      <c r="F72" s="24"/>
      <c r="G72" s="24"/>
      <c r="H72" s="24"/>
      <c r="I72" s="24"/>
    </row>
    <row r="73" spans="1:9" x14ac:dyDescent="0.2">
      <c r="A73" s="39">
        <v>65</v>
      </c>
      <c r="B73" s="7" t="s">
        <v>126</v>
      </c>
      <c r="C73" s="5" t="s">
        <v>127</v>
      </c>
      <c r="D73" s="18">
        <f t="shared" si="2"/>
        <v>0</v>
      </c>
      <c r="E73" s="24"/>
      <c r="F73" s="24"/>
      <c r="G73" s="24"/>
      <c r="H73" s="24"/>
      <c r="I73" s="24"/>
    </row>
    <row r="74" spans="1:9" x14ac:dyDescent="0.2">
      <c r="A74" s="39">
        <v>66</v>
      </c>
      <c r="B74" s="7" t="s">
        <v>128</v>
      </c>
      <c r="C74" s="8" t="s">
        <v>129</v>
      </c>
      <c r="D74" s="18">
        <f t="shared" si="2"/>
        <v>0</v>
      </c>
      <c r="E74" s="24"/>
      <c r="F74" s="24"/>
      <c r="G74" s="24"/>
      <c r="H74" s="24"/>
      <c r="I74" s="24"/>
    </row>
    <row r="75" spans="1:9" ht="24" x14ac:dyDescent="0.2">
      <c r="A75" s="39">
        <v>67</v>
      </c>
      <c r="B75" s="7" t="s">
        <v>130</v>
      </c>
      <c r="C75" s="8" t="s">
        <v>131</v>
      </c>
      <c r="D75" s="18">
        <f t="shared" ref="D75:D138" si="3">E75+F75+G75+H75+I75</f>
        <v>0</v>
      </c>
      <c r="E75" s="24"/>
      <c r="F75" s="24"/>
      <c r="G75" s="24"/>
      <c r="H75" s="24"/>
      <c r="I75" s="24"/>
    </row>
    <row r="76" spans="1:9" ht="24" x14ac:dyDescent="0.2">
      <c r="A76" s="39">
        <v>68</v>
      </c>
      <c r="B76" s="4" t="s">
        <v>132</v>
      </c>
      <c r="C76" s="8" t="s">
        <v>133</v>
      </c>
      <c r="D76" s="18">
        <f t="shared" si="3"/>
        <v>0</v>
      </c>
      <c r="E76" s="24"/>
      <c r="F76" s="24"/>
      <c r="G76" s="24"/>
      <c r="H76" s="24"/>
      <c r="I76" s="24"/>
    </row>
    <row r="77" spans="1:9" ht="24" x14ac:dyDescent="0.2">
      <c r="A77" s="39">
        <v>69</v>
      </c>
      <c r="B77" s="7" t="s">
        <v>134</v>
      </c>
      <c r="C77" s="8" t="s">
        <v>135</v>
      </c>
      <c r="D77" s="18">
        <f t="shared" si="3"/>
        <v>0</v>
      </c>
      <c r="E77" s="24"/>
      <c r="F77" s="24"/>
      <c r="G77" s="24"/>
      <c r="H77" s="24"/>
      <c r="I77" s="24"/>
    </row>
    <row r="78" spans="1:9" ht="24" x14ac:dyDescent="0.2">
      <c r="A78" s="39">
        <v>70</v>
      </c>
      <c r="B78" s="7" t="s">
        <v>136</v>
      </c>
      <c r="C78" s="8" t="s">
        <v>137</v>
      </c>
      <c r="D78" s="18">
        <f t="shared" si="3"/>
        <v>0</v>
      </c>
      <c r="E78" s="24"/>
      <c r="F78" s="24"/>
      <c r="G78" s="24"/>
      <c r="H78" s="24"/>
      <c r="I78" s="24"/>
    </row>
    <row r="79" spans="1:9" ht="24" x14ac:dyDescent="0.2">
      <c r="A79" s="39">
        <v>71</v>
      </c>
      <c r="B79" s="4" t="s">
        <v>138</v>
      </c>
      <c r="C79" s="8" t="s">
        <v>139</v>
      </c>
      <c r="D79" s="18">
        <f t="shared" si="3"/>
        <v>0</v>
      </c>
      <c r="E79" s="24"/>
      <c r="F79" s="24"/>
      <c r="G79" s="24"/>
      <c r="H79" s="24"/>
      <c r="I79" s="24"/>
    </row>
    <row r="80" spans="1:9" ht="24" x14ac:dyDescent="0.2">
      <c r="A80" s="39">
        <v>72</v>
      </c>
      <c r="B80" s="4" t="s">
        <v>140</v>
      </c>
      <c r="C80" s="8" t="s">
        <v>141</v>
      </c>
      <c r="D80" s="18">
        <f t="shared" si="3"/>
        <v>0</v>
      </c>
      <c r="E80" s="24"/>
      <c r="F80" s="24"/>
      <c r="G80" s="24"/>
      <c r="H80" s="24"/>
      <c r="I80" s="24"/>
    </row>
    <row r="81" spans="1:9" ht="24" x14ac:dyDescent="0.2">
      <c r="A81" s="39">
        <v>73</v>
      </c>
      <c r="B81" s="4" t="s">
        <v>142</v>
      </c>
      <c r="C81" s="8" t="s">
        <v>143</v>
      </c>
      <c r="D81" s="18">
        <f t="shared" si="3"/>
        <v>0</v>
      </c>
      <c r="E81" s="24"/>
      <c r="F81" s="24"/>
      <c r="G81" s="24"/>
      <c r="H81" s="24"/>
      <c r="I81" s="24"/>
    </row>
    <row r="82" spans="1:9" ht="24" x14ac:dyDescent="0.2">
      <c r="A82" s="39">
        <v>74</v>
      </c>
      <c r="B82" s="52" t="s">
        <v>144</v>
      </c>
      <c r="C82" s="8" t="s">
        <v>145</v>
      </c>
      <c r="D82" s="18">
        <f t="shared" si="3"/>
        <v>0</v>
      </c>
      <c r="E82" s="24"/>
      <c r="F82" s="24"/>
      <c r="G82" s="24"/>
      <c r="H82" s="24"/>
      <c r="I82" s="24"/>
    </row>
    <row r="83" spans="1:9" x14ac:dyDescent="0.2">
      <c r="A83" s="39">
        <v>75</v>
      </c>
      <c r="B83" s="4" t="s">
        <v>146</v>
      </c>
      <c r="C83" s="8" t="s">
        <v>147</v>
      </c>
      <c r="D83" s="18">
        <f t="shared" si="3"/>
        <v>0</v>
      </c>
      <c r="E83" s="24"/>
      <c r="F83" s="24"/>
      <c r="G83" s="24"/>
      <c r="H83" s="24"/>
      <c r="I83" s="24"/>
    </row>
    <row r="84" spans="1:9" x14ac:dyDescent="0.2">
      <c r="A84" s="39">
        <v>76</v>
      </c>
      <c r="B84" s="52" t="s">
        <v>148</v>
      </c>
      <c r="C84" s="8" t="s">
        <v>149</v>
      </c>
      <c r="D84" s="18">
        <f t="shared" si="3"/>
        <v>0</v>
      </c>
      <c r="E84" s="24"/>
      <c r="F84" s="24"/>
      <c r="G84" s="24"/>
      <c r="H84" s="24"/>
      <c r="I84" s="24"/>
    </row>
    <row r="85" spans="1:9" x14ac:dyDescent="0.2">
      <c r="A85" s="39">
        <v>77</v>
      </c>
      <c r="B85" s="9" t="s">
        <v>150</v>
      </c>
      <c r="C85" s="10" t="s">
        <v>151</v>
      </c>
      <c r="D85" s="18">
        <f t="shared" si="3"/>
        <v>0</v>
      </c>
      <c r="E85" s="24"/>
      <c r="F85" s="24"/>
      <c r="G85" s="24"/>
      <c r="H85" s="24"/>
      <c r="I85" s="24"/>
    </row>
    <row r="86" spans="1:9" x14ac:dyDescent="0.2">
      <c r="A86" s="39">
        <v>78</v>
      </c>
      <c r="B86" s="4" t="s">
        <v>152</v>
      </c>
      <c r="C86" s="8" t="s">
        <v>153</v>
      </c>
      <c r="D86" s="18">
        <f t="shared" si="3"/>
        <v>0</v>
      </c>
      <c r="E86" s="24"/>
      <c r="F86" s="24"/>
      <c r="G86" s="24"/>
      <c r="H86" s="24"/>
      <c r="I86" s="24"/>
    </row>
    <row r="87" spans="1:9" x14ac:dyDescent="0.2">
      <c r="A87" s="39">
        <v>79</v>
      </c>
      <c r="B87" s="9" t="s">
        <v>154</v>
      </c>
      <c r="C87" s="10" t="s">
        <v>155</v>
      </c>
      <c r="D87" s="18">
        <f t="shared" si="3"/>
        <v>0</v>
      </c>
      <c r="E87" s="24"/>
      <c r="F87" s="24"/>
      <c r="G87" s="24"/>
      <c r="H87" s="24"/>
      <c r="I87" s="24"/>
    </row>
    <row r="88" spans="1:9" x14ac:dyDescent="0.2">
      <c r="A88" s="39">
        <v>80</v>
      </c>
      <c r="B88" s="4" t="s">
        <v>156</v>
      </c>
      <c r="C88" s="8" t="s">
        <v>157</v>
      </c>
      <c r="D88" s="18">
        <f t="shared" si="3"/>
        <v>5471856</v>
      </c>
      <c r="E88" s="24"/>
      <c r="F88" s="24">
        <v>5471856</v>
      </c>
      <c r="G88" s="24"/>
      <c r="H88" s="24"/>
      <c r="I88" s="24"/>
    </row>
    <row r="89" spans="1:9" x14ac:dyDescent="0.2">
      <c r="A89" s="39">
        <v>81</v>
      </c>
      <c r="B89" s="9" t="s">
        <v>158</v>
      </c>
      <c r="C89" s="10" t="s">
        <v>159</v>
      </c>
      <c r="D89" s="18">
        <f t="shared" si="3"/>
        <v>0</v>
      </c>
      <c r="E89" s="24"/>
      <c r="F89" s="24"/>
      <c r="G89" s="24"/>
      <c r="H89" s="24"/>
      <c r="I89" s="24"/>
    </row>
    <row r="90" spans="1:9" x14ac:dyDescent="0.2">
      <c r="A90" s="39">
        <v>82</v>
      </c>
      <c r="B90" s="7" t="s">
        <v>160</v>
      </c>
      <c r="C90" s="10" t="s">
        <v>391</v>
      </c>
      <c r="D90" s="18">
        <f t="shared" si="3"/>
        <v>0</v>
      </c>
      <c r="E90" s="24"/>
      <c r="F90" s="24"/>
      <c r="G90" s="24"/>
      <c r="H90" s="24"/>
      <c r="I90" s="24"/>
    </row>
    <row r="91" spans="1:9" ht="17.25" customHeight="1" x14ac:dyDescent="0.2">
      <c r="A91" s="39">
        <v>83</v>
      </c>
      <c r="B91" s="52" t="s">
        <v>161</v>
      </c>
      <c r="C91" s="8" t="s">
        <v>162</v>
      </c>
      <c r="D91" s="18">
        <f t="shared" si="3"/>
        <v>949975</v>
      </c>
      <c r="E91" s="24"/>
      <c r="F91" s="24">
        <v>949975</v>
      </c>
      <c r="G91" s="24"/>
      <c r="H91" s="24"/>
      <c r="I91" s="24"/>
    </row>
    <row r="92" spans="1:9" ht="24" x14ac:dyDescent="0.2">
      <c r="A92" s="39">
        <v>84</v>
      </c>
      <c r="B92" s="7" t="s">
        <v>163</v>
      </c>
      <c r="C92" s="5" t="s">
        <v>164</v>
      </c>
      <c r="D92" s="18">
        <f t="shared" si="3"/>
        <v>0</v>
      </c>
      <c r="E92" s="24"/>
      <c r="F92" s="24"/>
      <c r="G92" s="24"/>
      <c r="H92" s="24"/>
      <c r="I92" s="24"/>
    </row>
    <row r="93" spans="1:9" x14ac:dyDescent="0.2">
      <c r="A93" s="39">
        <v>85</v>
      </c>
      <c r="B93" s="7" t="s">
        <v>165</v>
      </c>
      <c r="C93" s="10" t="s">
        <v>166</v>
      </c>
      <c r="D93" s="18">
        <f t="shared" si="3"/>
        <v>0</v>
      </c>
      <c r="E93" s="24"/>
      <c r="F93" s="24"/>
      <c r="G93" s="24"/>
      <c r="H93" s="24"/>
      <c r="I93" s="24"/>
    </row>
    <row r="94" spans="1:9" x14ac:dyDescent="0.2">
      <c r="A94" s="39">
        <v>86</v>
      </c>
      <c r="B94" s="52" t="s">
        <v>167</v>
      </c>
      <c r="C94" s="8" t="s">
        <v>168</v>
      </c>
      <c r="D94" s="18">
        <f t="shared" si="3"/>
        <v>0</v>
      </c>
      <c r="E94" s="24"/>
      <c r="F94" s="24"/>
      <c r="G94" s="24"/>
      <c r="H94" s="24"/>
      <c r="I94" s="24"/>
    </row>
    <row r="95" spans="1:9" x14ac:dyDescent="0.2">
      <c r="A95" s="39">
        <v>87</v>
      </c>
      <c r="B95" s="7" t="s">
        <v>169</v>
      </c>
      <c r="C95" s="5" t="s">
        <v>170</v>
      </c>
      <c r="D95" s="18">
        <f t="shared" si="3"/>
        <v>0</v>
      </c>
      <c r="E95" s="24"/>
      <c r="F95" s="24"/>
      <c r="G95" s="24"/>
      <c r="H95" s="24"/>
      <c r="I95" s="24"/>
    </row>
    <row r="96" spans="1:9" x14ac:dyDescent="0.2">
      <c r="A96" s="39">
        <v>88</v>
      </c>
      <c r="B96" s="52" t="s">
        <v>171</v>
      </c>
      <c r="C96" s="8" t="s">
        <v>172</v>
      </c>
      <c r="D96" s="18">
        <f t="shared" si="3"/>
        <v>0</v>
      </c>
      <c r="E96" s="24"/>
      <c r="F96" s="24"/>
      <c r="G96" s="24"/>
      <c r="H96" s="24"/>
      <c r="I96" s="24"/>
    </row>
    <row r="97" spans="1:9" x14ac:dyDescent="0.2">
      <c r="A97" s="39">
        <v>89</v>
      </c>
      <c r="B97" s="52" t="s">
        <v>173</v>
      </c>
      <c r="C97" s="8" t="s">
        <v>174</v>
      </c>
      <c r="D97" s="18">
        <f t="shared" si="3"/>
        <v>0</v>
      </c>
      <c r="E97" s="24"/>
      <c r="F97" s="24"/>
      <c r="G97" s="24"/>
      <c r="H97" s="24"/>
      <c r="I97" s="24"/>
    </row>
    <row r="98" spans="1:9" ht="13.5" customHeight="1" x14ac:dyDescent="0.2">
      <c r="A98" s="39">
        <v>90</v>
      </c>
      <c r="B98" s="7" t="s">
        <v>175</v>
      </c>
      <c r="C98" s="10" t="s">
        <v>176</v>
      </c>
      <c r="D98" s="18">
        <f t="shared" si="3"/>
        <v>0</v>
      </c>
      <c r="E98" s="24"/>
      <c r="F98" s="24"/>
      <c r="G98" s="24"/>
      <c r="H98" s="24"/>
      <c r="I98" s="24"/>
    </row>
    <row r="99" spans="1:9" ht="14.25" customHeight="1" x14ac:dyDescent="0.2">
      <c r="A99" s="39">
        <v>91</v>
      </c>
      <c r="B99" s="7" t="s">
        <v>177</v>
      </c>
      <c r="C99" s="5" t="s">
        <v>178</v>
      </c>
      <c r="D99" s="18">
        <f t="shared" si="3"/>
        <v>0</v>
      </c>
      <c r="E99" s="24"/>
      <c r="F99" s="24"/>
      <c r="G99" s="24"/>
      <c r="H99" s="24"/>
      <c r="I99" s="24"/>
    </row>
    <row r="100" spans="1:9" x14ac:dyDescent="0.2">
      <c r="A100" s="39">
        <v>92</v>
      </c>
      <c r="B100" s="4" t="s">
        <v>179</v>
      </c>
      <c r="C100" s="5" t="s">
        <v>180</v>
      </c>
      <c r="D100" s="18">
        <f t="shared" si="3"/>
        <v>0</v>
      </c>
      <c r="E100" s="24"/>
      <c r="F100" s="24"/>
      <c r="G100" s="24"/>
      <c r="H100" s="24"/>
      <c r="I100" s="24"/>
    </row>
    <row r="101" spans="1:9" x14ac:dyDescent="0.2">
      <c r="A101" s="39">
        <v>93</v>
      </c>
      <c r="B101" s="4" t="s">
        <v>181</v>
      </c>
      <c r="C101" s="5" t="s">
        <v>182</v>
      </c>
      <c r="D101" s="18">
        <f t="shared" si="3"/>
        <v>0</v>
      </c>
      <c r="E101" s="24"/>
      <c r="F101" s="24"/>
      <c r="G101" s="24"/>
      <c r="H101" s="24"/>
      <c r="I101" s="24"/>
    </row>
    <row r="102" spans="1:9" x14ac:dyDescent="0.2">
      <c r="A102" s="39">
        <v>94</v>
      </c>
      <c r="B102" s="52" t="s">
        <v>183</v>
      </c>
      <c r="C102" s="8" t="s">
        <v>184</v>
      </c>
      <c r="D102" s="18">
        <f t="shared" si="3"/>
        <v>0</v>
      </c>
      <c r="E102" s="24"/>
      <c r="F102" s="24"/>
      <c r="G102" s="24"/>
      <c r="H102" s="24"/>
      <c r="I102" s="24"/>
    </row>
    <row r="103" spans="1:9" x14ac:dyDescent="0.2">
      <c r="A103" s="39">
        <v>95</v>
      </c>
      <c r="B103" s="9" t="s">
        <v>185</v>
      </c>
      <c r="C103" s="10" t="s">
        <v>186</v>
      </c>
      <c r="D103" s="18">
        <f t="shared" si="3"/>
        <v>0</v>
      </c>
      <c r="E103" s="24"/>
      <c r="F103" s="24"/>
      <c r="G103" s="24"/>
      <c r="H103" s="24"/>
      <c r="I103" s="24"/>
    </row>
    <row r="104" spans="1:9" x14ac:dyDescent="0.2">
      <c r="A104" s="39">
        <v>96</v>
      </c>
      <c r="B104" s="4" t="s">
        <v>187</v>
      </c>
      <c r="C104" s="5" t="s">
        <v>188</v>
      </c>
      <c r="D104" s="18">
        <f t="shared" si="3"/>
        <v>0</v>
      </c>
      <c r="E104" s="24"/>
      <c r="F104" s="24"/>
      <c r="G104" s="24"/>
      <c r="H104" s="24"/>
      <c r="I104" s="24"/>
    </row>
    <row r="105" spans="1:9" x14ac:dyDescent="0.2">
      <c r="A105" s="39">
        <v>97</v>
      </c>
      <c r="B105" s="7" t="s">
        <v>189</v>
      </c>
      <c r="C105" s="5" t="s">
        <v>190</v>
      </c>
      <c r="D105" s="18">
        <f t="shared" si="3"/>
        <v>0</v>
      </c>
      <c r="E105" s="24"/>
      <c r="F105" s="24"/>
      <c r="G105" s="24"/>
      <c r="H105" s="24"/>
      <c r="I105" s="24"/>
    </row>
    <row r="106" spans="1:9" x14ac:dyDescent="0.2">
      <c r="A106" s="39">
        <v>98</v>
      </c>
      <c r="B106" s="52" t="s">
        <v>191</v>
      </c>
      <c r="C106" s="8" t="s">
        <v>192</v>
      </c>
      <c r="D106" s="18">
        <f t="shared" si="3"/>
        <v>0</v>
      </c>
      <c r="E106" s="24"/>
      <c r="F106" s="24"/>
      <c r="G106" s="24"/>
      <c r="H106" s="24"/>
      <c r="I106" s="24"/>
    </row>
    <row r="107" spans="1:9" x14ac:dyDescent="0.2">
      <c r="A107" s="39">
        <v>99</v>
      </c>
      <c r="B107" s="52" t="s">
        <v>193</v>
      </c>
      <c r="C107" s="8" t="s">
        <v>194</v>
      </c>
      <c r="D107" s="18">
        <f t="shared" si="3"/>
        <v>0</v>
      </c>
      <c r="E107" s="24"/>
      <c r="F107" s="24"/>
      <c r="G107" s="24"/>
      <c r="H107" s="24"/>
      <c r="I107" s="24"/>
    </row>
    <row r="108" spans="1:9" x14ac:dyDescent="0.2">
      <c r="A108" s="39">
        <v>100</v>
      </c>
      <c r="B108" s="4" t="s">
        <v>195</v>
      </c>
      <c r="C108" s="5" t="s">
        <v>196</v>
      </c>
      <c r="D108" s="18">
        <f t="shared" si="3"/>
        <v>0</v>
      </c>
      <c r="E108" s="24"/>
      <c r="F108" s="24"/>
      <c r="G108" s="24"/>
      <c r="H108" s="24"/>
      <c r="I108" s="24"/>
    </row>
    <row r="109" spans="1:9" x14ac:dyDescent="0.2">
      <c r="A109" s="39">
        <v>101</v>
      </c>
      <c r="B109" s="7" t="s">
        <v>197</v>
      </c>
      <c r="C109" s="5" t="s">
        <v>198</v>
      </c>
      <c r="D109" s="18">
        <f t="shared" si="3"/>
        <v>0</v>
      </c>
      <c r="E109" s="24"/>
      <c r="F109" s="24"/>
      <c r="G109" s="24"/>
      <c r="H109" s="24"/>
      <c r="I109" s="24"/>
    </row>
    <row r="110" spans="1:9" x14ac:dyDescent="0.2">
      <c r="A110" s="39">
        <v>102</v>
      </c>
      <c r="B110" s="4" t="s">
        <v>199</v>
      </c>
      <c r="C110" s="8" t="s">
        <v>200</v>
      </c>
      <c r="D110" s="18">
        <f t="shared" si="3"/>
        <v>181581390</v>
      </c>
      <c r="E110" s="24"/>
      <c r="F110" s="24"/>
      <c r="G110" s="24"/>
      <c r="H110" s="24"/>
      <c r="I110" s="24">
        <v>181581390</v>
      </c>
    </row>
    <row r="111" spans="1:9" x14ac:dyDescent="0.2">
      <c r="A111" s="39">
        <v>103</v>
      </c>
      <c r="B111" s="4" t="s">
        <v>201</v>
      </c>
      <c r="C111" s="5" t="s">
        <v>202</v>
      </c>
      <c r="D111" s="18">
        <f t="shared" si="3"/>
        <v>0</v>
      </c>
      <c r="E111" s="24"/>
      <c r="F111" s="24"/>
      <c r="G111" s="24"/>
      <c r="H111" s="24"/>
      <c r="I111" s="24"/>
    </row>
    <row r="112" spans="1:9" x14ac:dyDescent="0.2">
      <c r="A112" s="39">
        <v>104</v>
      </c>
      <c r="B112" s="52" t="s">
        <v>203</v>
      </c>
      <c r="C112" s="8" t="s">
        <v>204</v>
      </c>
      <c r="D112" s="18">
        <f t="shared" si="3"/>
        <v>45918496</v>
      </c>
      <c r="E112" s="24"/>
      <c r="F112" s="24"/>
      <c r="G112" s="24"/>
      <c r="H112" s="24"/>
      <c r="I112" s="24">
        <v>45918496</v>
      </c>
    </row>
    <row r="113" spans="1:9" x14ac:dyDescent="0.2">
      <c r="A113" s="39">
        <v>105</v>
      </c>
      <c r="B113" s="52" t="s">
        <v>205</v>
      </c>
      <c r="C113" s="8" t="s">
        <v>206</v>
      </c>
      <c r="D113" s="18">
        <f t="shared" si="3"/>
        <v>0</v>
      </c>
      <c r="E113" s="24"/>
      <c r="F113" s="24"/>
      <c r="G113" s="24"/>
      <c r="H113" s="24"/>
      <c r="I113" s="24"/>
    </row>
    <row r="114" spans="1:9" x14ac:dyDescent="0.2">
      <c r="A114" s="39">
        <v>106</v>
      </c>
      <c r="B114" s="52" t="s">
        <v>207</v>
      </c>
      <c r="C114" s="8" t="s">
        <v>208</v>
      </c>
      <c r="D114" s="18">
        <f t="shared" si="3"/>
        <v>0</v>
      </c>
      <c r="E114" s="24"/>
      <c r="F114" s="24"/>
      <c r="G114" s="24"/>
      <c r="H114" s="24"/>
      <c r="I114" s="24"/>
    </row>
    <row r="115" spans="1:9" ht="24" x14ac:dyDescent="0.2">
      <c r="A115" s="39">
        <v>107</v>
      </c>
      <c r="B115" s="52" t="s">
        <v>209</v>
      </c>
      <c r="C115" s="8" t="s">
        <v>210</v>
      </c>
      <c r="D115" s="18">
        <f t="shared" si="3"/>
        <v>0</v>
      </c>
      <c r="E115" s="24"/>
      <c r="F115" s="24"/>
      <c r="G115" s="24"/>
      <c r="H115" s="24"/>
      <c r="I115" s="24"/>
    </row>
    <row r="116" spans="1:9" x14ac:dyDescent="0.2">
      <c r="A116" s="39">
        <v>108</v>
      </c>
      <c r="B116" s="52" t="s">
        <v>211</v>
      </c>
      <c r="C116" s="8" t="s">
        <v>212</v>
      </c>
      <c r="D116" s="18">
        <f t="shared" si="3"/>
        <v>0</v>
      </c>
      <c r="E116" s="24"/>
      <c r="F116" s="24"/>
      <c r="G116" s="24"/>
      <c r="H116" s="24"/>
      <c r="I116" s="24"/>
    </row>
    <row r="117" spans="1:9" x14ac:dyDescent="0.2">
      <c r="A117" s="39">
        <v>109</v>
      </c>
      <c r="B117" s="52" t="s">
        <v>213</v>
      </c>
      <c r="C117" s="8" t="s">
        <v>214</v>
      </c>
      <c r="D117" s="18">
        <f t="shared" si="3"/>
        <v>672446203</v>
      </c>
      <c r="E117" s="24">
        <v>3804898</v>
      </c>
      <c r="F117" s="24"/>
      <c r="G117" s="24"/>
      <c r="H117" s="24"/>
      <c r="I117" s="24">
        <v>668641305</v>
      </c>
    </row>
    <row r="118" spans="1:9" ht="12" customHeight="1" x14ac:dyDescent="0.2">
      <c r="A118" s="39">
        <v>110</v>
      </c>
      <c r="B118" s="13" t="s">
        <v>215</v>
      </c>
      <c r="C118" s="14" t="s">
        <v>216</v>
      </c>
      <c r="D118" s="18">
        <f t="shared" si="3"/>
        <v>0</v>
      </c>
      <c r="E118" s="24"/>
      <c r="F118" s="24"/>
      <c r="G118" s="24"/>
      <c r="H118" s="24"/>
      <c r="I118" s="24"/>
    </row>
    <row r="119" spans="1:9" x14ac:dyDescent="0.2">
      <c r="A119" s="39">
        <v>111</v>
      </c>
      <c r="B119" s="13" t="s">
        <v>382</v>
      </c>
      <c r="C119" s="14" t="s">
        <v>319</v>
      </c>
      <c r="D119" s="18">
        <f t="shared" si="3"/>
        <v>0</v>
      </c>
      <c r="E119" s="24"/>
      <c r="F119" s="24"/>
      <c r="G119" s="24"/>
      <c r="H119" s="24"/>
      <c r="I119" s="24"/>
    </row>
    <row r="120" spans="1:9" x14ac:dyDescent="0.2">
      <c r="A120" s="39">
        <v>112</v>
      </c>
      <c r="B120" s="7" t="s">
        <v>217</v>
      </c>
      <c r="C120" s="5" t="s">
        <v>218</v>
      </c>
      <c r="D120" s="18">
        <f t="shared" si="3"/>
        <v>0</v>
      </c>
      <c r="E120" s="24"/>
      <c r="F120" s="24"/>
      <c r="G120" s="24"/>
      <c r="H120" s="24"/>
      <c r="I120" s="24"/>
    </row>
    <row r="121" spans="1:9" x14ac:dyDescent="0.2">
      <c r="A121" s="39">
        <v>113</v>
      </c>
      <c r="B121" s="52" t="s">
        <v>219</v>
      </c>
      <c r="C121" s="8" t="s">
        <v>220</v>
      </c>
      <c r="D121" s="18">
        <f t="shared" si="3"/>
        <v>0</v>
      </c>
      <c r="E121" s="24"/>
      <c r="F121" s="24"/>
      <c r="G121" s="24"/>
      <c r="H121" s="24"/>
      <c r="I121" s="24"/>
    </row>
    <row r="122" spans="1:9" ht="15.75" customHeight="1" x14ac:dyDescent="0.2">
      <c r="A122" s="39">
        <v>114</v>
      </c>
      <c r="B122" s="4" t="s">
        <v>221</v>
      </c>
      <c r="C122" s="15" t="s">
        <v>222</v>
      </c>
      <c r="D122" s="18">
        <f t="shared" si="3"/>
        <v>0</v>
      </c>
      <c r="E122" s="24"/>
      <c r="F122" s="24"/>
      <c r="G122" s="24"/>
      <c r="H122" s="24"/>
      <c r="I122" s="24"/>
    </row>
    <row r="123" spans="1:9" ht="24" x14ac:dyDescent="0.2">
      <c r="A123" s="39">
        <v>115</v>
      </c>
      <c r="B123" s="52" t="s">
        <v>223</v>
      </c>
      <c r="C123" s="8" t="s">
        <v>224</v>
      </c>
      <c r="D123" s="18">
        <f t="shared" si="3"/>
        <v>0</v>
      </c>
      <c r="E123" s="24"/>
      <c r="F123" s="24"/>
      <c r="G123" s="24"/>
      <c r="H123" s="24"/>
      <c r="I123" s="24"/>
    </row>
    <row r="124" spans="1:9" ht="20.25" customHeight="1" x14ac:dyDescent="0.2">
      <c r="A124" s="39">
        <v>116</v>
      </c>
      <c r="B124" s="52" t="s">
        <v>225</v>
      </c>
      <c r="C124" s="10" t="s">
        <v>392</v>
      </c>
      <c r="D124" s="18">
        <f t="shared" si="3"/>
        <v>0</v>
      </c>
      <c r="E124" s="24"/>
      <c r="F124" s="24"/>
      <c r="G124" s="24"/>
      <c r="H124" s="24"/>
      <c r="I124" s="24"/>
    </row>
    <row r="125" spans="1:9" x14ac:dyDescent="0.2">
      <c r="A125" s="39">
        <v>117</v>
      </c>
      <c r="B125" s="7" t="s">
        <v>226</v>
      </c>
      <c r="C125" s="8" t="s">
        <v>227</v>
      </c>
      <c r="D125" s="18">
        <f t="shared" si="3"/>
        <v>0</v>
      </c>
      <c r="E125" s="24"/>
      <c r="F125" s="24"/>
      <c r="G125" s="24"/>
      <c r="H125" s="24"/>
      <c r="I125" s="24"/>
    </row>
    <row r="126" spans="1:9" x14ac:dyDescent="0.2">
      <c r="A126" s="39">
        <v>118</v>
      </c>
      <c r="B126" s="7" t="s">
        <v>228</v>
      </c>
      <c r="C126" s="8" t="s">
        <v>229</v>
      </c>
      <c r="D126" s="18">
        <f t="shared" si="3"/>
        <v>0</v>
      </c>
      <c r="E126" s="24"/>
      <c r="F126" s="24"/>
      <c r="G126" s="24"/>
      <c r="H126" s="24"/>
      <c r="I126" s="24"/>
    </row>
    <row r="127" spans="1:9" x14ac:dyDescent="0.2">
      <c r="A127" s="39">
        <v>119</v>
      </c>
      <c r="B127" s="7" t="s">
        <v>230</v>
      </c>
      <c r="C127" s="8" t="s">
        <v>231</v>
      </c>
      <c r="D127" s="18">
        <f t="shared" si="3"/>
        <v>0</v>
      </c>
      <c r="E127" s="24"/>
      <c r="F127" s="24"/>
      <c r="G127" s="24"/>
      <c r="H127" s="24"/>
      <c r="I127" s="24"/>
    </row>
    <row r="128" spans="1:9" ht="12.75" customHeight="1" x14ac:dyDescent="0.2">
      <c r="A128" s="39">
        <v>120</v>
      </c>
      <c r="B128" s="4" t="s">
        <v>232</v>
      </c>
      <c r="C128" s="5" t="s">
        <v>233</v>
      </c>
      <c r="D128" s="18">
        <f t="shared" si="3"/>
        <v>49553650</v>
      </c>
      <c r="E128" s="24"/>
      <c r="F128" s="24"/>
      <c r="G128" s="24"/>
      <c r="H128" s="24"/>
      <c r="I128" s="24">
        <v>49553650</v>
      </c>
    </row>
    <row r="129" spans="1:9" x14ac:dyDescent="0.2">
      <c r="A129" s="39">
        <v>121</v>
      </c>
      <c r="B129" s="7" t="s">
        <v>234</v>
      </c>
      <c r="C129" s="5" t="s">
        <v>235</v>
      </c>
      <c r="D129" s="18">
        <f t="shared" si="3"/>
        <v>0</v>
      </c>
      <c r="E129" s="24"/>
      <c r="F129" s="24"/>
      <c r="G129" s="24"/>
      <c r="H129" s="24"/>
      <c r="I129" s="24"/>
    </row>
    <row r="130" spans="1:9" x14ac:dyDescent="0.2">
      <c r="A130" s="39">
        <v>122</v>
      </c>
      <c r="B130" s="52" t="s">
        <v>236</v>
      </c>
      <c r="C130" s="8" t="s">
        <v>237</v>
      </c>
      <c r="D130" s="18">
        <f t="shared" si="3"/>
        <v>233617709</v>
      </c>
      <c r="E130" s="24">
        <v>1272628</v>
      </c>
      <c r="F130" s="24"/>
      <c r="G130" s="24"/>
      <c r="H130" s="24"/>
      <c r="I130" s="24">
        <v>232345081</v>
      </c>
    </row>
    <row r="131" spans="1:9" x14ac:dyDescent="0.2">
      <c r="A131" s="39">
        <v>123</v>
      </c>
      <c r="B131" s="52" t="s">
        <v>238</v>
      </c>
      <c r="C131" s="8" t="s">
        <v>239</v>
      </c>
      <c r="D131" s="18">
        <f t="shared" si="3"/>
        <v>0</v>
      </c>
      <c r="E131" s="24"/>
      <c r="F131" s="24"/>
      <c r="G131" s="24"/>
      <c r="H131" s="24"/>
      <c r="I131" s="24"/>
    </row>
    <row r="132" spans="1:9" x14ac:dyDescent="0.2">
      <c r="A132" s="39">
        <v>124</v>
      </c>
      <c r="B132" s="52" t="s">
        <v>240</v>
      </c>
      <c r="C132" s="8" t="s">
        <v>320</v>
      </c>
      <c r="D132" s="18">
        <f t="shared" si="3"/>
        <v>30164253</v>
      </c>
      <c r="E132" s="24"/>
      <c r="F132" s="24">
        <v>7910425</v>
      </c>
      <c r="G132" s="24">
        <v>12380294</v>
      </c>
      <c r="H132" s="24">
        <v>3116640</v>
      </c>
      <c r="I132" s="24">
        <v>6756894</v>
      </c>
    </row>
    <row r="133" spans="1:9" x14ac:dyDescent="0.2">
      <c r="A133" s="39">
        <v>125</v>
      </c>
      <c r="B133" s="52" t="s">
        <v>241</v>
      </c>
      <c r="C133" s="8" t="s">
        <v>242</v>
      </c>
      <c r="D133" s="18">
        <f t="shared" si="3"/>
        <v>0</v>
      </c>
      <c r="E133" s="24"/>
      <c r="F133" s="24"/>
      <c r="G133" s="24"/>
      <c r="H133" s="24"/>
      <c r="I133" s="24"/>
    </row>
    <row r="134" spans="1:9" ht="12.75" customHeight="1" x14ac:dyDescent="0.2">
      <c r="A134" s="39">
        <v>126</v>
      </c>
      <c r="B134" s="52" t="s">
        <v>243</v>
      </c>
      <c r="C134" s="8" t="s">
        <v>244</v>
      </c>
      <c r="D134" s="18">
        <f t="shared" si="3"/>
        <v>2903405</v>
      </c>
      <c r="E134" s="24"/>
      <c r="F134" s="24">
        <v>2903405</v>
      </c>
      <c r="G134" s="24"/>
      <c r="H134" s="24"/>
      <c r="I134" s="24"/>
    </row>
    <row r="135" spans="1:9" x14ac:dyDescent="0.2">
      <c r="A135" s="39">
        <v>127</v>
      </c>
      <c r="B135" s="4" t="s">
        <v>245</v>
      </c>
      <c r="C135" s="5" t="s">
        <v>246</v>
      </c>
      <c r="D135" s="18">
        <f t="shared" si="3"/>
        <v>22677813</v>
      </c>
      <c r="E135" s="24"/>
      <c r="F135" s="24">
        <v>574780</v>
      </c>
      <c r="G135" s="24"/>
      <c r="H135" s="24"/>
      <c r="I135" s="24">
        <v>22103033</v>
      </c>
    </row>
    <row r="136" spans="1:9" x14ac:dyDescent="0.2">
      <c r="A136" s="39">
        <v>128</v>
      </c>
      <c r="B136" s="52" t="s">
        <v>247</v>
      </c>
      <c r="C136" s="8" t="s">
        <v>248</v>
      </c>
      <c r="D136" s="18">
        <f t="shared" si="3"/>
        <v>0</v>
      </c>
      <c r="E136" s="24"/>
      <c r="F136" s="24"/>
      <c r="G136" s="24"/>
      <c r="H136" s="24"/>
      <c r="I136" s="24"/>
    </row>
    <row r="137" spans="1:9" x14ac:dyDescent="0.2">
      <c r="A137" s="39">
        <v>129</v>
      </c>
      <c r="B137" s="4" t="s">
        <v>249</v>
      </c>
      <c r="C137" s="8" t="s">
        <v>321</v>
      </c>
      <c r="D137" s="18">
        <f t="shared" si="3"/>
        <v>0</v>
      </c>
      <c r="E137" s="24"/>
      <c r="F137" s="24"/>
      <c r="G137" s="24"/>
      <c r="H137" s="24"/>
      <c r="I137" s="24"/>
    </row>
    <row r="138" spans="1:9" ht="11.25" customHeight="1" x14ac:dyDescent="0.2">
      <c r="A138" s="39">
        <v>130</v>
      </c>
      <c r="B138" s="9" t="s">
        <v>250</v>
      </c>
      <c r="C138" s="10" t="s">
        <v>251</v>
      </c>
      <c r="D138" s="18">
        <f t="shared" si="3"/>
        <v>0</v>
      </c>
      <c r="E138" s="24"/>
      <c r="F138" s="24"/>
      <c r="G138" s="24"/>
      <c r="H138" s="24"/>
      <c r="I138" s="24"/>
    </row>
    <row r="139" spans="1:9" x14ac:dyDescent="0.2">
      <c r="A139" s="39">
        <v>131</v>
      </c>
      <c r="B139" s="52" t="s">
        <v>252</v>
      </c>
      <c r="C139" s="8" t="s">
        <v>253</v>
      </c>
      <c r="D139" s="18">
        <f t="shared" ref="D139:D146" si="4">E139+F139+G139+H139+I139</f>
        <v>0</v>
      </c>
      <c r="E139" s="24"/>
      <c r="F139" s="24"/>
      <c r="G139" s="24"/>
      <c r="H139" s="24"/>
      <c r="I139" s="24"/>
    </row>
    <row r="140" spans="1:9" x14ac:dyDescent="0.2">
      <c r="A140" s="39">
        <v>132</v>
      </c>
      <c r="B140" s="52" t="s">
        <v>254</v>
      </c>
      <c r="C140" s="8" t="s">
        <v>255</v>
      </c>
      <c r="D140" s="18">
        <f>E140+F140+G140+H140+I140</f>
        <v>0</v>
      </c>
      <c r="E140" s="24"/>
      <c r="F140" s="24"/>
      <c r="G140" s="24"/>
      <c r="H140" s="24"/>
      <c r="I140" s="24"/>
    </row>
    <row r="141" spans="1:9" x14ac:dyDescent="0.2">
      <c r="A141" s="39">
        <v>133</v>
      </c>
      <c r="B141" s="52" t="s">
        <v>256</v>
      </c>
      <c r="C141" s="8" t="s">
        <v>257</v>
      </c>
      <c r="D141" s="18">
        <f t="shared" si="4"/>
        <v>0</v>
      </c>
      <c r="E141" s="24"/>
      <c r="F141" s="24"/>
      <c r="G141" s="24"/>
      <c r="H141" s="24"/>
      <c r="I141" s="24"/>
    </row>
    <row r="142" spans="1:9" ht="13.5" customHeight="1" x14ac:dyDescent="0.2">
      <c r="A142" s="39">
        <v>134</v>
      </c>
      <c r="B142" s="9" t="s">
        <v>258</v>
      </c>
      <c r="C142" s="10" t="s">
        <v>322</v>
      </c>
      <c r="D142" s="18">
        <f t="shared" si="4"/>
        <v>189995</v>
      </c>
      <c r="E142" s="24"/>
      <c r="F142" s="24">
        <v>189995</v>
      </c>
      <c r="G142" s="24"/>
      <c r="H142" s="24"/>
      <c r="I142" s="24"/>
    </row>
    <row r="143" spans="1:9" x14ac:dyDescent="0.2">
      <c r="A143" s="39">
        <v>135</v>
      </c>
      <c r="B143" s="7" t="s">
        <v>259</v>
      </c>
      <c r="C143" s="10" t="s">
        <v>260</v>
      </c>
      <c r="D143" s="18">
        <f t="shared" si="4"/>
        <v>1063972</v>
      </c>
      <c r="E143" s="24"/>
      <c r="F143" s="24">
        <v>1063972</v>
      </c>
      <c r="G143" s="24"/>
      <c r="H143" s="24"/>
      <c r="I143" s="24"/>
    </row>
    <row r="144" spans="1:9" x14ac:dyDescent="0.2">
      <c r="A144" s="39">
        <v>136</v>
      </c>
      <c r="B144" s="52" t="s">
        <v>261</v>
      </c>
      <c r="C144" s="8" t="s">
        <v>262</v>
      </c>
      <c r="D144" s="18">
        <f t="shared" si="4"/>
        <v>1557959</v>
      </c>
      <c r="E144" s="24"/>
      <c r="F144" s="24">
        <v>1557959</v>
      </c>
      <c r="G144" s="24"/>
      <c r="H144" s="24"/>
      <c r="I144" s="24"/>
    </row>
    <row r="145" spans="1:9" x14ac:dyDescent="0.2">
      <c r="A145" s="39">
        <v>137</v>
      </c>
      <c r="B145" s="4" t="s">
        <v>263</v>
      </c>
      <c r="C145" s="5" t="s">
        <v>264</v>
      </c>
      <c r="D145" s="18">
        <f t="shared" si="4"/>
        <v>0</v>
      </c>
      <c r="E145" s="24"/>
      <c r="F145" s="24"/>
      <c r="G145" s="24"/>
      <c r="H145" s="24"/>
      <c r="I145" s="24"/>
    </row>
    <row r="146" spans="1:9" ht="10.5" customHeight="1" x14ac:dyDescent="0.2">
      <c r="A146" s="39">
        <v>138</v>
      </c>
      <c r="B146" s="45" t="s">
        <v>265</v>
      </c>
      <c r="C146" s="42" t="s">
        <v>266</v>
      </c>
      <c r="D146" s="18">
        <f t="shared" si="4"/>
        <v>0</v>
      </c>
      <c r="E146" s="24"/>
      <c r="F146" s="24"/>
      <c r="G146" s="24"/>
      <c r="H146" s="24"/>
      <c r="I146" s="24"/>
    </row>
    <row r="147" spans="1:9" x14ac:dyDescent="0.2">
      <c r="D147" s="25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56"/>
  <sheetViews>
    <sheetView zoomScale="90" zoomScaleNormal="90" workbookViewId="0">
      <pane xSplit="3" ySplit="13" topLeftCell="D130" activePane="bottomRight" state="frozen"/>
      <selection pane="topRight" activeCell="D1" sqref="D1"/>
      <selection pane="bottomLeft" activeCell="A15" sqref="A15"/>
      <selection pane="bottomRight" activeCell="S131" sqref="S131"/>
    </sheetView>
  </sheetViews>
  <sheetFormatPr defaultRowHeight="12" x14ac:dyDescent="0.2"/>
  <cols>
    <col min="1" max="1" width="5.42578125" style="92" customWidth="1"/>
    <col min="2" max="2" width="6.5703125" style="92" customWidth="1"/>
    <col min="3" max="3" width="28.42578125" style="46" customWidth="1"/>
    <col min="4" max="4" width="13.5703125" style="46" customWidth="1"/>
    <col min="5" max="5" width="11" style="46" customWidth="1"/>
    <col min="6" max="6" width="10.85546875" style="46" customWidth="1"/>
    <col min="7" max="7" width="11.140625" style="295" customWidth="1"/>
    <col min="8" max="8" width="10.7109375" style="21" customWidth="1"/>
    <col min="9" max="9" width="9.7109375" style="21" customWidth="1"/>
    <col min="10" max="10" width="11.42578125" style="21" customWidth="1"/>
    <col min="11" max="11" width="11.140625" style="21" customWidth="1"/>
    <col min="12" max="12" width="12.5703125" style="291" customWidth="1"/>
    <col min="13" max="13" width="13.42578125" style="1" customWidth="1"/>
    <col min="14" max="14" width="12.140625" style="25" customWidth="1"/>
    <col min="15" max="15" width="10.28515625" style="25" customWidth="1"/>
    <col min="16" max="17" width="12.42578125" style="87" customWidth="1"/>
    <col min="18" max="16384" width="9.140625" style="1"/>
  </cols>
  <sheetData>
    <row r="2" spans="1:17" ht="15" customHeight="1" x14ac:dyDescent="0.2">
      <c r="A2" s="148" t="s">
        <v>340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09"/>
      <c r="P2" s="209"/>
      <c r="Q2" s="210"/>
    </row>
    <row r="3" spans="1:17" ht="15" customHeight="1" x14ac:dyDescent="0.2">
      <c r="A3" s="145"/>
      <c r="B3" s="211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s="218" customFormat="1" ht="12.75" thickBot="1" x14ac:dyDescent="0.25">
      <c r="A4" s="213"/>
      <c r="B4" s="213"/>
      <c r="C4" s="214"/>
      <c r="D4" s="215"/>
      <c r="E4" s="215"/>
      <c r="F4" s="215"/>
      <c r="G4" s="216"/>
      <c r="H4" s="215"/>
      <c r="I4" s="215"/>
      <c r="J4" s="215"/>
      <c r="K4" s="215"/>
      <c r="L4" s="216"/>
      <c r="M4" s="215"/>
      <c r="N4" s="215"/>
      <c r="O4" s="215"/>
      <c r="P4" s="217"/>
      <c r="Q4" s="103"/>
    </row>
    <row r="5" spans="1:17" s="227" customFormat="1" ht="17.25" customHeight="1" x14ac:dyDescent="0.2">
      <c r="A5" s="219" t="s">
        <v>0</v>
      </c>
      <c r="B5" s="220" t="s">
        <v>1</v>
      </c>
      <c r="C5" s="221" t="s">
        <v>2</v>
      </c>
      <c r="D5" s="222" t="s">
        <v>341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225" t="s">
        <v>402</v>
      </c>
      <c r="Q5" s="226" t="s">
        <v>403</v>
      </c>
    </row>
    <row r="6" spans="1:17" s="237" customFormat="1" ht="24" customHeight="1" x14ac:dyDescent="0.2">
      <c r="A6" s="228"/>
      <c r="B6" s="229"/>
      <c r="C6" s="230"/>
      <c r="D6" s="231" t="s">
        <v>288</v>
      </c>
      <c r="E6" s="232" t="s">
        <v>385</v>
      </c>
      <c r="F6" s="232" t="s">
        <v>336</v>
      </c>
      <c r="G6" s="149" t="s">
        <v>337</v>
      </c>
      <c r="H6" s="149"/>
      <c r="I6" s="149"/>
      <c r="J6" s="149"/>
      <c r="K6" s="149"/>
      <c r="L6" s="232" t="s">
        <v>338</v>
      </c>
      <c r="M6" s="233"/>
      <c r="N6" s="233"/>
      <c r="O6" s="234"/>
      <c r="P6" s="235"/>
      <c r="Q6" s="236"/>
    </row>
    <row r="7" spans="1:17" s="237" customFormat="1" ht="24.75" customHeight="1" x14ac:dyDescent="0.2">
      <c r="A7" s="228"/>
      <c r="B7" s="229"/>
      <c r="C7" s="230"/>
      <c r="D7" s="231"/>
      <c r="E7" s="232"/>
      <c r="F7" s="232"/>
      <c r="G7" s="238" t="s">
        <v>268</v>
      </c>
      <c r="H7" s="149" t="s">
        <v>386</v>
      </c>
      <c r="I7" s="149" t="s">
        <v>334</v>
      </c>
      <c r="J7" s="149" t="s">
        <v>335</v>
      </c>
      <c r="K7" s="149"/>
      <c r="L7" s="239" t="s">
        <v>268</v>
      </c>
      <c r="M7" s="232" t="s">
        <v>386</v>
      </c>
      <c r="N7" s="149" t="s">
        <v>335</v>
      </c>
      <c r="O7" s="240"/>
      <c r="P7" s="235"/>
      <c r="Q7" s="236"/>
    </row>
    <row r="8" spans="1:17" s="237" customFormat="1" ht="113.25" customHeight="1" thickBot="1" x14ac:dyDescent="0.25">
      <c r="A8" s="241"/>
      <c r="B8" s="242"/>
      <c r="C8" s="243"/>
      <c r="D8" s="244"/>
      <c r="E8" s="245"/>
      <c r="F8" s="245"/>
      <c r="G8" s="246"/>
      <c r="H8" s="247"/>
      <c r="I8" s="247"/>
      <c r="J8" s="248" t="s">
        <v>342</v>
      </c>
      <c r="K8" s="248" t="s">
        <v>343</v>
      </c>
      <c r="L8" s="249"/>
      <c r="M8" s="245"/>
      <c r="N8" s="248" t="s">
        <v>344</v>
      </c>
      <c r="O8" s="250" t="s">
        <v>387</v>
      </c>
      <c r="P8" s="251"/>
      <c r="Q8" s="252"/>
    </row>
    <row r="9" spans="1:17" s="3" customFormat="1" x14ac:dyDescent="0.2">
      <c r="A9" s="253" t="s">
        <v>268</v>
      </c>
      <c r="B9" s="254"/>
      <c r="C9" s="255"/>
      <c r="D9" s="256">
        <f>D10+D11</f>
        <v>1311691386</v>
      </c>
      <c r="E9" s="56">
        <f>E10+E11</f>
        <v>135001327</v>
      </c>
      <c r="F9" s="56">
        <f t="shared" ref="F9:O9" si="0">F10+F11</f>
        <v>75396000</v>
      </c>
      <c r="G9" s="56">
        <f t="shared" si="0"/>
        <v>200732970</v>
      </c>
      <c r="H9" s="56">
        <f t="shared" si="0"/>
        <v>50773573</v>
      </c>
      <c r="I9" s="56">
        <f t="shared" si="0"/>
        <v>7199993</v>
      </c>
      <c r="J9" s="56">
        <f t="shared" si="0"/>
        <v>128783905</v>
      </c>
      <c r="K9" s="56">
        <f t="shared" si="0"/>
        <v>13975499</v>
      </c>
      <c r="L9" s="56">
        <f t="shared" si="0"/>
        <v>900561089</v>
      </c>
      <c r="M9" s="56">
        <f t="shared" si="0"/>
        <v>786024356</v>
      </c>
      <c r="N9" s="56">
        <f t="shared" si="0"/>
        <v>64669901</v>
      </c>
      <c r="O9" s="56">
        <f t="shared" si="0"/>
        <v>49866832</v>
      </c>
      <c r="P9" s="257">
        <f>P10+P11</f>
        <v>19961147.389999993</v>
      </c>
      <c r="Q9" s="258">
        <f>Q10+Q11</f>
        <v>32436752</v>
      </c>
    </row>
    <row r="10" spans="1:17" s="3" customFormat="1" ht="18" customHeight="1" x14ac:dyDescent="0.2">
      <c r="A10" s="259" t="s">
        <v>267</v>
      </c>
      <c r="B10" s="168"/>
      <c r="C10" s="168"/>
      <c r="D10" s="260">
        <v>1142</v>
      </c>
      <c r="E10" s="137">
        <v>0</v>
      </c>
      <c r="F10" s="79">
        <v>0</v>
      </c>
      <c r="G10" s="137">
        <v>0</v>
      </c>
      <c r="H10" s="79">
        <v>0</v>
      </c>
      <c r="I10" s="79">
        <v>0</v>
      </c>
      <c r="J10" s="79">
        <v>0</v>
      </c>
      <c r="K10" s="79">
        <v>0</v>
      </c>
      <c r="L10" s="137">
        <v>1142</v>
      </c>
      <c r="M10" s="79">
        <v>1044</v>
      </c>
      <c r="N10" s="79">
        <v>30</v>
      </c>
      <c r="O10" s="261">
        <v>68</v>
      </c>
      <c r="P10" s="142">
        <v>0</v>
      </c>
      <c r="Q10" s="262">
        <v>0</v>
      </c>
    </row>
    <row r="11" spans="1:17" ht="12.75" customHeight="1" x14ac:dyDescent="0.2">
      <c r="A11" s="263" t="s">
        <v>311</v>
      </c>
      <c r="B11" s="177"/>
      <c r="C11" s="264"/>
      <c r="D11" s="265">
        <f t="shared" ref="D11:P11" si="1">SUM(D12:D149)</f>
        <v>1311690244</v>
      </c>
      <c r="E11" s="137">
        <f t="shared" si="1"/>
        <v>135001327</v>
      </c>
      <c r="F11" s="137">
        <f t="shared" si="1"/>
        <v>75396000</v>
      </c>
      <c r="G11" s="137">
        <f t="shared" si="1"/>
        <v>200732970</v>
      </c>
      <c r="H11" s="137">
        <f t="shared" si="1"/>
        <v>50773573</v>
      </c>
      <c r="I11" s="137">
        <f t="shared" si="1"/>
        <v>7199993</v>
      </c>
      <c r="J11" s="137">
        <f t="shared" si="1"/>
        <v>128783905</v>
      </c>
      <c r="K11" s="137">
        <f t="shared" si="1"/>
        <v>13975499</v>
      </c>
      <c r="L11" s="137">
        <f t="shared" si="1"/>
        <v>900559947</v>
      </c>
      <c r="M11" s="137">
        <f t="shared" si="1"/>
        <v>786023312</v>
      </c>
      <c r="N11" s="137">
        <f t="shared" si="1"/>
        <v>64669871</v>
      </c>
      <c r="O11" s="266">
        <f t="shared" si="1"/>
        <v>49866764</v>
      </c>
      <c r="P11" s="267">
        <f t="shared" si="1"/>
        <v>19961147.389999993</v>
      </c>
      <c r="Q11" s="268">
        <f t="shared" ref="Q11" si="2">SUM(Q12:Q149)</f>
        <v>32436752</v>
      </c>
    </row>
    <row r="12" spans="1:17" ht="12" customHeight="1" x14ac:dyDescent="0.2">
      <c r="A12" s="269">
        <v>1</v>
      </c>
      <c r="B12" s="9" t="s">
        <v>3</v>
      </c>
      <c r="C12" s="270" t="s">
        <v>4</v>
      </c>
      <c r="D12" s="271">
        <f>E12+F12+G12+L12</f>
        <v>9356967</v>
      </c>
      <c r="E12" s="54"/>
      <c r="F12" s="54"/>
      <c r="G12" s="137">
        <f>SUM(H12:K12)</f>
        <v>794621</v>
      </c>
      <c r="H12" s="54"/>
      <c r="I12" s="54"/>
      <c r="J12" s="54">
        <v>794621</v>
      </c>
      <c r="K12" s="54"/>
      <c r="L12" s="137">
        <f>SUM(M12:O12)</f>
        <v>8562346</v>
      </c>
      <c r="M12" s="272">
        <v>8562346</v>
      </c>
      <c r="N12" s="24"/>
      <c r="O12" s="273"/>
      <c r="P12" s="274">
        <v>362067.74000000017</v>
      </c>
      <c r="Q12" s="275"/>
    </row>
    <row r="13" spans="1:17" x14ac:dyDescent="0.2">
      <c r="A13" s="269">
        <v>2</v>
      </c>
      <c r="B13" s="94" t="s">
        <v>5</v>
      </c>
      <c r="C13" s="270" t="s">
        <v>6</v>
      </c>
      <c r="D13" s="271">
        <f t="shared" ref="D13:D76" si="3">E13+F13+G13+L13</f>
        <v>11429087</v>
      </c>
      <c r="E13" s="54"/>
      <c r="F13" s="54"/>
      <c r="G13" s="137">
        <f t="shared" ref="G13:G77" si="4">SUM(H13:K13)</f>
        <v>1033274</v>
      </c>
      <c r="H13" s="54"/>
      <c r="I13" s="54"/>
      <c r="J13" s="54">
        <v>1033274</v>
      </c>
      <c r="K13" s="54"/>
      <c r="L13" s="137">
        <f t="shared" ref="L13:L77" si="5">SUM(M13:O13)</f>
        <v>10395813</v>
      </c>
      <c r="M13" s="24">
        <v>9081276</v>
      </c>
      <c r="N13" s="24">
        <v>871237</v>
      </c>
      <c r="O13" s="273">
        <v>443300</v>
      </c>
      <c r="P13" s="274">
        <v>360198.40000000008</v>
      </c>
      <c r="Q13" s="275"/>
    </row>
    <row r="14" spans="1:17" x14ac:dyDescent="0.2">
      <c r="A14" s="269">
        <v>3</v>
      </c>
      <c r="B14" s="95" t="s">
        <v>7</v>
      </c>
      <c r="C14" s="270" t="s">
        <v>8</v>
      </c>
      <c r="D14" s="271">
        <f t="shared" si="3"/>
        <v>18248395</v>
      </c>
      <c r="E14" s="54"/>
      <c r="F14" s="54"/>
      <c r="G14" s="137">
        <f t="shared" si="4"/>
        <v>2559064</v>
      </c>
      <c r="H14" s="54"/>
      <c r="I14" s="54"/>
      <c r="J14" s="54">
        <v>2559064</v>
      </c>
      <c r="K14" s="54"/>
      <c r="L14" s="137">
        <f t="shared" si="5"/>
        <v>15689331</v>
      </c>
      <c r="M14" s="24">
        <v>13699752</v>
      </c>
      <c r="N14" s="24">
        <v>986670</v>
      </c>
      <c r="O14" s="273">
        <v>1002909</v>
      </c>
      <c r="P14" s="274">
        <v>270148.80000000005</v>
      </c>
      <c r="Q14" s="275"/>
    </row>
    <row r="15" spans="1:17" ht="14.25" customHeight="1" x14ac:dyDescent="0.2">
      <c r="A15" s="269">
        <v>4</v>
      </c>
      <c r="B15" s="9" t="s">
        <v>9</v>
      </c>
      <c r="C15" s="276" t="s">
        <v>10</v>
      </c>
      <c r="D15" s="271">
        <f t="shared" si="3"/>
        <v>9872138</v>
      </c>
      <c r="E15" s="54"/>
      <c r="F15" s="54"/>
      <c r="G15" s="137">
        <f t="shared" si="4"/>
        <v>806363</v>
      </c>
      <c r="H15" s="54"/>
      <c r="I15" s="54"/>
      <c r="J15" s="54">
        <v>806363</v>
      </c>
      <c r="K15" s="54"/>
      <c r="L15" s="137">
        <f t="shared" si="5"/>
        <v>9065775</v>
      </c>
      <c r="M15" s="24">
        <v>8562346</v>
      </c>
      <c r="N15" s="24">
        <v>503429</v>
      </c>
      <c r="O15" s="273"/>
      <c r="P15" s="277">
        <v>470891.06000000011</v>
      </c>
      <c r="Q15" s="275"/>
    </row>
    <row r="16" spans="1:17" ht="12" customHeight="1" x14ac:dyDescent="0.2">
      <c r="A16" s="269">
        <v>5</v>
      </c>
      <c r="B16" s="9" t="s">
        <v>11</v>
      </c>
      <c r="C16" s="276" t="s">
        <v>12</v>
      </c>
      <c r="D16" s="271">
        <f t="shared" si="3"/>
        <v>9217436</v>
      </c>
      <c r="E16" s="54"/>
      <c r="F16" s="54"/>
      <c r="G16" s="137">
        <f t="shared" si="4"/>
        <v>655090</v>
      </c>
      <c r="H16" s="54"/>
      <c r="I16" s="54"/>
      <c r="J16" s="54">
        <v>655090</v>
      </c>
      <c r="K16" s="54"/>
      <c r="L16" s="137">
        <f t="shared" si="5"/>
        <v>8562346</v>
      </c>
      <c r="M16" s="24">
        <v>8562346</v>
      </c>
      <c r="N16" s="24"/>
      <c r="O16" s="273"/>
      <c r="P16" s="277">
        <v>371454.59999999986</v>
      </c>
      <c r="Q16" s="275"/>
    </row>
    <row r="17" spans="1:17" x14ac:dyDescent="0.2">
      <c r="A17" s="269">
        <v>6</v>
      </c>
      <c r="B17" s="95" t="s">
        <v>13</v>
      </c>
      <c r="C17" s="276" t="s">
        <v>14</v>
      </c>
      <c r="D17" s="271">
        <f t="shared" si="3"/>
        <v>35980023</v>
      </c>
      <c r="E17" s="54"/>
      <c r="F17" s="54"/>
      <c r="G17" s="137">
        <f t="shared" si="4"/>
        <v>9553988</v>
      </c>
      <c r="H17" s="54"/>
      <c r="I17" s="54">
        <v>2869693</v>
      </c>
      <c r="J17" s="54">
        <v>6582187</v>
      </c>
      <c r="K17" s="54">
        <v>102108</v>
      </c>
      <c r="L17" s="137">
        <f t="shared" si="5"/>
        <v>26426035</v>
      </c>
      <c r="M17" s="24">
        <v>22262097</v>
      </c>
      <c r="N17" s="24">
        <v>1848688</v>
      </c>
      <c r="O17" s="273">
        <v>2315250</v>
      </c>
      <c r="P17" s="277">
        <v>22512.399999999998</v>
      </c>
      <c r="Q17" s="275"/>
    </row>
    <row r="18" spans="1:17" x14ac:dyDescent="0.2">
      <c r="A18" s="269">
        <v>7</v>
      </c>
      <c r="B18" s="9" t="s">
        <v>15</v>
      </c>
      <c r="C18" s="276" t="s">
        <v>16</v>
      </c>
      <c r="D18" s="271">
        <f t="shared" si="3"/>
        <v>13743089</v>
      </c>
      <c r="E18" s="54"/>
      <c r="F18" s="54"/>
      <c r="G18" s="137">
        <f t="shared" si="4"/>
        <v>1577505</v>
      </c>
      <c r="H18" s="54"/>
      <c r="I18" s="54"/>
      <c r="J18" s="54">
        <v>1577505</v>
      </c>
      <c r="K18" s="54"/>
      <c r="L18" s="137">
        <f t="shared" si="5"/>
        <v>12165584</v>
      </c>
      <c r="M18" s="24">
        <v>9574260</v>
      </c>
      <c r="N18" s="24">
        <v>1498438</v>
      </c>
      <c r="O18" s="273">
        <v>1092886</v>
      </c>
      <c r="P18" s="277">
        <v>300178.71999999997</v>
      </c>
      <c r="Q18" s="275"/>
    </row>
    <row r="19" spans="1:17" x14ac:dyDescent="0.2">
      <c r="A19" s="269">
        <v>8</v>
      </c>
      <c r="B19" s="95" t="s">
        <v>17</v>
      </c>
      <c r="C19" s="276" t="s">
        <v>18</v>
      </c>
      <c r="D19" s="271">
        <f t="shared" si="3"/>
        <v>9456073</v>
      </c>
      <c r="E19" s="54"/>
      <c r="F19" s="54"/>
      <c r="G19" s="137">
        <f t="shared" si="4"/>
        <v>893727</v>
      </c>
      <c r="H19" s="54"/>
      <c r="I19" s="54"/>
      <c r="J19" s="54">
        <v>893727</v>
      </c>
      <c r="K19" s="54"/>
      <c r="L19" s="137">
        <f t="shared" si="5"/>
        <v>8562346</v>
      </c>
      <c r="M19" s="24">
        <v>8562346</v>
      </c>
      <c r="N19" s="24"/>
      <c r="O19" s="273"/>
      <c r="P19" s="277">
        <v>332077.9800000001</v>
      </c>
      <c r="Q19" s="275"/>
    </row>
    <row r="20" spans="1:17" x14ac:dyDescent="0.2">
      <c r="A20" s="269">
        <v>9</v>
      </c>
      <c r="B20" s="95" t="s">
        <v>19</v>
      </c>
      <c r="C20" s="276" t="s">
        <v>20</v>
      </c>
      <c r="D20" s="271">
        <f t="shared" si="3"/>
        <v>6073992</v>
      </c>
      <c r="E20" s="54"/>
      <c r="F20" s="54"/>
      <c r="G20" s="137">
        <f t="shared" si="4"/>
        <v>1010243</v>
      </c>
      <c r="H20" s="54"/>
      <c r="I20" s="54"/>
      <c r="J20" s="54">
        <v>1010243</v>
      </c>
      <c r="K20" s="54"/>
      <c r="L20" s="137">
        <f t="shared" si="5"/>
        <v>5063749</v>
      </c>
      <c r="M20" s="24">
        <v>4281172</v>
      </c>
      <c r="N20" s="24">
        <v>549955</v>
      </c>
      <c r="O20" s="273">
        <v>232622</v>
      </c>
      <c r="P20" s="277">
        <v>495272.80000000016</v>
      </c>
      <c r="Q20" s="275"/>
    </row>
    <row r="21" spans="1:17" x14ac:dyDescent="0.2">
      <c r="A21" s="269">
        <v>10</v>
      </c>
      <c r="B21" s="95" t="s">
        <v>21</v>
      </c>
      <c r="C21" s="276" t="s">
        <v>22</v>
      </c>
      <c r="D21" s="271">
        <f t="shared" si="3"/>
        <v>9276988</v>
      </c>
      <c r="E21" s="54"/>
      <c r="F21" s="54"/>
      <c r="G21" s="137">
        <f t="shared" si="4"/>
        <v>714642</v>
      </c>
      <c r="H21" s="54"/>
      <c r="I21" s="54"/>
      <c r="J21" s="54">
        <v>714642</v>
      </c>
      <c r="K21" s="54"/>
      <c r="L21" s="137">
        <f t="shared" si="5"/>
        <v>8562346</v>
      </c>
      <c r="M21" s="24">
        <v>8562346</v>
      </c>
      <c r="N21" s="24"/>
      <c r="O21" s="273"/>
      <c r="P21" s="277">
        <v>342397.17000000004</v>
      </c>
      <c r="Q21" s="275"/>
    </row>
    <row r="22" spans="1:17" x14ac:dyDescent="0.2">
      <c r="A22" s="269">
        <v>11</v>
      </c>
      <c r="B22" s="95" t="s">
        <v>23</v>
      </c>
      <c r="C22" s="276" t="s">
        <v>24</v>
      </c>
      <c r="D22" s="271">
        <f t="shared" si="3"/>
        <v>9290455</v>
      </c>
      <c r="E22" s="54"/>
      <c r="F22" s="54"/>
      <c r="G22" s="137">
        <f t="shared" si="4"/>
        <v>728109</v>
      </c>
      <c r="H22" s="54"/>
      <c r="I22" s="54"/>
      <c r="J22" s="54">
        <v>728109</v>
      </c>
      <c r="K22" s="54"/>
      <c r="L22" s="137">
        <f t="shared" si="5"/>
        <v>8562346</v>
      </c>
      <c r="M22" s="24">
        <v>8562346</v>
      </c>
      <c r="N22" s="24"/>
      <c r="O22" s="273"/>
      <c r="P22" s="277">
        <v>348942.20000000007</v>
      </c>
      <c r="Q22" s="275"/>
    </row>
    <row r="23" spans="1:17" x14ac:dyDescent="0.2">
      <c r="A23" s="269">
        <v>12</v>
      </c>
      <c r="B23" s="95" t="s">
        <v>25</v>
      </c>
      <c r="C23" s="276" t="s">
        <v>26</v>
      </c>
      <c r="D23" s="271">
        <f t="shared" si="3"/>
        <v>10642710</v>
      </c>
      <c r="E23" s="54"/>
      <c r="F23" s="54"/>
      <c r="G23" s="137">
        <f t="shared" si="4"/>
        <v>1138025</v>
      </c>
      <c r="H23" s="54"/>
      <c r="I23" s="54"/>
      <c r="J23" s="54">
        <v>1138025</v>
      </c>
      <c r="K23" s="54"/>
      <c r="L23" s="137">
        <f t="shared" si="5"/>
        <v>9504685</v>
      </c>
      <c r="M23" s="24">
        <v>8562346</v>
      </c>
      <c r="N23" s="24">
        <v>942339</v>
      </c>
      <c r="O23" s="273"/>
      <c r="P23" s="277">
        <v>478408.58000000007</v>
      </c>
      <c r="Q23" s="275"/>
    </row>
    <row r="24" spans="1:17" ht="12" customHeight="1" x14ac:dyDescent="0.2">
      <c r="A24" s="269">
        <v>13</v>
      </c>
      <c r="B24" s="52" t="s">
        <v>383</v>
      </c>
      <c r="C24" s="276" t="s">
        <v>350</v>
      </c>
      <c r="D24" s="271">
        <f t="shared" si="3"/>
        <v>0</v>
      </c>
      <c r="E24" s="54"/>
      <c r="F24" s="54"/>
      <c r="G24" s="137">
        <f t="shared" si="4"/>
        <v>0</v>
      </c>
      <c r="H24" s="54"/>
      <c r="I24" s="54"/>
      <c r="J24" s="54">
        <v>0</v>
      </c>
      <c r="K24" s="54"/>
      <c r="L24" s="137">
        <f t="shared" si="5"/>
        <v>0</v>
      </c>
      <c r="M24" s="24"/>
      <c r="N24" s="24"/>
      <c r="O24" s="273"/>
      <c r="P24" s="277"/>
      <c r="Q24" s="275"/>
    </row>
    <row r="25" spans="1:17" ht="15" customHeight="1" x14ac:dyDescent="0.2">
      <c r="A25" s="269">
        <v>14</v>
      </c>
      <c r="B25" s="9" t="s">
        <v>27</v>
      </c>
      <c r="C25" s="276" t="s">
        <v>28</v>
      </c>
      <c r="D25" s="271">
        <f t="shared" si="3"/>
        <v>0</v>
      </c>
      <c r="E25" s="54"/>
      <c r="F25" s="54"/>
      <c r="G25" s="137">
        <f t="shared" si="4"/>
        <v>0</v>
      </c>
      <c r="H25" s="54"/>
      <c r="I25" s="54"/>
      <c r="J25" s="54">
        <v>0</v>
      </c>
      <c r="K25" s="54"/>
      <c r="L25" s="137">
        <f t="shared" si="5"/>
        <v>0</v>
      </c>
      <c r="M25" s="24"/>
      <c r="N25" s="24"/>
      <c r="O25" s="273"/>
      <c r="P25" s="277"/>
      <c r="Q25" s="275"/>
    </row>
    <row r="26" spans="1:17" x14ac:dyDescent="0.2">
      <c r="A26" s="269">
        <v>15</v>
      </c>
      <c r="B26" s="95" t="s">
        <v>29</v>
      </c>
      <c r="C26" s="276" t="s">
        <v>30</v>
      </c>
      <c r="D26" s="271">
        <f t="shared" si="3"/>
        <v>9901227</v>
      </c>
      <c r="E26" s="54"/>
      <c r="F26" s="54"/>
      <c r="G26" s="137">
        <f t="shared" si="4"/>
        <v>1338881</v>
      </c>
      <c r="H26" s="54"/>
      <c r="I26" s="54"/>
      <c r="J26" s="54">
        <v>1187591</v>
      </c>
      <c r="K26" s="54">
        <v>151290</v>
      </c>
      <c r="L26" s="137">
        <f t="shared" si="5"/>
        <v>8562346</v>
      </c>
      <c r="M26" s="24">
        <v>8562346</v>
      </c>
      <c r="N26" s="24"/>
      <c r="O26" s="273"/>
      <c r="P26" s="277">
        <v>339515.18000000011</v>
      </c>
      <c r="Q26" s="275"/>
    </row>
    <row r="27" spans="1:17" x14ac:dyDescent="0.2">
      <c r="A27" s="269">
        <v>16</v>
      </c>
      <c r="B27" s="95" t="s">
        <v>31</v>
      </c>
      <c r="C27" s="276" t="s">
        <v>32</v>
      </c>
      <c r="D27" s="271">
        <f t="shared" si="3"/>
        <v>11907075</v>
      </c>
      <c r="E27" s="54"/>
      <c r="F27" s="54"/>
      <c r="G27" s="137">
        <f t="shared" si="4"/>
        <v>2047404</v>
      </c>
      <c r="H27" s="54"/>
      <c r="I27" s="54"/>
      <c r="J27" s="54">
        <v>2047404</v>
      </c>
      <c r="K27" s="54"/>
      <c r="L27" s="137">
        <f t="shared" si="5"/>
        <v>9859671</v>
      </c>
      <c r="M27" s="24">
        <v>9859671</v>
      </c>
      <c r="N27" s="24"/>
      <c r="O27" s="273"/>
      <c r="P27" s="277">
        <v>652859.60000000009</v>
      </c>
      <c r="Q27" s="275"/>
    </row>
    <row r="28" spans="1:17" x14ac:dyDescent="0.2">
      <c r="A28" s="269">
        <v>17</v>
      </c>
      <c r="B28" s="95" t="s">
        <v>33</v>
      </c>
      <c r="C28" s="276" t="s">
        <v>34</v>
      </c>
      <c r="D28" s="271">
        <f t="shared" si="3"/>
        <v>12537485</v>
      </c>
      <c r="E28" s="54"/>
      <c r="F28" s="54"/>
      <c r="G28" s="137">
        <f t="shared" si="4"/>
        <v>1932229</v>
      </c>
      <c r="H28" s="54"/>
      <c r="I28" s="54"/>
      <c r="J28" s="54">
        <v>1932229</v>
      </c>
      <c r="K28" s="54"/>
      <c r="L28" s="137">
        <f t="shared" si="5"/>
        <v>10605256</v>
      </c>
      <c r="M28" s="24">
        <v>8899650</v>
      </c>
      <c r="N28" s="24">
        <v>950680</v>
      </c>
      <c r="O28" s="273">
        <v>754926</v>
      </c>
      <c r="P28" s="277">
        <v>641603.4</v>
      </c>
      <c r="Q28" s="275"/>
    </row>
    <row r="29" spans="1:17" x14ac:dyDescent="0.2">
      <c r="A29" s="269">
        <v>18</v>
      </c>
      <c r="B29" s="95" t="s">
        <v>35</v>
      </c>
      <c r="C29" s="276" t="s">
        <v>36</v>
      </c>
      <c r="D29" s="271">
        <f t="shared" si="3"/>
        <v>21717802</v>
      </c>
      <c r="E29" s="54"/>
      <c r="F29" s="54"/>
      <c r="G29" s="137">
        <f t="shared" si="4"/>
        <v>6146028</v>
      </c>
      <c r="H29" s="54"/>
      <c r="I29" s="54">
        <v>1223128</v>
      </c>
      <c r="J29" s="54">
        <v>4820789</v>
      </c>
      <c r="K29" s="54">
        <v>102111</v>
      </c>
      <c r="L29" s="137">
        <f t="shared" si="5"/>
        <v>15571774</v>
      </c>
      <c r="M29" s="24">
        <v>11494300</v>
      </c>
      <c r="N29" s="24">
        <v>2027764</v>
      </c>
      <c r="O29" s="273">
        <v>2049710</v>
      </c>
      <c r="P29" s="277">
        <v>448373.98000000004</v>
      </c>
      <c r="Q29" s="275"/>
    </row>
    <row r="30" spans="1:17" x14ac:dyDescent="0.2">
      <c r="A30" s="269">
        <v>19</v>
      </c>
      <c r="B30" s="9" t="s">
        <v>37</v>
      </c>
      <c r="C30" s="276" t="s">
        <v>38</v>
      </c>
      <c r="D30" s="271">
        <f t="shared" si="3"/>
        <v>5577234</v>
      </c>
      <c r="E30" s="54"/>
      <c r="F30" s="54"/>
      <c r="G30" s="137">
        <f t="shared" si="4"/>
        <v>456866</v>
      </c>
      <c r="H30" s="54"/>
      <c r="I30" s="54"/>
      <c r="J30" s="54">
        <v>456866</v>
      </c>
      <c r="K30" s="54"/>
      <c r="L30" s="137">
        <f t="shared" si="5"/>
        <v>5120368</v>
      </c>
      <c r="M30" s="24">
        <v>4281172</v>
      </c>
      <c r="N30" s="24">
        <v>615352</v>
      </c>
      <c r="O30" s="273">
        <v>223844</v>
      </c>
      <c r="P30" s="277">
        <v>281405.00000000006</v>
      </c>
      <c r="Q30" s="275"/>
    </row>
    <row r="31" spans="1:17" x14ac:dyDescent="0.2">
      <c r="A31" s="269">
        <v>20</v>
      </c>
      <c r="B31" s="9" t="s">
        <v>39</v>
      </c>
      <c r="C31" s="276" t="s">
        <v>40</v>
      </c>
      <c r="D31" s="271">
        <f t="shared" si="3"/>
        <v>12737318</v>
      </c>
      <c r="E31" s="54"/>
      <c r="F31" s="54"/>
      <c r="G31" s="137">
        <f t="shared" si="4"/>
        <v>856351</v>
      </c>
      <c r="H31" s="54"/>
      <c r="I31" s="54"/>
      <c r="J31" s="54">
        <v>856351</v>
      </c>
      <c r="K31" s="54"/>
      <c r="L31" s="137">
        <f t="shared" si="5"/>
        <v>11880967</v>
      </c>
      <c r="M31" s="24">
        <v>10702932</v>
      </c>
      <c r="N31" s="24">
        <v>596479</v>
      </c>
      <c r="O31" s="273">
        <v>581556</v>
      </c>
      <c r="P31" s="277">
        <v>273878.46000000008</v>
      </c>
      <c r="Q31" s="275"/>
    </row>
    <row r="32" spans="1:17" x14ac:dyDescent="0.2">
      <c r="A32" s="269">
        <v>21</v>
      </c>
      <c r="B32" s="9" t="s">
        <v>41</v>
      </c>
      <c r="C32" s="276" t="s">
        <v>42</v>
      </c>
      <c r="D32" s="271">
        <f t="shared" si="3"/>
        <v>14627355</v>
      </c>
      <c r="E32" s="54"/>
      <c r="F32" s="54"/>
      <c r="G32" s="137">
        <f t="shared" si="4"/>
        <v>3382830</v>
      </c>
      <c r="H32" s="54"/>
      <c r="I32" s="54">
        <v>364274</v>
      </c>
      <c r="J32" s="54">
        <v>3018556</v>
      </c>
      <c r="K32" s="54"/>
      <c r="L32" s="137">
        <f t="shared" si="5"/>
        <v>11244525</v>
      </c>
      <c r="M32" s="24">
        <v>8562346</v>
      </c>
      <c r="N32" s="24">
        <v>1742911</v>
      </c>
      <c r="O32" s="273">
        <v>939268</v>
      </c>
      <c r="P32" s="277">
        <v>472760.39999999985</v>
      </c>
      <c r="Q32" s="275"/>
    </row>
    <row r="33" spans="1:17" x14ac:dyDescent="0.2">
      <c r="A33" s="269">
        <v>22</v>
      </c>
      <c r="B33" s="9" t="s">
        <v>43</v>
      </c>
      <c r="C33" s="276" t="s">
        <v>44</v>
      </c>
      <c r="D33" s="271">
        <f t="shared" si="3"/>
        <v>17425174</v>
      </c>
      <c r="E33" s="54"/>
      <c r="F33" s="54"/>
      <c r="G33" s="137">
        <f t="shared" si="4"/>
        <v>1359257</v>
      </c>
      <c r="H33" s="54"/>
      <c r="I33" s="54"/>
      <c r="J33" s="54">
        <v>1257153</v>
      </c>
      <c r="K33" s="54">
        <v>102104</v>
      </c>
      <c r="L33" s="137">
        <f t="shared" si="5"/>
        <v>16065917</v>
      </c>
      <c r="M33" s="24">
        <v>13699752</v>
      </c>
      <c r="N33" s="24">
        <v>1554181</v>
      </c>
      <c r="O33" s="273">
        <v>811984</v>
      </c>
      <c r="P33" s="277">
        <v>11256.2</v>
      </c>
      <c r="Q33" s="275"/>
    </row>
    <row r="34" spans="1:17" ht="14.25" customHeight="1" x14ac:dyDescent="0.2">
      <c r="A34" s="269">
        <v>23</v>
      </c>
      <c r="B34" s="95" t="s">
        <v>45</v>
      </c>
      <c r="C34" s="276" t="s">
        <v>46</v>
      </c>
      <c r="D34" s="271">
        <f t="shared" si="3"/>
        <v>0</v>
      </c>
      <c r="E34" s="54"/>
      <c r="F34" s="54"/>
      <c r="G34" s="137">
        <f t="shared" si="4"/>
        <v>0</v>
      </c>
      <c r="H34" s="54"/>
      <c r="I34" s="54"/>
      <c r="J34" s="54">
        <v>0</v>
      </c>
      <c r="K34" s="54"/>
      <c r="L34" s="137">
        <f t="shared" si="5"/>
        <v>0</v>
      </c>
      <c r="M34" s="24"/>
      <c r="N34" s="24"/>
      <c r="O34" s="273"/>
      <c r="P34" s="277"/>
      <c r="Q34" s="275"/>
    </row>
    <row r="35" spans="1:17" ht="12" customHeight="1" x14ac:dyDescent="0.2">
      <c r="A35" s="269">
        <v>24</v>
      </c>
      <c r="B35" s="95" t="s">
        <v>47</v>
      </c>
      <c r="C35" s="276" t="s">
        <v>48</v>
      </c>
      <c r="D35" s="271">
        <f t="shared" si="3"/>
        <v>0</v>
      </c>
      <c r="E35" s="54"/>
      <c r="F35" s="54"/>
      <c r="G35" s="137">
        <f t="shared" si="4"/>
        <v>0</v>
      </c>
      <c r="H35" s="54"/>
      <c r="I35" s="54"/>
      <c r="J35" s="54">
        <v>0</v>
      </c>
      <c r="K35" s="54"/>
      <c r="L35" s="137">
        <f t="shared" si="5"/>
        <v>0</v>
      </c>
      <c r="M35" s="24"/>
      <c r="N35" s="24"/>
      <c r="O35" s="273"/>
      <c r="P35" s="277"/>
      <c r="Q35" s="275"/>
    </row>
    <row r="36" spans="1:17" ht="24" x14ac:dyDescent="0.2">
      <c r="A36" s="269">
        <v>25</v>
      </c>
      <c r="B36" s="95" t="s">
        <v>49</v>
      </c>
      <c r="C36" s="276" t="s">
        <v>50</v>
      </c>
      <c r="D36" s="271">
        <f t="shared" si="3"/>
        <v>0</v>
      </c>
      <c r="E36" s="54"/>
      <c r="F36" s="54"/>
      <c r="G36" s="137">
        <f t="shared" si="4"/>
        <v>0</v>
      </c>
      <c r="H36" s="54"/>
      <c r="I36" s="54"/>
      <c r="J36" s="54">
        <v>0</v>
      </c>
      <c r="K36" s="54"/>
      <c r="L36" s="137">
        <f t="shared" si="5"/>
        <v>0</v>
      </c>
      <c r="M36" s="24"/>
      <c r="N36" s="24"/>
      <c r="O36" s="273"/>
      <c r="P36" s="277"/>
      <c r="Q36" s="275"/>
    </row>
    <row r="37" spans="1:17" ht="12" customHeight="1" x14ac:dyDescent="0.2">
      <c r="A37" s="269">
        <v>26</v>
      </c>
      <c r="B37" s="9" t="s">
        <v>51</v>
      </c>
      <c r="C37" s="276" t="s">
        <v>52</v>
      </c>
      <c r="D37" s="271">
        <f t="shared" si="3"/>
        <v>25687035</v>
      </c>
      <c r="E37" s="54"/>
      <c r="F37" s="54"/>
      <c r="G37" s="137">
        <f t="shared" si="4"/>
        <v>0</v>
      </c>
      <c r="H37" s="54"/>
      <c r="I37" s="54"/>
      <c r="J37" s="54">
        <v>0</v>
      </c>
      <c r="K37" s="54"/>
      <c r="L37" s="137">
        <f t="shared" si="5"/>
        <v>25687035</v>
      </c>
      <c r="M37" s="24">
        <v>25687035</v>
      </c>
      <c r="N37" s="24"/>
      <c r="O37" s="273"/>
      <c r="P37" s="277"/>
      <c r="Q37" s="275"/>
    </row>
    <row r="38" spans="1:17" ht="12" customHeight="1" x14ac:dyDescent="0.2">
      <c r="A38" s="269">
        <v>27</v>
      </c>
      <c r="B38" s="95" t="s">
        <v>53</v>
      </c>
      <c r="C38" s="276" t="s">
        <v>54</v>
      </c>
      <c r="D38" s="271">
        <f t="shared" si="3"/>
        <v>18403368</v>
      </c>
      <c r="E38" s="54"/>
      <c r="F38" s="54"/>
      <c r="G38" s="137">
        <f t="shared" si="4"/>
        <v>2831629</v>
      </c>
      <c r="H38" s="54"/>
      <c r="I38" s="54"/>
      <c r="J38" s="54">
        <v>2831629</v>
      </c>
      <c r="K38" s="54"/>
      <c r="L38" s="137">
        <f t="shared" si="5"/>
        <v>15571739</v>
      </c>
      <c r="M38" s="24">
        <v>8562346</v>
      </c>
      <c r="N38" s="24">
        <v>3289631</v>
      </c>
      <c r="O38" s="273">
        <v>3719762</v>
      </c>
      <c r="P38" s="277">
        <v>472760.39999999991</v>
      </c>
      <c r="Q38" s="275"/>
    </row>
    <row r="39" spans="1:17" ht="14.25" customHeight="1" x14ac:dyDescent="0.2">
      <c r="A39" s="269">
        <v>28</v>
      </c>
      <c r="B39" s="95" t="s">
        <v>55</v>
      </c>
      <c r="C39" s="276" t="s">
        <v>56</v>
      </c>
      <c r="D39" s="271">
        <f t="shared" si="3"/>
        <v>1816255</v>
      </c>
      <c r="E39" s="54"/>
      <c r="F39" s="54"/>
      <c r="G39" s="137">
        <f t="shared" si="4"/>
        <v>0</v>
      </c>
      <c r="H39" s="54"/>
      <c r="I39" s="54"/>
      <c r="J39" s="54">
        <v>0</v>
      </c>
      <c r="K39" s="54"/>
      <c r="L39" s="137">
        <f t="shared" si="5"/>
        <v>1816255</v>
      </c>
      <c r="M39" s="24">
        <v>1816255</v>
      </c>
      <c r="N39" s="24"/>
      <c r="O39" s="273"/>
      <c r="P39" s="277"/>
      <c r="Q39" s="275"/>
    </row>
    <row r="40" spans="1:17" ht="12" customHeight="1" x14ac:dyDescent="0.2">
      <c r="A40" s="269">
        <v>29</v>
      </c>
      <c r="B40" s="94" t="s">
        <v>57</v>
      </c>
      <c r="C40" s="276" t="s">
        <v>58</v>
      </c>
      <c r="D40" s="271">
        <f t="shared" si="3"/>
        <v>0</v>
      </c>
      <c r="E40" s="54"/>
      <c r="F40" s="54"/>
      <c r="G40" s="137">
        <f t="shared" si="4"/>
        <v>0</v>
      </c>
      <c r="H40" s="54"/>
      <c r="I40" s="54"/>
      <c r="J40" s="54">
        <v>0</v>
      </c>
      <c r="K40" s="54"/>
      <c r="L40" s="137">
        <f t="shared" si="5"/>
        <v>0</v>
      </c>
      <c r="M40" s="24"/>
      <c r="N40" s="24"/>
      <c r="O40" s="273"/>
      <c r="P40" s="277"/>
      <c r="Q40" s="275"/>
    </row>
    <row r="41" spans="1:17" ht="29.25" customHeight="1" x14ac:dyDescent="0.2">
      <c r="A41" s="269">
        <v>30</v>
      </c>
      <c r="B41" s="9" t="s">
        <v>59</v>
      </c>
      <c r="C41" s="276" t="s">
        <v>60</v>
      </c>
      <c r="D41" s="271">
        <f t="shared" si="3"/>
        <v>0</v>
      </c>
      <c r="E41" s="54"/>
      <c r="F41" s="54"/>
      <c r="G41" s="137">
        <f t="shared" si="4"/>
        <v>0</v>
      </c>
      <c r="H41" s="54"/>
      <c r="I41" s="54"/>
      <c r="J41" s="54">
        <v>0</v>
      </c>
      <c r="K41" s="54"/>
      <c r="L41" s="137">
        <f t="shared" si="5"/>
        <v>0</v>
      </c>
      <c r="M41" s="24"/>
      <c r="N41" s="24"/>
      <c r="O41" s="273"/>
      <c r="P41" s="277"/>
      <c r="Q41" s="275"/>
    </row>
    <row r="42" spans="1:17" ht="25.5" customHeight="1" x14ac:dyDescent="0.2">
      <c r="A42" s="269">
        <v>31</v>
      </c>
      <c r="B42" s="95" t="s">
        <v>61</v>
      </c>
      <c r="C42" s="276" t="s">
        <v>62</v>
      </c>
      <c r="D42" s="271">
        <f t="shared" si="3"/>
        <v>0</v>
      </c>
      <c r="E42" s="54"/>
      <c r="F42" s="54"/>
      <c r="G42" s="137">
        <f t="shared" si="4"/>
        <v>0</v>
      </c>
      <c r="H42" s="54"/>
      <c r="I42" s="54"/>
      <c r="J42" s="54">
        <v>0</v>
      </c>
      <c r="K42" s="54"/>
      <c r="L42" s="137">
        <f t="shared" si="5"/>
        <v>0</v>
      </c>
      <c r="M42" s="24"/>
      <c r="N42" s="24"/>
      <c r="O42" s="273"/>
      <c r="P42" s="277"/>
      <c r="Q42" s="275"/>
    </row>
    <row r="43" spans="1:17" x14ac:dyDescent="0.2">
      <c r="A43" s="269">
        <v>32</v>
      </c>
      <c r="B43" s="94" t="s">
        <v>63</v>
      </c>
      <c r="C43" s="276" t="s">
        <v>64</v>
      </c>
      <c r="D43" s="271">
        <f t="shared" si="3"/>
        <v>19289271</v>
      </c>
      <c r="E43" s="54"/>
      <c r="F43" s="54"/>
      <c r="G43" s="137">
        <f t="shared" si="4"/>
        <v>2441657</v>
      </c>
      <c r="H43" s="54"/>
      <c r="I43" s="54"/>
      <c r="J43" s="54">
        <v>2339553</v>
      </c>
      <c r="K43" s="54">
        <v>102104</v>
      </c>
      <c r="L43" s="137">
        <f t="shared" si="5"/>
        <v>16847614</v>
      </c>
      <c r="M43" s="24">
        <v>13699752</v>
      </c>
      <c r="N43" s="24">
        <v>1646790</v>
      </c>
      <c r="O43" s="273">
        <v>1501072</v>
      </c>
      <c r="P43" s="277">
        <v>393967.00000000006</v>
      </c>
      <c r="Q43" s="275"/>
    </row>
    <row r="44" spans="1:17" x14ac:dyDescent="0.2">
      <c r="A44" s="269">
        <v>33</v>
      </c>
      <c r="B44" s="9" t="s">
        <v>65</v>
      </c>
      <c r="C44" s="276" t="s">
        <v>66</v>
      </c>
      <c r="D44" s="271">
        <f t="shared" si="3"/>
        <v>20978240</v>
      </c>
      <c r="E44" s="54"/>
      <c r="F44" s="54"/>
      <c r="G44" s="137">
        <f t="shared" si="4"/>
        <v>0</v>
      </c>
      <c r="H44" s="54"/>
      <c r="I44" s="54"/>
      <c r="J44" s="278">
        <v>0</v>
      </c>
      <c r="K44" s="54"/>
      <c r="L44" s="137">
        <f t="shared" si="5"/>
        <v>20978240</v>
      </c>
      <c r="M44" s="24">
        <v>17980924</v>
      </c>
      <c r="N44" s="24">
        <v>1147310</v>
      </c>
      <c r="O44" s="273">
        <v>1850006</v>
      </c>
      <c r="P44" s="277"/>
      <c r="Q44" s="275"/>
    </row>
    <row r="45" spans="1:17" x14ac:dyDescent="0.2">
      <c r="A45" s="269">
        <v>34</v>
      </c>
      <c r="B45" s="94" t="s">
        <v>67</v>
      </c>
      <c r="C45" s="276" t="s">
        <v>68</v>
      </c>
      <c r="D45" s="271">
        <f t="shared" si="3"/>
        <v>10860796</v>
      </c>
      <c r="E45" s="54"/>
      <c r="F45" s="54"/>
      <c r="G45" s="137">
        <f t="shared" si="4"/>
        <v>1235849</v>
      </c>
      <c r="H45" s="54"/>
      <c r="I45" s="54"/>
      <c r="J45" s="54">
        <v>1235849</v>
      </c>
      <c r="K45" s="54"/>
      <c r="L45" s="137">
        <f t="shared" si="5"/>
        <v>9624947</v>
      </c>
      <c r="M45" s="24">
        <v>8562346</v>
      </c>
      <c r="N45" s="24">
        <v>722446</v>
      </c>
      <c r="O45" s="273">
        <v>340155</v>
      </c>
      <c r="P45" s="277">
        <v>444590.80000000016</v>
      </c>
      <c r="Q45" s="275"/>
    </row>
    <row r="46" spans="1:17" x14ac:dyDescent="0.2">
      <c r="A46" s="269">
        <v>35</v>
      </c>
      <c r="B46" s="95" t="s">
        <v>69</v>
      </c>
      <c r="C46" s="276" t="s">
        <v>70</v>
      </c>
      <c r="D46" s="271">
        <f t="shared" si="3"/>
        <v>22152795</v>
      </c>
      <c r="E46" s="54"/>
      <c r="F46" s="54"/>
      <c r="G46" s="137">
        <f t="shared" si="4"/>
        <v>3472376</v>
      </c>
      <c r="H46" s="54"/>
      <c r="I46" s="54"/>
      <c r="J46" s="54">
        <v>3472376</v>
      </c>
      <c r="K46" s="54"/>
      <c r="L46" s="137">
        <f t="shared" si="5"/>
        <v>18680419</v>
      </c>
      <c r="M46" s="24">
        <v>16346295</v>
      </c>
      <c r="N46" s="24">
        <v>1210514</v>
      </c>
      <c r="O46" s="273">
        <v>1123610</v>
      </c>
      <c r="P46" s="277">
        <v>362067.73999999993</v>
      </c>
      <c r="Q46" s="275"/>
    </row>
    <row r="47" spans="1:17" ht="15" customHeight="1" x14ac:dyDescent="0.2">
      <c r="A47" s="269">
        <v>36</v>
      </c>
      <c r="B47" s="94" t="s">
        <v>71</v>
      </c>
      <c r="C47" s="276" t="s">
        <v>72</v>
      </c>
      <c r="D47" s="271">
        <f t="shared" si="3"/>
        <v>9448696</v>
      </c>
      <c r="E47" s="54"/>
      <c r="F47" s="54"/>
      <c r="G47" s="137">
        <f t="shared" si="4"/>
        <v>886350</v>
      </c>
      <c r="H47" s="54"/>
      <c r="I47" s="54"/>
      <c r="J47" s="54">
        <v>886350</v>
      </c>
      <c r="K47" s="54"/>
      <c r="L47" s="137">
        <f t="shared" si="5"/>
        <v>8562346</v>
      </c>
      <c r="M47" s="24">
        <v>8562346</v>
      </c>
      <c r="N47" s="24"/>
      <c r="O47" s="273"/>
      <c r="P47" s="277">
        <v>450248.00000000012</v>
      </c>
      <c r="Q47" s="275"/>
    </row>
    <row r="48" spans="1:17" x14ac:dyDescent="0.2">
      <c r="A48" s="269">
        <v>37</v>
      </c>
      <c r="B48" s="9" t="s">
        <v>73</v>
      </c>
      <c r="C48" s="276" t="s">
        <v>74</v>
      </c>
      <c r="D48" s="271">
        <f t="shared" si="3"/>
        <v>18027713</v>
      </c>
      <c r="E48" s="54"/>
      <c r="F48" s="54"/>
      <c r="G48" s="137">
        <f t="shared" si="4"/>
        <v>2467782</v>
      </c>
      <c r="H48" s="54"/>
      <c r="I48" s="54"/>
      <c r="J48" s="54">
        <v>2467782</v>
      </c>
      <c r="K48" s="54"/>
      <c r="L48" s="137">
        <f t="shared" si="5"/>
        <v>15559931</v>
      </c>
      <c r="M48" s="24">
        <v>12843518</v>
      </c>
      <c r="N48" s="24">
        <v>1419434</v>
      </c>
      <c r="O48" s="273">
        <v>1296979</v>
      </c>
      <c r="P48" s="277">
        <v>461504.19999999978</v>
      </c>
      <c r="Q48" s="275"/>
    </row>
    <row r="49" spans="1:17" x14ac:dyDescent="0.2">
      <c r="A49" s="269">
        <v>38</v>
      </c>
      <c r="B49" s="96" t="s">
        <v>75</v>
      </c>
      <c r="C49" s="279" t="s">
        <v>76</v>
      </c>
      <c r="D49" s="271">
        <f t="shared" si="3"/>
        <v>9647358</v>
      </c>
      <c r="E49" s="54"/>
      <c r="F49" s="54"/>
      <c r="G49" s="137">
        <f t="shared" si="4"/>
        <v>1085012</v>
      </c>
      <c r="H49" s="54"/>
      <c r="I49" s="54"/>
      <c r="J49" s="54">
        <v>1085012</v>
      </c>
      <c r="K49" s="54"/>
      <c r="L49" s="137">
        <f t="shared" si="5"/>
        <v>8562346</v>
      </c>
      <c r="M49" s="24">
        <v>8562346</v>
      </c>
      <c r="N49" s="24"/>
      <c r="O49" s="273"/>
      <c r="P49" s="277">
        <v>497142.13999999966</v>
      </c>
      <c r="Q49" s="275"/>
    </row>
    <row r="50" spans="1:17" ht="13.5" customHeight="1" x14ac:dyDescent="0.2">
      <c r="A50" s="269">
        <v>39</v>
      </c>
      <c r="B50" s="9" t="s">
        <v>77</v>
      </c>
      <c r="C50" s="276" t="s">
        <v>78</v>
      </c>
      <c r="D50" s="271">
        <f t="shared" si="3"/>
        <v>9992262</v>
      </c>
      <c r="E50" s="54"/>
      <c r="F50" s="54"/>
      <c r="G50" s="137">
        <f t="shared" si="4"/>
        <v>594669</v>
      </c>
      <c r="H50" s="54"/>
      <c r="I50" s="54"/>
      <c r="J50" s="54">
        <v>594669</v>
      </c>
      <c r="K50" s="54"/>
      <c r="L50" s="137">
        <f t="shared" si="5"/>
        <v>9397593</v>
      </c>
      <c r="M50" s="24">
        <v>8562346</v>
      </c>
      <c r="N50" s="24">
        <v>637737</v>
      </c>
      <c r="O50" s="273">
        <v>197510</v>
      </c>
      <c r="P50" s="277">
        <v>282281.73</v>
      </c>
      <c r="Q50" s="275"/>
    </row>
    <row r="51" spans="1:17" x14ac:dyDescent="0.2">
      <c r="A51" s="269">
        <v>40</v>
      </c>
      <c r="B51" s="9" t="s">
        <v>79</v>
      </c>
      <c r="C51" s="276" t="s">
        <v>80</v>
      </c>
      <c r="D51" s="271">
        <f t="shared" si="3"/>
        <v>10918124</v>
      </c>
      <c r="E51" s="54"/>
      <c r="F51" s="143"/>
      <c r="G51" s="137">
        <f t="shared" si="4"/>
        <v>967641</v>
      </c>
      <c r="H51" s="143"/>
      <c r="I51" s="143"/>
      <c r="J51" s="143">
        <v>967641</v>
      </c>
      <c r="K51" s="143"/>
      <c r="L51" s="137">
        <f t="shared" si="5"/>
        <v>9950483</v>
      </c>
      <c r="M51" s="24">
        <v>9950483</v>
      </c>
      <c r="N51" s="24"/>
      <c r="O51" s="273"/>
      <c r="P51" s="277">
        <v>459634.8600000001</v>
      </c>
      <c r="Q51" s="275"/>
    </row>
    <row r="52" spans="1:17" x14ac:dyDescent="0.2">
      <c r="A52" s="269">
        <v>41</v>
      </c>
      <c r="B52" s="95" t="s">
        <v>81</v>
      </c>
      <c r="C52" s="276" t="s">
        <v>82</v>
      </c>
      <c r="D52" s="271">
        <f t="shared" si="3"/>
        <v>9450000</v>
      </c>
      <c r="E52" s="54"/>
      <c r="F52" s="54"/>
      <c r="G52" s="137">
        <f t="shared" si="4"/>
        <v>887654</v>
      </c>
      <c r="H52" s="54"/>
      <c r="I52" s="54"/>
      <c r="J52" s="54">
        <v>887654</v>
      </c>
      <c r="K52" s="54"/>
      <c r="L52" s="137">
        <f t="shared" si="5"/>
        <v>8562346</v>
      </c>
      <c r="M52" s="24">
        <v>8562346</v>
      </c>
      <c r="N52" s="24"/>
      <c r="O52" s="273"/>
      <c r="P52" s="277">
        <v>258892.59999999995</v>
      </c>
      <c r="Q52" s="275"/>
    </row>
    <row r="53" spans="1:17" x14ac:dyDescent="0.2">
      <c r="A53" s="269">
        <v>42</v>
      </c>
      <c r="B53" s="94" t="s">
        <v>83</v>
      </c>
      <c r="C53" s="276" t="s">
        <v>84</v>
      </c>
      <c r="D53" s="271">
        <f t="shared" si="3"/>
        <v>0</v>
      </c>
      <c r="E53" s="54"/>
      <c r="F53" s="54"/>
      <c r="G53" s="137">
        <f t="shared" si="4"/>
        <v>0</v>
      </c>
      <c r="H53" s="54"/>
      <c r="I53" s="54"/>
      <c r="J53" s="54">
        <v>0</v>
      </c>
      <c r="K53" s="54"/>
      <c r="L53" s="137">
        <f t="shared" si="5"/>
        <v>0</v>
      </c>
      <c r="M53" s="24"/>
      <c r="N53" s="24"/>
      <c r="O53" s="273"/>
      <c r="P53" s="277"/>
      <c r="Q53" s="275"/>
    </row>
    <row r="54" spans="1:17" ht="12.75" customHeight="1" x14ac:dyDescent="0.2">
      <c r="A54" s="269">
        <v>43</v>
      </c>
      <c r="B54" s="95" t="s">
        <v>85</v>
      </c>
      <c r="C54" s="276" t="s">
        <v>86</v>
      </c>
      <c r="D54" s="271">
        <f t="shared" si="3"/>
        <v>20112995</v>
      </c>
      <c r="E54" s="54"/>
      <c r="F54" s="54"/>
      <c r="G54" s="137">
        <f t="shared" si="4"/>
        <v>3785697</v>
      </c>
      <c r="H54" s="54"/>
      <c r="I54" s="54"/>
      <c r="J54" s="54">
        <v>3683594</v>
      </c>
      <c r="K54" s="54">
        <v>102103</v>
      </c>
      <c r="L54" s="137">
        <f t="shared" si="5"/>
        <v>16327298</v>
      </c>
      <c r="M54" s="24">
        <v>12921357</v>
      </c>
      <c r="N54" s="24">
        <v>1858783</v>
      </c>
      <c r="O54" s="273">
        <v>1547158</v>
      </c>
      <c r="P54" s="277"/>
      <c r="Q54" s="275"/>
    </row>
    <row r="55" spans="1:17" x14ac:dyDescent="0.2">
      <c r="A55" s="269">
        <v>44</v>
      </c>
      <c r="B55" s="9" t="s">
        <v>87</v>
      </c>
      <c r="C55" s="276" t="s">
        <v>88</v>
      </c>
      <c r="D55" s="271">
        <f t="shared" si="3"/>
        <v>11125268</v>
      </c>
      <c r="E55" s="54"/>
      <c r="F55" s="54"/>
      <c r="G55" s="137">
        <f t="shared" si="4"/>
        <v>1164117</v>
      </c>
      <c r="H55" s="54"/>
      <c r="I55" s="54"/>
      <c r="J55" s="54">
        <v>1164117</v>
      </c>
      <c r="K55" s="54"/>
      <c r="L55" s="137">
        <f t="shared" si="5"/>
        <v>9961151</v>
      </c>
      <c r="M55" s="24">
        <v>8562346</v>
      </c>
      <c r="N55" s="24">
        <v>766775</v>
      </c>
      <c r="O55" s="273">
        <v>632030</v>
      </c>
      <c r="P55" s="277">
        <v>438991.79999999987</v>
      </c>
      <c r="Q55" s="275"/>
    </row>
    <row r="56" spans="1:17" x14ac:dyDescent="0.2">
      <c r="A56" s="269">
        <v>45</v>
      </c>
      <c r="B56" s="9" t="s">
        <v>89</v>
      </c>
      <c r="C56" s="276" t="s">
        <v>90</v>
      </c>
      <c r="D56" s="271">
        <f t="shared" si="3"/>
        <v>25162969</v>
      </c>
      <c r="E56" s="54"/>
      <c r="F56" s="54"/>
      <c r="G56" s="137">
        <f t="shared" si="4"/>
        <v>3678819</v>
      </c>
      <c r="H56" s="54"/>
      <c r="I56" s="54">
        <v>456822</v>
      </c>
      <c r="J56" s="54">
        <v>3221997</v>
      </c>
      <c r="K56" s="54"/>
      <c r="L56" s="137">
        <f t="shared" si="5"/>
        <v>21484150</v>
      </c>
      <c r="M56" s="24">
        <v>17903085</v>
      </c>
      <c r="N56" s="24">
        <v>2093161</v>
      </c>
      <c r="O56" s="273">
        <v>1487904</v>
      </c>
      <c r="P56" s="277">
        <v>264500.62</v>
      </c>
      <c r="Q56" s="275"/>
    </row>
    <row r="57" spans="1:17" x14ac:dyDescent="0.2">
      <c r="A57" s="269">
        <v>46</v>
      </c>
      <c r="B57" s="95" t="s">
        <v>91</v>
      </c>
      <c r="C57" s="276" t="s">
        <v>92</v>
      </c>
      <c r="D57" s="271">
        <f t="shared" si="3"/>
        <v>10025678</v>
      </c>
      <c r="E57" s="54"/>
      <c r="F57" s="54"/>
      <c r="G57" s="137">
        <f t="shared" si="4"/>
        <v>1074135</v>
      </c>
      <c r="H57" s="54"/>
      <c r="I57" s="54"/>
      <c r="J57" s="54">
        <v>1074135</v>
      </c>
      <c r="K57" s="54"/>
      <c r="L57" s="137">
        <f t="shared" si="5"/>
        <v>8951543</v>
      </c>
      <c r="M57" s="24">
        <v>8951543</v>
      </c>
      <c r="N57" s="24"/>
      <c r="O57" s="273"/>
      <c r="P57" s="277">
        <v>348942.20000000007</v>
      </c>
      <c r="Q57" s="275"/>
    </row>
    <row r="58" spans="1:17" ht="13.5" customHeight="1" x14ac:dyDescent="0.2">
      <c r="A58" s="269">
        <v>47</v>
      </c>
      <c r="B58" s="95" t="s">
        <v>93</v>
      </c>
      <c r="C58" s="276" t="s">
        <v>94</v>
      </c>
      <c r="D58" s="271">
        <f t="shared" si="3"/>
        <v>9645178</v>
      </c>
      <c r="E58" s="54"/>
      <c r="F58" s="54"/>
      <c r="G58" s="137">
        <f t="shared" si="4"/>
        <v>1082832</v>
      </c>
      <c r="H58" s="54"/>
      <c r="I58" s="54"/>
      <c r="J58" s="54">
        <v>1082832</v>
      </c>
      <c r="K58" s="54"/>
      <c r="L58" s="137">
        <f t="shared" si="5"/>
        <v>8562346</v>
      </c>
      <c r="M58" s="24">
        <v>8562346</v>
      </c>
      <c r="N58" s="24"/>
      <c r="O58" s="273"/>
      <c r="P58" s="277">
        <v>570147.86000000034</v>
      </c>
      <c r="Q58" s="275"/>
    </row>
    <row r="59" spans="1:17" ht="14.25" customHeight="1" x14ac:dyDescent="0.2">
      <c r="A59" s="269">
        <v>48</v>
      </c>
      <c r="B59" s="94" t="s">
        <v>95</v>
      </c>
      <c r="C59" s="276" t="s">
        <v>96</v>
      </c>
      <c r="D59" s="271">
        <f t="shared" si="3"/>
        <v>12275479</v>
      </c>
      <c r="E59" s="54"/>
      <c r="F59" s="54"/>
      <c r="G59" s="137">
        <f t="shared" si="4"/>
        <v>1861372</v>
      </c>
      <c r="H59" s="54"/>
      <c r="I59" s="54"/>
      <c r="J59" s="54">
        <v>1861372</v>
      </c>
      <c r="K59" s="54"/>
      <c r="L59" s="137">
        <f t="shared" si="5"/>
        <v>10414107</v>
      </c>
      <c r="M59" s="24">
        <v>8562346</v>
      </c>
      <c r="N59" s="24">
        <v>815933</v>
      </c>
      <c r="O59" s="273">
        <v>1035828</v>
      </c>
      <c r="P59" s="277">
        <v>427735.6</v>
      </c>
      <c r="Q59" s="275"/>
    </row>
    <row r="60" spans="1:17" x14ac:dyDescent="0.2">
      <c r="A60" s="269">
        <v>49</v>
      </c>
      <c r="B60" s="95" t="s">
        <v>97</v>
      </c>
      <c r="C60" s="276" t="s">
        <v>98</v>
      </c>
      <c r="D60" s="271">
        <f t="shared" si="3"/>
        <v>9613493</v>
      </c>
      <c r="E60" s="54"/>
      <c r="F60" s="54"/>
      <c r="G60" s="137">
        <f t="shared" si="4"/>
        <v>547718</v>
      </c>
      <c r="H60" s="54"/>
      <c r="I60" s="54"/>
      <c r="J60" s="54">
        <v>547718</v>
      </c>
      <c r="K60" s="54"/>
      <c r="L60" s="137">
        <f t="shared" si="5"/>
        <v>9065775</v>
      </c>
      <c r="M60" s="24">
        <v>8562346</v>
      </c>
      <c r="N60" s="24">
        <v>503429</v>
      </c>
      <c r="O60" s="273"/>
      <c r="P60" s="277">
        <v>281405.00000000006</v>
      </c>
      <c r="Q60" s="275"/>
    </row>
    <row r="61" spans="1:17" x14ac:dyDescent="0.2">
      <c r="A61" s="269">
        <v>50</v>
      </c>
      <c r="B61" s="94" t="s">
        <v>99</v>
      </c>
      <c r="C61" s="276" t="s">
        <v>100</v>
      </c>
      <c r="D61" s="271">
        <f t="shared" si="3"/>
        <v>10712558</v>
      </c>
      <c r="E61" s="54"/>
      <c r="F61" s="54"/>
      <c r="G61" s="137">
        <f t="shared" si="4"/>
        <v>1086294</v>
      </c>
      <c r="H61" s="54"/>
      <c r="I61" s="54"/>
      <c r="J61" s="54">
        <v>1086294</v>
      </c>
      <c r="K61" s="54"/>
      <c r="L61" s="137">
        <f t="shared" si="5"/>
        <v>9626264</v>
      </c>
      <c r="M61" s="24">
        <v>8562346</v>
      </c>
      <c r="N61" s="24">
        <v>798377</v>
      </c>
      <c r="O61" s="273">
        <v>265541</v>
      </c>
      <c r="P61" s="277">
        <v>403353.86</v>
      </c>
      <c r="Q61" s="275"/>
    </row>
    <row r="62" spans="1:17" ht="13.5" customHeight="1" x14ac:dyDescent="0.2">
      <c r="A62" s="269">
        <v>51</v>
      </c>
      <c r="B62" s="95" t="s">
        <v>101</v>
      </c>
      <c r="C62" s="276" t="s">
        <v>102</v>
      </c>
      <c r="D62" s="271">
        <f t="shared" si="3"/>
        <v>10624948</v>
      </c>
      <c r="E62" s="54"/>
      <c r="F62" s="54"/>
      <c r="G62" s="137">
        <f t="shared" si="4"/>
        <v>1206728</v>
      </c>
      <c r="H62" s="54"/>
      <c r="I62" s="54"/>
      <c r="J62" s="54">
        <v>1206728</v>
      </c>
      <c r="K62" s="54"/>
      <c r="L62" s="137">
        <f t="shared" si="5"/>
        <v>9418220</v>
      </c>
      <c r="M62" s="24">
        <v>8562346</v>
      </c>
      <c r="N62" s="24">
        <v>855874</v>
      </c>
      <c r="O62" s="273"/>
      <c r="P62" s="277">
        <v>119878.71999999999</v>
      </c>
      <c r="Q62" s="275"/>
    </row>
    <row r="63" spans="1:17" x14ac:dyDescent="0.2">
      <c r="A63" s="269">
        <v>52</v>
      </c>
      <c r="B63" s="95" t="s">
        <v>103</v>
      </c>
      <c r="C63" s="276" t="s">
        <v>104</v>
      </c>
      <c r="D63" s="271">
        <f t="shared" si="3"/>
        <v>25267583</v>
      </c>
      <c r="E63" s="54"/>
      <c r="F63" s="54"/>
      <c r="G63" s="137">
        <f t="shared" si="4"/>
        <v>4687354</v>
      </c>
      <c r="H63" s="54"/>
      <c r="I63" s="54"/>
      <c r="J63" s="54">
        <v>4687354</v>
      </c>
      <c r="K63" s="54"/>
      <c r="L63" s="137">
        <f t="shared" si="5"/>
        <v>20580229</v>
      </c>
      <c r="M63" s="24">
        <v>17124690</v>
      </c>
      <c r="N63" s="24">
        <v>1480443</v>
      </c>
      <c r="O63" s="273">
        <v>1975096</v>
      </c>
      <c r="P63" s="277">
        <v>530910.73999999976</v>
      </c>
      <c r="Q63" s="275"/>
    </row>
    <row r="64" spans="1:17" x14ac:dyDescent="0.2">
      <c r="A64" s="269">
        <v>53</v>
      </c>
      <c r="B64" s="95" t="s">
        <v>105</v>
      </c>
      <c r="C64" s="276" t="s">
        <v>106</v>
      </c>
      <c r="D64" s="271">
        <f t="shared" si="3"/>
        <v>10144992</v>
      </c>
      <c r="E64" s="54"/>
      <c r="F64" s="54"/>
      <c r="G64" s="137">
        <f t="shared" si="4"/>
        <v>911553</v>
      </c>
      <c r="H64" s="54"/>
      <c r="I64" s="54"/>
      <c r="J64" s="54">
        <v>911553</v>
      </c>
      <c r="K64" s="54"/>
      <c r="L64" s="137">
        <f t="shared" si="5"/>
        <v>9233439</v>
      </c>
      <c r="M64" s="24">
        <v>8562346</v>
      </c>
      <c r="N64" s="24">
        <v>671093</v>
      </c>
      <c r="O64" s="273"/>
      <c r="P64" s="277">
        <v>450247.99999999988</v>
      </c>
      <c r="Q64" s="275"/>
    </row>
    <row r="65" spans="1:17" ht="15.75" customHeight="1" x14ac:dyDescent="0.2">
      <c r="A65" s="269">
        <v>54</v>
      </c>
      <c r="B65" s="95" t="s">
        <v>107</v>
      </c>
      <c r="C65" s="276" t="s">
        <v>108</v>
      </c>
      <c r="D65" s="271">
        <f t="shared" si="3"/>
        <v>0</v>
      </c>
      <c r="E65" s="54"/>
      <c r="F65" s="54"/>
      <c r="G65" s="137">
        <f t="shared" si="4"/>
        <v>0</v>
      </c>
      <c r="H65" s="54"/>
      <c r="I65" s="54"/>
      <c r="J65" s="54">
        <v>0</v>
      </c>
      <c r="K65" s="54"/>
      <c r="L65" s="137">
        <f t="shared" si="5"/>
        <v>0</v>
      </c>
      <c r="M65" s="24"/>
      <c r="N65" s="24"/>
      <c r="O65" s="273"/>
      <c r="P65" s="277"/>
      <c r="Q65" s="275"/>
    </row>
    <row r="66" spans="1:17" x14ac:dyDescent="0.2">
      <c r="A66" s="269">
        <v>55</v>
      </c>
      <c r="B66" s="95" t="s">
        <v>109</v>
      </c>
      <c r="C66" s="276" t="s">
        <v>110</v>
      </c>
      <c r="D66" s="271">
        <f t="shared" si="3"/>
        <v>0</v>
      </c>
      <c r="E66" s="54"/>
      <c r="F66" s="54"/>
      <c r="G66" s="137">
        <f t="shared" si="4"/>
        <v>0</v>
      </c>
      <c r="H66" s="54"/>
      <c r="I66" s="54"/>
      <c r="J66" s="54">
        <v>0</v>
      </c>
      <c r="K66" s="54"/>
      <c r="L66" s="137">
        <f t="shared" si="5"/>
        <v>0</v>
      </c>
      <c r="M66" s="24"/>
      <c r="N66" s="24"/>
      <c r="O66" s="273"/>
      <c r="P66" s="277"/>
      <c r="Q66" s="275"/>
    </row>
    <row r="67" spans="1:17" ht="24" x14ac:dyDescent="0.2">
      <c r="A67" s="39">
        <v>56</v>
      </c>
      <c r="B67" s="95" t="s">
        <v>390</v>
      </c>
      <c r="C67" s="10" t="s">
        <v>389</v>
      </c>
      <c r="D67" s="271">
        <f t="shared" si="3"/>
        <v>0</v>
      </c>
      <c r="E67" s="54"/>
      <c r="F67" s="54"/>
      <c r="G67" s="137"/>
      <c r="H67" s="54"/>
      <c r="I67" s="54"/>
      <c r="J67" s="54"/>
      <c r="K67" s="54"/>
      <c r="L67" s="137"/>
      <c r="M67" s="24"/>
      <c r="N67" s="24"/>
      <c r="O67" s="273"/>
      <c r="P67" s="277"/>
      <c r="Q67" s="275"/>
    </row>
    <row r="68" spans="1:17" ht="24" x14ac:dyDescent="0.2">
      <c r="A68" s="269">
        <v>57</v>
      </c>
      <c r="B68" s="95" t="s">
        <v>111</v>
      </c>
      <c r="C68" s="276" t="s">
        <v>112</v>
      </c>
      <c r="D68" s="271">
        <f t="shared" si="3"/>
        <v>0</v>
      </c>
      <c r="E68" s="54"/>
      <c r="F68" s="54"/>
      <c r="G68" s="137">
        <f t="shared" si="4"/>
        <v>0</v>
      </c>
      <c r="H68" s="54"/>
      <c r="I68" s="54"/>
      <c r="J68" s="54">
        <v>0</v>
      </c>
      <c r="K68" s="54"/>
      <c r="L68" s="137">
        <f t="shared" si="5"/>
        <v>0</v>
      </c>
      <c r="M68" s="24"/>
      <c r="N68" s="24"/>
      <c r="O68" s="273"/>
      <c r="P68" s="277"/>
      <c r="Q68" s="275"/>
    </row>
    <row r="69" spans="1:17" ht="24" x14ac:dyDescent="0.2">
      <c r="A69" s="269">
        <v>58</v>
      </c>
      <c r="B69" s="94" t="s">
        <v>113</v>
      </c>
      <c r="C69" s="276" t="s">
        <v>357</v>
      </c>
      <c r="D69" s="271">
        <f t="shared" si="3"/>
        <v>0</v>
      </c>
      <c r="E69" s="54"/>
      <c r="F69" s="54"/>
      <c r="G69" s="137">
        <f t="shared" si="4"/>
        <v>0</v>
      </c>
      <c r="H69" s="54"/>
      <c r="I69" s="54"/>
      <c r="J69" s="54">
        <v>0</v>
      </c>
      <c r="K69" s="54"/>
      <c r="L69" s="137">
        <f t="shared" si="5"/>
        <v>0</v>
      </c>
      <c r="M69" s="24"/>
      <c r="N69" s="24"/>
      <c r="O69" s="273"/>
      <c r="P69" s="277"/>
      <c r="Q69" s="275"/>
    </row>
    <row r="70" spans="1:17" ht="24" customHeight="1" x14ac:dyDescent="0.2">
      <c r="A70" s="269">
        <v>59</v>
      </c>
      <c r="B70" s="9" t="s">
        <v>115</v>
      </c>
      <c r="C70" s="276" t="s">
        <v>116</v>
      </c>
      <c r="D70" s="271">
        <f t="shared" si="3"/>
        <v>0</v>
      </c>
      <c r="E70" s="54"/>
      <c r="F70" s="54"/>
      <c r="G70" s="137">
        <f t="shared" si="4"/>
        <v>0</v>
      </c>
      <c r="H70" s="54"/>
      <c r="I70" s="54"/>
      <c r="J70" s="54">
        <v>0</v>
      </c>
      <c r="K70" s="54"/>
      <c r="L70" s="137">
        <f t="shared" si="5"/>
        <v>0</v>
      </c>
      <c r="M70" s="24"/>
      <c r="N70" s="24"/>
      <c r="O70" s="273"/>
      <c r="P70" s="277"/>
      <c r="Q70" s="275"/>
    </row>
    <row r="71" spans="1:17" ht="21.75" customHeight="1" x14ac:dyDescent="0.2">
      <c r="A71" s="269">
        <v>60</v>
      </c>
      <c r="B71" s="94" t="s">
        <v>117</v>
      </c>
      <c r="C71" s="276" t="s">
        <v>358</v>
      </c>
      <c r="D71" s="271">
        <f t="shared" si="3"/>
        <v>2139686</v>
      </c>
      <c r="E71" s="54"/>
      <c r="F71" s="54"/>
      <c r="G71" s="137">
        <f t="shared" si="4"/>
        <v>0</v>
      </c>
      <c r="H71" s="54"/>
      <c r="I71" s="54"/>
      <c r="J71" s="54">
        <v>0</v>
      </c>
      <c r="K71" s="54"/>
      <c r="L71" s="137">
        <f t="shared" si="5"/>
        <v>2139686</v>
      </c>
      <c r="M71" s="24"/>
      <c r="N71" s="24"/>
      <c r="O71" s="273">
        <v>2139686</v>
      </c>
      <c r="P71" s="277"/>
      <c r="Q71" s="275"/>
    </row>
    <row r="72" spans="1:17" ht="27" customHeight="1" x14ac:dyDescent="0.2">
      <c r="A72" s="269">
        <v>61</v>
      </c>
      <c r="B72" s="95" t="s">
        <v>119</v>
      </c>
      <c r="C72" s="276" t="s">
        <v>318</v>
      </c>
      <c r="D72" s="271">
        <f t="shared" si="3"/>
        <v>0</v>
      </c>
      <c r="E72" s="54"/>
      <c r="F72" s="54"/>
      <c r="G72" s="137">
        <f t="shared" si="4"/>
        <v>0</v>
      </c>
      <c r="H72" s="54"/>
      <c r="I72" s="54"/>
      <c r="J72" s="54">
        <v>0</v>
      </c>
      <c r="K72" s="54"/>
      <c r="L72" s="137">
        <f t="shared" si="5"/>
        <v>0</v>
      </c>
      <c r="M72" s="24"/>
      <c r="N72" s="24"/>
      <c r="O72" s="273"/>
      <c r="P72" s="277"/>
      <c r="Q72" s="275"/>
    </row>
    <row r="73" spans="1:17" ht="27" customHeight="1" x14ac:dyDescent="0.2">
      <c r="A73" s="269">
        <v>62</v>
      </c>
      <c r="B73" s="9" t="s">
        <v>120</v>
      </c>
      <c r="C73" s="276" t="s">
        <v>360</v>
      </c>
      <c r="D73" s="271">
        <f t="shared" si="3"/>
        <v>0</v>
      </c>
      <c r="E73" s="54"/>
      <c r="F73" s="54"/>
      <c r="G73" s="137">
        <f t="shared" si="4"/>
        <v>0</v>
      </c>
      <c r="H73" s="54"/>
      <c r="I73" s="54"/>
      <c r="J73" s="54">
        <v>0</v>
      </c>
      <c r="K73" s="54"/>
      <c r="L73" s="137">
        <f t="shared" si="5"/>
        <v>0</v>
      </c>
      <c r="M73" s="24"/>
      <c r="N73" s="24"/>
      <c r="O73" s="273"/>
      <c r="P73" s="277"/>
      <c r="Q73" s="275"/>
    </row>
    <row r="74" spans="1:17" ht="27" customHeight="1" x14ac:dyDescent="0.2">
      <c r="A74" s="269">
        <v>63</v>
      </c>
      <c r="B74" s="9" t="s">
        <v>122</v>
      </c>
      <c r="C74" s="276" t="s">
        <v>361</v>
      </c>
      <c r="D74" s="271">
        <f t="shared" si="3"/>
        <v>0</v>
      </c>
      <c r="E74" s="54"/>
      <c r="F74" s="54"/>
      <c r="G74" s="137">
        <f t="shared" si="4"/>
        <v>0</v>
      </c>
      <c r="H74" s="54"/>
      <c r="I74" s="54"/>
      <c r="J74" s="54">
        <v>0</v>
      </c>
      <c r="K74" s="54"/>
      <c r="L74" s="137">
        <f t="shared" si="5"/>
        <v>0</v>
      </c>
      <c r="M74" s="24"/>
      <c r="N74" s="24"/>
      <c r="O74" s="273"/>
      <c r="P74" s="277"/>
      <c r="Q74" s="275"/>
    </row>
    <row r="75" spans="1:17" ht="12.75" customHeight="1" x14ac:dyDescent="0.2">
      <c r="A75" s="269">
        <v>64</v>
      </c>
      <c r="B75" s="94" t="s">
        <v>124</v>
      </c>
      <c r="C75" s="276" t="s">
        <v>362</v>
      </c>
      <c r="D75" s="271">
        <f t="shared" si="3"/>
        <v>4865757</v>
      </c>
      <c r="E75" s="54"/>
      <c r="F75" s="54"/>
      <c r="G75" s="137">
        <f t="shared" si="4"/>
        <v>0</v>
      </c>
      <c r="H75" s="54"/>
      <c r="I75" s="54"/>
      <c r="J75" s="54">
        <v>0</v>
      </c>
      <c r="K75" s="54"/>
      <c r="L75" s="137">
        <f t="shared" si="5"/>
        <v>4865757</v>
      </c>
      <c r="M75" s="24"/>
      <c r="N75" s="24">
        <v>2442974</v>
      </c>
      <c r="O75" s="273">
        <v>2422783</v>
      </c>
      <c r="P75" s="277"/>
      <c r="Q75" s="275"/>
    </row>
    <row r="76" spans="1:17" x14ac:dyDescent="0.2">
      <c r="A76" s="269">
        <v>65</v>
      </c>
      <c r="B76" s="94" t="s">
        <v>126</v>
      </c>
      <c r="C76" s="276" t="s">
        <v>127</v>
      </c>
      <c r="D76" s="271">
        <f t="shared" si="3"/>
        <v>3874259</v>
      </c>
      <c r="E76" s="54"/>
      <c r="F76" s="54"/>
      <c r="G76" s="137">
        <f t="shared" si="4"/>
        <v>0</v>
      </c>
      <c r="H76" s="54"/>
      <c r="I76" s="54"/>
      <c r="J76" s="54">
        <v>0</v>
      </c>
      <c r="K76" s="54"/>
      <c r="L76" s="137">
        <f t="shared" si="5"/>
        <v>3874259</v>
      </c>
      <c r="M76" s="24"/>
      <c r="N76" s="24">
        <v>1923304</v>
      </c>
      <c r="O76" s="273">
        <v>1950955</v>
      </c>
      <c r="P76" s="277"/>
      <c r="Q76" s="275"/>
    </row>
    <row r="77" spans="1:17" x14ac:dyDescent="0.2">
      <c r="A77" s="269">
        <v>66</v>
      </c>
      <c r="B77" s="94" t="s">
        <v>128</v>
      </c>
      <c r="C77" s="276" t="s">
        <v>363</v>
      </c>
      <c r="D77" s="271">
        <f t="shared" ref="D77:D140" si="6">E77+F77+G77+L77</f>
        <v>3009167</v>
      </c>
      <c r="E77" s="54"/>
      <c r="F77" s="54"/>
      <c r="G77" s="137">
        <f t="shared" si="4"/>
        <v>0</v>
      </c>
      <c r="H77" s="54"/>
      <c r="I77" s="54"/>
      <c r="J77" s="54">
        <v>0</v>
      </c>
      <c r="K77" s="54"/>
      <c r="L77" s="137">
        <f t="shared" si="5"/>
        <v>3009167</v>
      </c>
      <c r="M77" s="24"/>
      <c r="N77" s="24">
        <v>3009167</v>
      </c>
      <c r="O77" s="273"/>
      <c r="P77" s="277"/>
      <c r="Q77" s="275"/>
    </row>
    <row r="78" spans="1:17" ht="24" x14ac:dyDescent="0.2">
      <c r="A78" s="269">
        <v>67</v>
      </c>
      <c r="B78" s="94" t="s">
        <v>130</v>
      </c>
      <c r="C78" s="276" t="s">
        <v>364</v>
      </c>
      <c r="D78" s="271">
        <f t="shared" si="6"/>
        <v>0</v>
      </c>
      <c r="E78" s="54"/>
      <c r="F78" s="54"/>
      <c r="G78" s="137">
        <f t="shared" ref="G78:G141" si="7">SUM(H78:K78)</f>
        <v>0</v>
      </c>
      <c r="H78" s="54"/>
      <c r="I78" s="54"/>
      <c r="J78" s="54">
        <v>0</v>
      </c>
      <c r="K78" s="54"/>
      <c r="L78" s="137">
        <f t="shared" ref="L78:L141" si="8">SUM(M78:O78)</f>
        <v>0</v>
      </c>
      <c r="M78" s="24"/>
      <c r="N78" s="24"/>
      <c r="O78" s="273"/>
      <c r="P78" s="277"/>
      <c r="Q78" s="275"/>
    </row>
    <row r="79" spans="1:17" ht="24" x14ac:dyDescent="0.2">
      <c r="A79" s="269">
        <v>68</v>
      </c>
      <c r="B79" s="9" t="s">
        <v>132</v>
      </c>
      <c r="C79" s="276" t="s">
        <v>365</v>
      </c>
      <c r="D79" s="271">
        <f t="shared" si="6"/>
        <v>0</v>
      </c>
      <c r="E79" s="54"/>
      <c r="F79" s="54"/>
      <c r="G79" s="137">
        <f t="shared" si="7"/>
        <v>0</v>
      </c>
      <c r="H79" s="54"/>
      <c r="I79" s="54"/>
      <c r="J79" s="54">
        <v>0</v>
      </c>
      <c r="K79" s="54"/>
      <c r="L79" s="137">
        <f t="shared" si="8"/>
        <v>0</v>
      </c>
      <c r="M79" s="24"/>
      <c r="N79" s="24"/>
      <c r="O79" s="273"/>
      <c r="P79" s="277"/>
      <c r="Q79" s="275"/>
    </row>
    <row r="80" spans="1:17" ht="24" x14ac:dyDescent="0.2">
      <c r="A80" s="269">
        <v>69</v>
      </c>
      <c r="B80" s="94" t="s">
        <v>134</v>
      </c>
      <c r="C80" s="276" t="s">
        <v>366</v>
      </c>
      <c r="D80" s="271">
        <f t="shared" si="6"/>
        <v>0</v>
      </c>
      <c r="E80" s="54"/>
      <c r="F80" s="54"/>
      <c r="G80" s="137">
        <f t="shared" si="7"/>
        <v>0</v>
      </c>
      <c r="H80" s="54"/>
      <c r="I80" s="54"/>
      <c r="J80" s="54">
        <v>0</v>
      </c>
      <c r="K80" s="54"/>
      <c r="L80" s="137">
        <f t="shared" si="8"/>
        <v>0</v>
      </c>
      <c r="M80" s="24"/>
      <c r="N80" s="24"/>
      <c r="O80" s="273"/>
      <c r="P80" s="277"/>
      <c r="Q80" s="275"/>
    </row>
    <row r="81" spans="1:17" ht="24" x14ac:dyDescent="0.2">
      <c r="A81" s="269">
        <v>70</v>
      </c>
      <c r="B81" s="94" t="s">
        <v>136</v>
      </c>
      <c r="C81" s="276" t="s">
        <v>367</v>
      </c>
      <c r="D81" s="271">
        <f t="shared" si="6"/>
        <v>0</v>
      </c>
      <c r="E81" s="54"/>
      <c r="F81" s="54"/>
      <c r="G81" s="137">
        <f t="shared" si="7"/>
        <v>0</v>
      </c>
      <c r="H81" s="54"/>
      <c r="I81" s="54"/>
      <c r="J81" s="54">
        <v>0</v>
      </c>
      <c r="K81" s="54"/>
      <c r="L81" s="137">
        <f t="shared" si="8"/>
        <v>0</v>
      </c>
      <c r="M81" s="24"/>
      <c r="N81" s="24"/>
      <c r="O81" s="273"/>
      <c r="P81" s="277"/>
      <c r="Q81" s="275"/>
    </row>
    <row r="82" spans="1:17" ht="24" x14ac:dyDescent="0.2">
      <c r="A82" s="269">
        <v>71</v>
      </c>
      <c r="B82" s="9" t="s">
        <v>138</v>
      </c>
      <c r="C82" s="276" t="s">
        <v>368</v>
      </c>
      <c r="D82" s="271">
        <f t="shared" si="6"/>
        <v>0</v>
      </c>
      <c r="E82" s="54"/>
      <c r="F82" s="54"/>
      <c r="G82" s="137">
        <f t="shared" si="7"/>
        <v>0</v>
      </c>
      <c r="H82" s="54"/>
      <c r="I82" s="54"/>
      <c r="J82" s="54">
        <v>0</v>
      </c>
      <c r="K82" s="54"/>
      <c r="L82" s="137">
        <f t="shared" si="8"/>
        <v>0</v>
      </c>
      <c r="M82" s="24"/>
      <c r="N82" s="24"/>
      <c r="O82" s="273"/>
      <c r="P82" s="277"/>
      <c r="Q82" s="275"/>
    </row>
    <row r="83" spans="1:17" ht="24" x14ac:dyDescent="0.2">
      <c r="A83" s="269">
        <v>72</v>
      </c>
      <c r="B83" s="9" t="s">
        <v>140</v>
      </c>
      <c r="C83" s="276" t="s">
        <v>369</v>
      </c>
      <c r="D83" s="271">
        <f t="shared" si="6"/>
        <v>0</v>
      </c>
      <c r="E83" s="54"/>
      <c r="F83" s="54"/>
      <c r="G83" s="137">
        <f t="shared" si="7"/>
        <v>0</v>
      </c>
      <c r="H83" s="54"/>
      <c r="I83" s="54"/>
      <c r="J83" s="54">
        <v>0</v>
      </c>
      <c r="K83" s="54"/>
      <c r="L83" s="137">
        <f t="shared" si="8"/>
        <v>0</v>
      </c>
      <c r="M83" s="24"/>
      <c r="N83" s="24"/>
      <c r="O83" s="273"/>
      <c r="P83" s="277"/>
      <c r="Q83" s="275"/>
    </row>
    <row r="84" spans="1:17" ht="24" x14ac:dyDescent="0.2">
      <c r="A84" s="269">
        <v>73</v>
      </c>
      <c r="B84" s="9" t="s">
        <v>142</v>
      </c>
      <c r="C84" s="276" t="s">
        <v>370</v>
      </c>
      <c r="D84" s="271">
        <f t="shared" si="6"/>
        <v>0</v>
      </c>
      <c r="E84" s="54"/>
      <c r="F84" s="54"/>
      <c r="G84" s="137">
        <f t="shared" si="7"/>
        <v>0</v>
      </c>
      <c r="H84" s="54"/>
      <c r="I84" s="54"/>
      <c r="J84" s="54">
        <v>0</v>
      </c>
      <c r="K84" s="54"/>
      <c r="L84" s="137">
        <f t="shared" si="8"/>
        <v>0</v>
      </c>
      <c r="M84" s="24"/>
      <c r="N84" s="24"/>
      <c r="O84" s="273"/>
      <c r="P84" s="277"/>
      <c r="Q84" s="275"/>
    </row>
    <row r="85" spans="1:17" ht="24.75" customHeight="1" x14ac:dyDescent="0.2">
      <c r="A85" s="269">
        <v>74</v>
      </c>
      <c r="B85" s="95" t="s">
        <v>144</v>
      </c>
      <c r="C85" s="276" t="s">
        <v>145</v>
      </c>
      <c r="D85" s="271">
        <f t="shared" si="6"/>
        <v>1002909</v>
      </c>
      <c r="E85" s="54"/>
      <c r="F85" s="54"/>
      <c r="G85" s="137">
        <f t="shared" si="7"/>
        <v>0</v>
      </c>
      <c r="H85" s="54"/>
      <c r="I85" s="54"/>
      <c r="J85" s="54">
        <v>0</v>
      </c>
      <c r="K85" s="54"/>
      <c r="L85" s="137">
        <f t="shared" si="8"/>
        <v>1002909</v>
      </c>
      <c r="M85" s="24"/>
      <c r="N85" s="24">
        <v>1002909</v>
      </c>
      <c r="O85" s="273"/>
      <c r="P85" s="277">
        <v>45024.80000000001</v>
      </c>
      <c r="Q85" s="275"/>
    </row>
    <row r="86" spans="1:17" x14ac:dyDescent="0.2">
      <c r="A86" s="269">
        <v>75</v>
      </c>
      <c r="B86" s="9" t="s">
        <v>146</v>
      </c>
      <c r="C86" s="276" t="s">
        <v>371</v>
      </c>
      <c r="D86" s="271">
        <f t="shared" si="6"/>
        <v>31680352</v>
      </c>
      <c r="E86" s="54"/>
      <c r="F86" s="54"/>
      <c r="G86" s="137">
        <f t="shared" si="7"/>
        <v>0</v>
      </c>
      <c r="H86" s="54"/>
      <c r="I86" s="54"/>
      <c r="J86" s="54">
        <v>0</v>
      </c>
      <c r="K86" s="54"/>
      <c r="L86" s="137">
        <f t="shared" si="8"/>
        <v>31680352</v>
      </c>
      <c r="M86" s="24">
        <v>25687036</v>
      </c>
      <c r="N86" s="24">
        <v>3610035</v>
      </c>
      <c r="O86" s="273">
        <v>2383281</v>
      </c>
      <c r="P86" s="277">
        <v>33768.600000000006</v>
      </c>
      <c r="Q86" s="275"/>
    </row>
    <row r="87" spans="1:17" x14ac:dyDescent="0.2">
      <c r="A87" s="269">
        <v>76</v>
      </c>
      <c r="B87" s="95" t="s">
        <v>148</v>
      </c>
      <c r="C87" s="276" t="s">
        <v>149</v>
      </c>
      <c r="D87" s="271">
        <f t="shared" si="6"/>
        <v>33354399</v>
      </c>
      <c r="E87" s="54"/>
      <c r="F87" s="54"/>
      <c r="G87" s="137">
        <f t="shared" si="7"/>
        <v>0</v>
      </c>
      <c r="H87" s="54"/>
      <c r="I87" s="54"/>
      <c r="J87" s="54">
        <v>0</v>
      </c>
      <c r="K87" s="54"/>
      <c r="L87" s="137">
        <f t="shared" si="8"/>
        <v>33354399</v>
      </c>
      <c r="M87" s="24">
        <v>29968208</v>
      </c>
      <c r="N87" s="24">
        <v>1968511</v>
      </c>
      <c r="O87" s="273">
        <v>1417680</v>
      </c>
      <c r="P87" s="277"/>
      <c r="Q87" s="275"/>
    </row>
    <row r="88" spans="1:17" x14ac:dyDescent="0.2">
      <c r="A88" s="269">
        <v>77</v>
      </c>
      <c r="B88" s="9" t="s">
        <v>150</v>
      </c>
      <c r="C88" s="276" t="s">
        <v>151</v>
      </c>
      <c r="D88" s="271">
        <f t="shared" si="6"/>
        <v>14948092</v>
      </c>
      <c r="E88" s="54"/>
      <c r="F88" s="54"/>
      <c r="G88" s="137">
        <f t="shared" si="7"/>
        <v>0</v>
      </c>
      <c r="H88" s="54"/>
      <c r="I88" s="54"/>
      <c r="J88" s="54">
        <v>0</v>
      </c>
      <c r="K88" s="54"/>
      <c r="L88" s="137">
        <f t="shared" si="8"/>
        <v>14948092</v>
      </c>
      <c r="M88" s="24">
        <v>12843518</v>
      </c>
      <c r="N88" s="24">
        <v>423549</v>
      </c>
      <c r="O88" s="273">
        <v>1681025</v>
      </c>
      <c r="P88" s="277"/>
      <c r="Q88" s="275"/>
    </row>
    <row r="89" spans="1:17" x14ac:dyDescent="0.2">
      <c r="A89" s="269">
        <v>78</v>
      </c>
      <c r="B89" s="9" t="s">
        <v>152</v>
      </c>
      <c r="C89" s="276" t="s">
        <v>153</v>
      </c>
      <c r="D89" s="271">
        <f t="shared" si="6"/>
        <v>15336526</v>
      </c>
      <c r="E89" s="54"/>
      <c r="F89" s="54"/>
      <c r="G89" s="137">
        <f t="shared" si="7"/>
        <v>0</v>
      </c>
      <c r="H89" s="54"/>
      <c r="I89" s="54"/>
      <c r="J89" s="54">
        <v>0</v>
      </c>
      <c r="K89" s="54"/>
      <c r="L89" s="137">
        <f t="shared" si="8"/>
        <v>15336526</v>
      </c>
      <c r="M89" s="24">
        <v>12843518</v>
      </c>
      <c r="N89" s="24">
        <v>737368</v>
      </c>
      <c r="O89" s="273">
        <v>1755640</v>
      </c>
      <c r="P89" s="277">
        <v>22512.400000000001</v>
      </c>
      <c r="Q89" s="275"/>
    </row>
    <row r="90" spans="1:17" x14ac:dyDescent="0.2">
      <c r="A90" s="269">
        <v>79</v>
      </c>
      <c r="B90" s="9" t="s">
        <v>154</v>
      </c>
      <c r="C90" s="276" t="s">
        <v>155</v>
      </c>
      <c r="D90" s="271">
        <f t="shared" si="6"/>
        <v>8938284</v>
      </c>
      <c r="E90" s="54"/>
      <c r="F90" s="54"/>
      <c r="G90" s="137">
        <f t="shared" si="7"/>
        <v>0</v>
      </c>
      <c r="H90" s="54"/>
      <c r="I90" s="54"/>
      <c r="J90" s="54">
        <v>0</v>
      </c>
      <c r="K90" s="54"/>
      <c r="L90" s="137">
        <f t="shared" si="8"/>
        <v>8938284</v>
      </c>
      <c r="M90" s="24">
        <v>7783950</v>
      </c>
      <c r="N90" s="24"/>
      <c r="O90" s="273">
        <v>1154334</v>
      </c>
      <c r="P90" s="277"/>
      <c r="Q90" s="275"/>
    </row>
    <row r="91" spans="1:17" x14ac:dyDescent="0.2">
      <c r="A91" s="269">
        <v>80</v>
      </c>
      <c r="B91" s="9" t="s">
        <v>156</v>
      </c>
      <c r="C91" s="276" t="s">
        <v>372</v>
      </c>
      <c r="D91" s="271">
        <f t="shared" si="6"/>
        <v>26704032</v>
      </c>
      <c r="E91" s="54"/>
      <c r="F91" s="54"/>
      <c r="G91" s="137">
        <f t="shared" si="7"/>
        <v>0</v>
      </c>
      <c r="H91" s="54"/>
      <c r="I91" s="54"/>
      <c r="J91" s="54">
        <v>0</v>
      </c>
      <c r="K91" s="54"/>
      <c r="L91" s="137">
        <f t="shared" si="8"/>
        <v>26704032</v>
      </c>
      <c r="M91" s="24">
        <v>24363764</v>
      </c>
      <c r="N91" s="24">
        <v>2340268</v>
      </c>
      <c r="O91" s="273"/>
      <c r="P91" s="277">
        <v>11256.2</v>
      </c>
      <c r="Q91" s="275"/>
    </row>
    <row r="92" spans="1:17" x14ac:dyDescent="0.2">
      <c r="A92" s="269">
        <v>81</v>
      </c>
      <c r="B92" s="9" t="s">
        <v>158</v>
      </c>
      <c r="C92" s="276" t="s">
        <v>159</v>
      </c>
      <c r="D92" s="271">
        <f t="shared" si="6"/>
        <v>0</v>
      </c>
      <c r="E92" s="54"/>
      <c r="F92" s="54"/>
      <c r="G92" s="137">
        <f t="shared" si="7"/>
        <v>0</v>
      </c>
      <c r="H92" s="54"/>
      <c r="I92" s="54"/>
      <c r="J92" s="54">
        <v>0</v>
      </c>
      <c r="K92" s="54"/>
      <c r="L92" s="137">
        <f t="shared" si="8"/>
        <v>0</v>
      </c>
      <c r="M92" s="24"/>
      <c r="N92" s="24"/>
      <c r="O92" s="273"/>
      <c r="P92" s="277"/>
      <c r="Q92" s="275"/>
    </row>
    <row r="93" spans="1:17" x14ac:dyDescent="0.2">
      <c r="A93" s="269">
        <v>82</v>
      </c>
      <c r="B93" s="94" t="s">
        <v>160</v>
      </c>
      <c r="C93" s="10" t="s">
        <v>391</v>
      </c>
      <c r="D93" s="271">
        <f t="shared" si="6"/>
        <v>0</v>
      </c>
      <c r="E93" s="54"/>
      <c r="F93" s="54"/>
      <c r="G93" s="137">
        <f t="shared" si="7"/>
        <v>0</v>
      </c>
      <c r="H93" s="54"/>
      <c r="I93" s="54"/>
      <c r="J93" s="54">
        <v>0</v>
      </c>
      <c r="K93" s="54"/>
      <c r="L93" s="137">
        <f t="shared" si="8"/>
        <v>0</v>
      </c>
      <c r="M93" s="24"/>
      <c r="N93" s="24"/>
      <c r="O93" s="273"/>
      <c r="P93" s="277"/>
      <c r="Q93" s="275"/>
    </row>
    <row r="94" spans="1:17" ht="22.5" customHeight="1" x14ac:dyDescent="0.2">
      <c r="A94" s="269">
        <v>83</v>
      </c>
      <c r="B94" s="95" t="s">
        <v>161</v>
      </c>
      <c r="C94" s="276" t="s">
        <v>162</v>
      </c>
      <c r="D94" s="271">
        <f t="shared" si="6"/>
        <v>0</v>
      </c>
      <c r="E94" s="54"/>
      <c r="F94" s="54"/>
      <c r="G94" s="137">
        <f t="shared" si="7"/>
        <v>0</v>
      </c>
      <c r="H94" s="54"/>
      <c r="I94" s="54"/>
      <c r="J94" s="54">
        <v>0</v>
      </c>
      <c r="K94" s="54"/>
      <c r="L94" s="137">
        <f t="shared" si="8"/>
        <v>0</v>
      </c>
      <c r="M94" s="24"/>
      <c r="N94" s="24"/>
      <c r="O94" s="273"/>
      <c r="P94" s="277"/>
      <c r="Q94" s="275"/>
    </row>
    <row r="95" spans="1:17" ht="24" x14ac:dyDescent="0.2">
      <c r="A95" s="269">
        <v>84</v>
      </c>
      <c r="B95" s="94" t="s">
        <v>163</v>
      </c>
      <c r="C95" s="276" t="s">
        <v>164</v>
      </c>
      <c r="D95" s="271">
        <f t="shared" si="6"/>
        <v>0</v>
      </c>
      <c r="E95" s="54"/>
      <c r="F95" s="54"/>
      <c r="G95" s="137">
        <f t="shared" si="7"/>
        <v>0</v>
      </c>
      <c r="H95" s="54"/>
      <c r="I95" s="54"/>
      <c r="J95" s="54">
        <v>0</v>
      </c>
      <c r="K95" s="54"/>
      <c r="L95" s="137">
        <f t="shared" si="8"/>
        <v>0</v>
      </c>
      <c r="M95" s="24"/>
      <c r="N95" s="24"/>
      <c r="O95" s="273"/>
      <c r="P95" s="277"/>
      <c r="Q95" s="275"/>
    </row>
    <row r="96" spans="1:17" x14ac:dyDescent="0.2">
      <c r="A96" s="269">
        <v>85</v>
      </c>
      <c r="B96" s="94" t="s">
        <v>165</v>
      </c>
      <c r="C96" s="276" t="s">
        <v>166</v>
      </c>
      <c r="D96" s="271">
        <f t="shared" si="6"/>
        <v>0</v>
      </c>
      <c r="E96" s="54"/>
      <c r="F96" s="54"/>
      <c r="G96" s="137">
        <f t="shared" si="7"/>
        <v>0</v>
      </c>
      <c r="H96" s="54"/>
      <c r="I96" s="54"/>
      <c r="J96" s="54">
        <v>0</v>
      </c>
      <c r="K96" s="54"/>
      <c r="L96" s="137">
        <f t="shared" si="8"/>
        <v>0</v>
      </c>
      <c r="M96" s="24"/>
      <c r="N96" s="24"/>
      <c r="O96" s="273"/>
      <c r="P96" s="277"/>
      <c r="Q96" s="275"/>
    </row>
    <row r="97" spans="1:17" ht="13.5" customHeight="1" x14ac:dyDescent="0.2">
      <c r="A97" s="269">
        <v>86</v>
      </c>
      <c r="B97" s="95" t="s">
        <v>167</v>
      </c>
      <c r="C97" s="276" t="s">
        <v>168</v>
      </c>
      <c r="D97" s="271">
        <f t="shared" si="6"/>
        <v>0</v>
      </c>
      <c r="E97" s="54"/>
      <c r="F97" s="54"/>
      <c r="G97" s="137">
        <f t="shared" si="7"/>
        <v>0</v>
      </c>
      <c r="H97" s="54"/>
      <c r="I97" s="54"/>
      <c r="J97" s="54">
        <v>0</v>
      </c>
      <c r="K97" s="54"/>
      <c r="L97" s="137">
        <f t="shared" si="8"/>
        <v>0</v>
      </c>
      <c r="M97" s="24"/>
      <c r="N97" s="24"/>
      <c r="O97" s="273"/>
      <c r="P97" s="277"/>
      <c r="Q97" s="275"/>
    </row>
    <row r="98" spans="1:17" x14ac:dyDescent="0.2">
      <c r="A98" s="269">
        <v>87</v>
      </c>
      <c r="B98" s="94" t="s">
        <v>169</v>
      </c>
      <c r="C98" s="276" t="s">
        <v>170</v>
      </c>
      <c r="D98" s="271">
        <f t="shared" si="6"/>
        <v>8482938</v>
      </c>
      <c r="E98" s="54"/>
      <c r="F98" s="54"/>
      <c r="G98" s="137">
        <f t="shared" si="7"/>
        <v>698987</v>
      </c>
      <c r="H98" s="54"/>
      <c r="I98" s="54"/>
      <c r="J98" s="54">
        <v>698987</v>
      </c>
      <c r="K98" s="54"/>
      <c r="L98" s="137">
        <f t="shared" si="8"/>
        <v>7783951</v>
      </c>
      <c r="M98" s="24">
        <v>7783951</v>
      </c>
      <c r="N98" s="24"/>
      <c r="O98" s="273"/>
      <c r="P98" s="277">
        <v>323532.99999999988</v>
      </c>
      <c r="Q98" s="275"/>
    </row>
    <row r="99" spans="1:17" x14ac:dyDescent="0.2">
      <c r="A99" s="269">
        <v>88</v>
      </c>
      <c r="B99" s="95" t="s">
        <v>171</v>
      </c>
      <c r="C99" s="276" t="s">
        <v>172</v>
      </c>
      <c r="D99" s="271">
        <f t="shared" si="6"/>
        <v>9468684</v>
      </c>
      <c r="E99" s="54"/>
      <c r="F99" s="54"/>
      <c r="G99" s="137">
        <f t="shared" si="7"/>
        <v>906338</v>
      </c>
      <c r="H99" s="54"/>
      <c r="I99" s="54"/>
      <c r="J99" s="54">
        <v>906338</v>
      </c>
      <c r="K99" s="54"/>
      <c r="L99" s="137">
        <f t="shared" si="8"/>
        <v>8562346</v>
      </c>
      <c r="M99" s="24">
        <v>8562346</v>
      </c>
      <c r="N99" s="24"/>
      <c r="O99" s="273"/>
      <c r="P99" s="277">
        <v>76803.580000000016</v>
      </c>
      <c r="Q99" s="275"/>
    </row>
    <row r="100" spans="1:17" ht="13.5" customHeight="1" x14ac:dyDescent="0.2">
      <c r="A100" s="269">
        <v>89</v>
      </c>
      <c r="B100" s="95" t="s">
        <v>173</v>
      </c>
      <c r="C100" s="276" t="s">
        <v>174</v>
      </c>
      <c r="D100" s="271">
        <f t="shared" si="6"/>
        <v>11485400</v>
      </c>
      <c r="E100" s="54"/>
      <c r="F100" s="54"/>
      <c r="G100" s="137">
        <f t="shared" si="7"/>
        <v>1593596</v>
      </c>
      <c r="H100" s="54"/>
      <c r="I100" s="54"/>
      <c r="J100" s="54">
        <v>1593596</v>
      </c>
      <c r="K100" s="54"/>
      <c r="L100" s="137">
        <f t="shared" si="8"/>
        <v>9891804</v>
      </c>
      <c r="M100" s="24">
        <v>8562346</v>
      </c>
      <c r="N100" s="24">
        <v>826906</v>
      </c>
      <c r="O100" s="273">
        <v>502552</v>
      </c>
      <c r="P100" s="277">
        <v>202611.60000000003</v>
      </c>
      <c r="Q100" s="275"/>
    </row>
    <row r="101" spans="1:17" ht="13.5" customHeight="1" x14ac:dyDescent="0.2">
      <c r="A101" s="269">
        <v>90</v>
      </c>
      <c r="B101" s="94" t="s">
        <v>175</v>
      </c>
      <c r="C101" s="276" t="s">
        <v>176</v>
      </c>
      <c r="D101" s="271">
        <f t="shared" si="6"/>
        <v>5604531</v>
      </c>
      <c r="E101" s="54"/>
      <c r="F101" s="54"/>
      <c r="G101" s="137">
        <f t="shared" si="7"/>
        <v>493819</v>
      </c>
      <c r="H101" s="54"/>
      <c r="I101" s="54"/>
      <c r="J101" s="54">
        <v>493819</v>
      </c>
      <c r="K101" s="54"/>
      <c r="L101" s="137">
        <f t="shared" si="8"/>
        <v>5110712</v>
      </c>
      <c r="M101" s="24">
        <v>4281172</v>
      </c>
      <c r="N101" s="24">
        <v>544248</v>
      </c>
      <c r="O101" s="273">
        <v>285292</v>
      </c>
      <c r="P101" s="277">
        <v>300178.71999999991</v>
      </c>
      <c r="Q101" s="275"/>
    </row>
    <row r="102" spans="1:17" ht="14.25" customHeight="1" x14ac:dyDescent="0.2">
      <c r="A102" s="269">
        <v>91</v>
      </c>
      <c r="B102" s="94" t="s">
        <v>177</v>
      </c>
      <c r="C102" s="276" t="s">
        <v>178</v>
      </c>
      <c r="D102" s="271">
        <f t="shared" si="6"/>
        <v>10106881</v>
      </c>
      <c r="E102" s="54"/>
      <c r="F102" s="54"/>
      <c r="G102" s="137">
        <f t="shared" si="7"/>
        <v>1041106</v>
      </c>
      <c r="H102" s="54"/>
      <c r="I102" s="54"/>
      <c r="J102" s="54">
        <v>1041106</v>
      </c>
      <c r="K102" s="54"/>
      <c r="L102" s="137">
        <f t="shared" si="8"/>
        <v>9065775</v>
      </c>
      <c r="M102" s="24">
        <v>8562346</v>
      </c>
      <c r="N102" s="24">
        <v>503429</v>
      </c>
      <c r="O102" s="273"/>
      <c r="P102" s="277">
        <v>393967.00000000012</v>
      </c>
      <c r="Q102" s="275"/>
    </row>
    <row r="103" spans="1:17" x14ac:dyDescent="0.2">
      <c r="A103" s="269">
        <v>92</v>
      </c>
      <c r="B103" s="9" t="s">
        <v>179</v>
      </c>
      <c r="C103" s="276" t="s">
        <v>180</v>
      </c>
      <c r="D103" s="271">
        <f t="shared" si="6"/>
        <v>11743383</v>
      </c>
      <c r="E103" s="54"/>
      <c r="F103" s="54"/>
      <c r="G103" s="137">
        <f t="shared" si="7"/>
        <v>1830512</v>
      </c>
      <c r="H103" s="54"/>
      <c r="I103" s="54"/>
      <c r="J103" s="54">
        <v>1830512</v>
      </c>
      <c r="K103" s="54"/>
      <c r="L103" s="137">
        <f t="shared" si="8"/>
        <v>9912871</v>
      </c>
      <c r="M103" s="24">
        <v>8562346</v>
      </c>
      <c r="N103" s="24">
        <v>678993</v>
      </c>
      <c r="O103" s="273">
        <v>671532</v>
      </c>
      <c r="P103" s="277">
        <v>337685.99999999988</v>
      </c>
      <c r="Q103" s="275"/>
    </row>
    <row r="104" spans="1:17" ht="12.75" customHeight="1" x14ac:dyDescent="0.2">
      <c r="A104" s="269">
        <v>93</v>
      </c>
      <c r="B104" s="9" t="s">
        <v>181</v>
      </c>
      <c r="C104" s="276" t="s">
        <v>182</v>
      </c>
      <c r="D104" s="271">
        <f t="shared" si="6"/>
        <v>11407228</v>
      </c>
      <c r="E104" s="54"/>
      <c r="F104" s="54"/>
      <c r="G104" s="137">
        <f t="shared" si="7"/>
        <v>1191508</v>
      </c>
      <c r="H104" s="54"/>
      <c r="I104" s="54"/>
      <c r="J104" s="54">
        <v>1191508</v>
      </c>
      <c r="K104" s="54"/>
      <c r="L104" s="137">
        <f t="shared" si="8"/>
        <v>10215720</v>
      </c>
      <c r="M104" s="24">
        <v>8562346</v>
      </c>
      <c r="N104" s="24">
        <v>830418</v>
      </c>
      <c r="O104" s="273">
        <v>822956</v>
      </c>
      <c r="P104" s="277">
        <v>360198.39999999991</v>
      </c>
      <c r="Q104" s="275"/>
    </row>
    <row r="105" spans="1:17" x14ac:dyDescent="0.2">
      <c r="A105" s="269">
        <v>94</v>
      </c>
      <c r="B105" s="95" t="s">
        <v>183</v>
      </c>
      <c r="C105" s="276" t="s">
        <v>184</v>
      </c>
      <c r="D105" s="271">
        <f t="shared" si="6"/>
        <v>4988861</v>
      </c>
      <c r="E105" s="54"/>
      <c r="F105" s="54"/>
      <c r="G105" s="137">
        <f t="shared" si="7"/>
        <v>707689</v>
      </c>
      <c r="H105" s="54"/>
      <c r="I105" s="54"/>
      <c r="J105" s="54">
        <v>707689</v>
      </c>
      <c r="K105" s="54"/>
      <c r="L105" s="137">
        <f t="shared" si="8"/>
        <v>4281172</v>
      </c>
      <c r="M105" s="24">
        <v>4281172</v>
      </c>
      <c r="N105" s="24"/>
      <c r="O105" s="273"/>
      <c r="P105" s="277">
        <v>247636.40000000008</v>
      </c>
      <c r="Q105" s="275"/>
    </row>
    <row r="106" spans="1:17" ht="13.5" customHeight="1" x14ac:dyDescent="0.2">
      <c r="A106" s="269">
        <v>95</v>
      </c>
      <c r="B106" s="9" t="s">
        <v>185</v>
      </c>
      <c r="C106" s="276" t="s">
        <v>186</v>
      </c>
      <c r="D106" s="271">
        <f t="shared" si="6"/>
        <v>10305517</v>
      </c>
      <c r="E106" s="54"/>
      <c r="F106" s="54"/>
      <c r="G106" s="137">
        <f t="shared" si="7"/>
        <v>970250</v>
      </c>
      <c r="H106" s="54"/>
      <c r="I106" s="54"/>
      <c r="J106" s="54">
        <v>970250</v>
      </c>
      <c r="K106" s="54"/>
      <c r="L106" s="137">
        <f t="shared" si="8"/>
        <v>9335267</v>
      </c>
      <c r="M106" s="24">
        <v>8562346</v>
      </c>
      <c r="N106" s="24">
        <v>772921</v>
      </c>
      <c r="O106" s="273"/>
      <c r="P106" s="277">
        <v>350851.70000000007</v>
      </c>
      <c r="Q106" s="275"/>
    </row>
    <row r="107" spans="1:17" x14ac:dyDescent="0.2">
      <c r="A107" s="269">
        <v>96</v>
      </c>
      <c r="B107" s="9" t="s">
        <v>187</v>
      </c>
      <c r="C107" s="276" t="s">
        <v>188</v>
      </c>
      <c r="D107" s="271">
        <f t="shared" si="6"/>
        <v>9827602</v>
      </c>
      <c r="E107" s="54"/>
      <c r="F107" s="54"/>
      <c r="G107" s="137">
        <f t="shared" si="7"/>
        <v>486862</v>
      </c>
      <c r="H107" s="54"/>
      <c r="I107" s="54"/>
      <c r="J107" s="54">
        <v>486862</v>
      </c>
      <c r="K107" s="54"/>
      <c r="L107" s="137">
        <f t="shared" si="8"/>
        <v>9340740</v>
      </c>
      <c r="M107" s="24">
        <v>9340740</v>
      </c>
      <c r="N107" s="24"/>
      <c r="O107" s="273"/>
      <c r="P107" s="277">
        <v>378962.75999999989</v>
      </c>
      <c r="Q107" s="275"/>
    </row>
    <row r="108" spans="1:17" x14ac:dyDescent="0.2">
      <c r="A108" s="269">
        <v>97</v>
      </c>
      <c r="B108" s="94" t="s">
        <v>189</v>
      </c>
      <c r="C108" s="276" t="s">
        <v>190</v>
      </c>
      <c r="D108" s="271">
        <f t="shared" si="6"/>
        <v>15458529</v>
      </c>
      <c r="E108" s="54"/>
      <c r="F108" s="54"/>
      <c r="G108" s="137">
        <f t="shared" si="7"/>
        <v>1237097</v>
      </c>
      <c r="H108" s="54"/>
      <c r="I108" s="54"/>
      <c r="J108" s="54">
        <v>1134994</v>
      </c>
      <c r="K108" s="54">
        <v>102103</v>
      </c>
      <c r="L108" s="137">
        <f t="shared" si="8"/>
        <v>14221432</v>
      </c>
      <c r="M108" s="24">
        <v>11364567</v>
      </c>
      <c r="N108" s="24">
        <v>1693753</v>
      </c>
      <c r="O108" s="273">
        <v>1163112</v>
      </c>
      <c r="P108" s="277">
        <v>202611.59999999998</v>
      </c>
      <c r="Q108" s="275"/>
    </row>
    <row r="109" spans="1:17" ht="13.5" customHeight="1" x14ac:dyDescent="0.2">
      <c r="A109" s="269">
        <v>98</v>
      </c>
      <c r="B109" s="95" t="s">
        <v>191</v>
      </c>
      <c r="C109" s="276" t="s">
        <v>192</v>
      </c>
      <c r="D109" s="271">
        <f t="shared" si="6"/>
        <v>10341839</v>
      </c>
      <c r="E109" s="54"/>
      <c r="F109" s="54"/>
      <c r="G109" s="137">
        <f t="shared" si="7"/>
        <v>2138290</v>
      </c>
      <c r="H109" s="54"/>
      <c r="I109" s="54"/>
      <c r="J109" s="54">
        <v>2138290</v>
      </c>
      <c r="K109" s="54"/>
      <c r="L109" s="137">
        <f t="shared" si="8"/>
        <v>8203549</v>
      </c>
      <c r="M109" s="24">
        <v>7783951</v>
      </c>
      <c r="N109" s="24">
        <v>419598</v>
      </c>
      <c r="O109" s="273"/>
      <c r="P109" s="277">
        <v>140642.58000000002</v>
      </c>
      <c r="Q109" s="275"/>
    </row>
    <row r="110" spans="1:17" ht="13.5" customHeight="1" x14ac:dyDescent="0.2">
      <c r="A110" s="269">
        <v>99</v>
      </c>
      <c r="B110" s="95" t="s">
        <v>193</v>
      </c>
      <c r="C110" s="276" t="s">
        <v>194</v>
      </c>
      <c r="D110" s="271">
        <f t="shared" si="6"/>
        <v>11509320</v>
      </c>
      <c r="E110" s="54"/>
      <c r="F110" s="54"/>
      <c r="G110" s="137">
        <f t="shared" si="7"/>
        <v>892437</v>
      </c>
      <c r="H110" s="54"/>
      <c r="I110" s="54"/>
      <c r="J110" s="54">
        <v>892437</v>
      </c>
      <c r="K110" s="54"/>
      <c r="L110" s="137">
        <f t="shared" si="8"/>
        <v>10616883</v>
      </c>
      <c r="M110" s="24">
        <v>8562346</v>
      </c>
      <c r="N110" s="24">
        <v>1187690</v>
      </c>
      <c r="O110" s="273">
        <v>866847</v>
      </c>
      <c r="P110" s="277">
        <v>361944.79000000004</v>
      </c>
      <c r="Q110" s="275"/>
    </row>
    <row r="111" spans="1:17" x14ac:dyDescent="0.2">
      <c r="A111" s="269">
        <v>100</v>
      </c>
      <c r="B111" s="9" t="s">
        <v>195</v>
      </c>
      <c r="C111" s="276" t="s">
        <v>196</v>
      </c>
      <c r="D111" s="271">
        <f t="shared" si="6"/>
        <v>12563601</v>
      </c>
      <c r="E111" s="54"/>
      <c r="F111" s="54"/>
      <c r="G111" s="137">
        <f t="shared" si="7"/>
        <v>2023527</v>
      </c>
      <c r="H111" s="54"/>
      <c r="I111" s="54"/>
      <c r="J111" s="54">
        <v>2023527</v>
      </c>
      <c r="K111" s="54"/>
      <c r="L111" s="137">
        <f t="shared" si="8"/>
        <v>10540074</v>
      </c>
      <c r="M111" s="24">
        <v>8562346</v>
      </c>
      <c r="N111" s="24">
        <v>1064796</v>
      </c>
      <c r="O111" s="273">
        <v>912932</v>
      </c>
      <c r="P111" s="277">
        <v>461504.20000000013</v>
      </c>
      <c r="Q111" s="275"/>
    </row>
    <row r="112" spans="1:17" x14ac:dyDescent="0.2">
      <c r="A112" s="269">
        <v>101</v>
      </c>
      <c r="B112" s="94" t="s">
        <v>197</v>
      </c>
      <c r="C112" s="276" t="s">
        <v>198</v>
      </c>
      <c r="D112" s="271">
        <f t="shared" si="6"/>
        <v>9237428</v>
      </c>
      <c r="E112" s="54"/>
      <c r="F112" s="54"/>
      <c r="G112" s="137">
        <f t="shared" si="7"/>
        <v>675082</v>
      </c>
      <c r="H112" s="54"/>
      <c r="I112" s="54"/>
      <c r="J112" s="54">
        <v>675082</v>
      </c>
      <c r="K112" s="54"/>
      <c r="L112" s="137">
        <f t="shared" si="8"/>
        <v>8562346</v>
      </c>
      <c r="M112" s="24">
        <v>8562346</v>
      </c>
      <c r="N112" s="24"/>
      <c r="O112" s="273"/>
      <c r="P112" s="277">
        <v>292661.19999999995</v>
      </c>
      <c r="Q112" s="275"/>
    </row>
    <row r="113" spans="1:17" x14ac:dyDescent="0.2">
      <c r="A113" s="269">
        <v>102</v>
      </c>
      <c r="B113" s="9" t="s">
        <v>199</v>
      </c>
      <c r="C113" s="276" t="s">
        <v>200</v>
      </c>
      <c r="D113" s="271">
        <f t="shared" si="6"/>
        <v>0</v>
      </c>
      <c r="E113" s="54"/>
      <c r="F113" s="54"/>
      <c r="G113" s="137">
        <f t="shared" si="7"/>
        <v>0</v>
      </c>
      <c r="H113" s="54"/>
      <c r="I113" s="54"/>
      <c r="J113" s="54">
        <v>0</v>
      </c>
      <c r="K113" s="54"/>
      <c r="L113" s="137">
        <f t="shared" si="8"/>
        <v>0</v>
      </c>
      <c r="M113" s="24"/>
      <c r="N113" s="24"/>
      <c r="O113" s="273"/>
      <c r="P113" s="277"/>
      <c r="Q113" s="275"/>
    </row>
    <row r="114" spans="1:17" x14ac:dyDescent="0.2">
      <c r="A114" s="269">
        <v>103</v>
      </c>
      <c r="B114" s="9" t="s">
        <v>201</v>
      </c>
      <c r="C114" s="276" t="s">
        <v>202</v>
      </c>
      <c r="D114" s="271">
        <f t="shared" si="6"/>
        <v>0</v>
      </c>
      <c r="E114" s="54"/>
      <c r="F114" s="54"/>
      <c r="G114" s="137">
        <f t="shared" si="7"/>
        <v>0</v>
      </c>
      <c r="H114" s="54"/>
      <c r="I114" s="54"/>
      <c r="J114" s="54">
        <v>0</v>
      </c>
      <c r="K114" s="54"/>
      <c r="L114" s="137">
        <f t="shared" si="8"/>
        <v>0</v>
      </c>
      <c r="M114" s="24"/>
      <c r="N114" s="24"/>
      <c r="O114" s="273"/>
      <c r="P114" s="277"/>
      <c r="Q114" s="275"/>
    </row>
    <row r="115" spans="1:17" x14ac:dyDescent="0.2">
      <c r="A115" s="269">
        <v>104</v>
      </c>
      <c r="B115" s="95" t="s">
        <v>203</v>
      </c>
      <c r="C115" s="276" t="s">
        <v>204</v>
      </c>
      <c r="D115" s="271">
        <f t="shared" si="6"/>
        <v>0</v>
      </c>
      <c r="E115" s="54"/>
      <c r="F115" s="54"/>
      <c r="G115" s="137">
        <f t="shared" si="7"/>
        <v>0</v>
      </c>
      <c r="H115" s="54"/>
      <c r="I115" s="54"/>
      <c r="J115" s="54">
        <v>0</v>
      </c>
      <c r="K115" s="54"/>
      <c r="L115" s="137">
        <f t="shared" si="8"/>
        <v>0</v>
      </c>
      <c r="M115" s="24"/>
      <c r="N115" s="24"/>
      <c r="O115" s="273"/>
      <c r="P115" s="277"/>
      <c r="Q115" s="275"/>
    </row>
    <row r="116" spans="1:17" x14ac:dyDescent="0.2">
      <c r="A116" s="269">
        <v>105</v>
      </c>
      <c r="B116" s="95" t="s">
        <v>205</v>
      </c>
      <c r="C116" s="276" t="s">
        <v>206</v>
      </c>
      <c r="D116" s="271">
        <f t="shared" si="6"/>
        <v>0</v>
      </c>
      <c r="E116" s="54"/>
      <c r="F116" s="54"/>
      <c r="G116" s="137">
        <f t="shared" si="7"/>
        <v>0</v>
      </c>
      <c r="H116" s="54"/>
      <c r="I116" s="54"/>
      <c r="J116" s="54">
        <v>0</v>
      </c>
      <c r="K116" s="54"/>
      <c r="L116" s="137">
        <f t="shared" si="8"/>
        <v>0</v>
      </c>
      <c r="M116" s="24"/>
      <c r="N116" s="24"/>
      <c r="O116" s="273"/>
      <c r="P116" s="277"/>
      <c r="Q116" s="275"/>
    </row>
    <row r="117" spans="1:17" ht="14.25" customHeight="1" x14ac:dyDescent="0.2">
      <c r="A117" s="269">
        <v>106</v>
      </c>
      <c r="B117" s="95" t="s">
        <v>207</v>
      </c>
      <c r="C117" s="276" t="s">
        <v>208</v>
      </c>
      <c r="D117" s="271">
        <f t="shared" si="6"/>
        <v>0</v>
      </c>
      <c r="E117" s="54"/>
      <c r="F117" s="54"/>
      <c r="G117" s="137">
        <f t="shared" si="7"/>
        <v>0</v>
      </c>
      <c r="H117" s="54"/>
      <c r="I117" s="54"/>
      <c r="J117" s="54">
        <v>0</v>
      </c>
      <c r="K117" s="54"/>
      <c r="L117" s="137">
        <f t="shared" si="8"/>
        <v>0</v>
      </c>
      <c r="M117" s="24"/>
      <c r="N117" s="24"/>
      <c r="O117" s="273"/>
      <c r="P117" s="277"/>
      <c r="Q117" s="275"/>
    </row>
    <row r="118" spans="1:17" ht="24" x14ac:dyDescent="0.2">
      <c r="A118" s="269">
        <v>107</v>
      </c>
      <c r="B118" s="95" t="s">
        <v>209</v>
      </c>
      <c r="C118" s="276" t="s">
        <v>210</v>
      </c>
      <c r="D118" s="271">
        <f t="shared" si="6"/>
        <v>0</v>
      </c>
      <c r="E118" s="54"/>
      <c r="F118" s="54"/>
      <c r="G118" s="137">
        <f t="shared" si="7"/>
        <v>0</v>
      </c>
      <c r="H118" s="54"/>
      <c r="I118" s="54"/>
      <c r="J118" s="54">
        <v>0</v>
      </c>
      <c r="K118" s="54"/>
      <c r="L118" s="137">
        <f t="shared" si="8"/>
        <v>0</v>
      </c>
      <c r="M118" s="24"/>
      <c r="N118" s="24"/>
      <c r="O118" s="273"/>
      <c r="P118" s="277"/>
      <c r="Q118" s="275"/>
    </row>
    <row r="119" spans="1:17" x14ac:dyDescent="0.2">
      <c r="A119" s="269">
        <v>108</v>
      </c>
      <c r="B119" s="95" t="s">
        <v>211</v>
      </c>
      <c r="C119" s="276" t="s">
        <v>212</v>
      </c>
      <c r="D119" s="271">
        <f t="shared" si="6"/>
        <v>0</v>
      </c>
      <c r="E119" s="54"/>
      <c r="F119" s="54"/>
      <c r="G119" s="137">
        <f t="shared" si="7"/>
        <v>0</v>
      </c>
      <c r="H119" s="54"/>
      <c r="I119" s="54"/>
      <c r="J119" s="54">
        <v>0</v>
      </c>
      <c r="K119" s="54"/>
      <c r="L119" s="137">
        <f t="shared" si="8"/>
        <v>0</v>
      </c>
      <c r="M119" s="24"/>
      <c r="N119" s="24"/>
      <c r="O119" s="273"/>
      <c r="P119" s="277"/>
      <c r="Q119" s="275"/>
    </row>
    <row r="120" spans="1:17" ht="13.5" customHeight="1" x14ac:dyDescent="0.2">
      <c r="A120" s="269">
        <v>109</v>
      </c>
      <c r="B120" s="95" t="s">
        <v>213</v>
      </c>
      <c r="C120" s="276" t="s">
        <v>214</v>
      </c>
      <c r="D120" s="271">
        <f t="shared" si="6"/>
        <v>0</v>
      </c>
      <c r="E120" s="54"/>
      <c r="F120" s="54"/>
      <c r="G120" s="137">
        <f t="shared" si="7"/>
        <v>0</v>
      </c>
      <c r="H120" s="54"/>
      <c r="I120" s="54"/>
      <c r="J120" s="54">
        <v>0</v>
      </c>
      <c r="K120" s="54"/>
      <c r="L120" s="137">
        <f t="shared" si="8"/>
        <v>0</v>
      </c>
      <c r="M120" s="24"/>
      <c r="N120" s="24"/>
      <c r="O120" s="273"/>
      <c r="P120" s="277"/>
      <c r="Q120" s="275"/>
    </row>
    <row r="121" spans="1:17" ht="12" customHeight="1" x14ac:dyDescent="0.2">
      <c r="A121" s="269">
        <v>110</v>
      </c>
      <c r="B121" s="99" t="s">
        <v>215</v>
      </c>
      <c r="C121" s="279" t="s">
        <v>216</v>
      </c>
      <c r="D121" s="271">
        <f t="shared" si="6"/>
        <v>0</v>
      </c>
      <c r="E121" s="54"/>
      <c r="F121" s="54"/>
      <c r="G121" s="137">
        <f t="shared" si="7"/>
        <v>0</v>
      </c>
      <c r="H121" s="54"/>
      <c r="I121" s="54"/>
      <c r="J121" s="54">
        <v>0</v>
      </c>
      <c r="K121" s="54"/>
      <c r="L121" s="137">
        <f t="shared" si="8"/>
        <v>0</v>
      </c>
      <c r="M121" s="24"/>
      <c r="N121" s="24"/>
      <c r="O121" s="273"/>
      <c r="P121" s="277"/>
      <c r="Q121" s="275"/>
    </row>
    <row r="122" spans="1:17" ht="14.25" customHeight="1" x14ac:dyDescent="0.2">
      <c r="A122" s="269">
        <v>111</v>
      </c>
      <c r="B122" s="13" t="s">
        <v>382</v>
      </c>
      <c r="C122" s="279" t="s">
        <v>319</v>
      </c>
      <c r="D122" s="271">
        <f t="shared" si="6"/>
        <v>0</v>
      </c>
      <c r="E122" s="54"/>
      <c r="F122" s="54"/>
      <c r="G122" s="137">
        <f t="shared" si="7"/>
        <v>0</v>
      </c>
      <c r="H122" s="54"/>
      <c r="I122" s="54"/>
      <c r="J122" s="54">
        <v>0</v>
      </c>
      <c r="K122" s="54"/>
      <c r="L122" s="137">
        <f t="shared" si="8"/>
        <v>0</v>
      </c>
      <c r="M122" s="24"/>
      <c r="N122" s="24"/>
      <c r="O122" s="273"/>
      <c r="P122" s="277"/>
      <c r="Q122" s="275"/>
    </row>
    <row r="123" spans="1:17" x14ac:dyDescent="0.2">
      <c r="A123" s="269">
        <v>112</v>
      </c>
      <c r="B123" s="94" t="s">
        <v>217</v>
      </c>
      <c r="C123" s="276" t="s">
        <v>218</v>
      </c>
      <c r="D123" s="271">
        <f t="shared" si="6"/>
        <v>0</v>
      </c>
      <c r="E123" s="54"/>
      <c r="F123" s="54"/>
      <c r="G123" s="137">
        <f t="shared" si="7"/>
        <v>0</v>
      </c>
      <c r="H123" s="54"/>
      <c r="I123" s="54"/>
      <c r="J123" s="54">
        <v>0</v>
      </c>
      <c r="K123" s="54"/>
      <c r="L123" s="137">
        <f t="shared" si="8"/>
        <v>0</v>
      </c>
      <c r="M123" s="24"/>
      <c r="N123" s="24"/>
      <c r="O123" s="273"/>
      <c r="P123" s="277"/>
      <c r="Q123" s="275"/>
    </row>
    <row r="124" spans="1:17" x14ac:dyDescent="0.2">
      <c r="A124" s="269">
        <v>113</v>
      </c>
      <c r="B124" s="95" t="s">
        <v>219</v>
      </c>
      <c r="C124" s="276" t="s">
        <v>220</v>
      </c>
      <c r="D124" s="271">
        <f t="shared" si="6"/>
        <v>0</v>
      </c>
      <c r="E124" s="54"/>
      <c r="F124" s="54"/>
      <c r="G124" s="137">
        <f t="shared" si="7"/>
        <v>0</v>
      </c>
      <c r="H124" s="54"/>
      <c r="I124" s="54"/>
      <c r="J124" s="54">
        <v>0</v>
      </c>
      <c r="K124" s="54"/>
      <c r="L124" s="137">
        <f t="shared" si="8"/>
        <v>0</v>
      </c>
      <c r="M124" s="24"/>
      <c r="N124" s="24"/>
      <c r="O124" s="273"/>
      <c r="P124" s="277"/>
      <c r="Q124" s="275"/>
    </row>
    <row r="125" spans="1:17" ht="23.25" customHeight="1" x14ac:dyDescent="0.2">
      <c r="A125" s="269">
        <v>114</v>
      </c>
      <c r="B125" s="9" t="s">
        <v>221</v>
      </c>
      <c r="C125" s="280" t="s">
        <v>222</v>
      </c>
      <c r="D125" s="271">
        <f t="shared" si="6"/>
        <v>0</v>
      </c>
      <c r="E125" s="54"/>
      <c r="F125" s="54"/>
      <c r="G125" s="137">
        <f t="shared" si="7"/>
        <v>0</v>
      </c>
      <c r="H125" s="54"/>
      <c r="I125" s="54"/>
      <c r="J125" s="54">
        <v>0</v>
      </c>
      <c r="K125" s="54"/>
      <c r="L125" s="137">
        <f t="shared" si="8"/>
        <v>0</v>
      </c>
      <c r="M125" s="24"/>
      <c r="N125" s="24"/>
      <c r="O125" s="273"/>
      <c r="P125" s="277"/>
      <c r="Q125" s="275"/>
    </row>
    <row r="126" spans="1:17" ht="24" x14ac:dyDescent="0.2">
      <c r="A126" s="269">
        <v>115</v>
      </c>
      <c r="B126" s="95" t="s">
        <v>223</v>
      </c>
      <c r="C126" s="276" t="s">
        <v>224</v>
      </c>
      <c r="D126" s="271">
        <f t="shared" si="6"/>
        <v>0</v>
      </c>
      <c r="E126" s="54"/>
      <c r="F126" s="54"/>
      <c r="G126" s="137">
        <f t="shared" si="7"/>
        <v>0</v>
      </c>
      <c r="H126" s="54"/>
      <c r="I126" s="54"/>
      <c r="J126" s="54">
        <v>0</v>
      </c>
      <c r="K126" s="54"/>
      <c r="L126" s="137">
        <f t="shared" si="8"/>
        <v>0</v>
      </c>
      <c r="M126" s="24"/>
      <c r="N126" s="24"/>
      <c r="O126" s="273"/>
      <c r="P126" s="277"/>
      <c r="Q126" s="275"/>
    </row>
    <row r="127" spans="1:17" ht="14.25" customHeight="1" x14ac:dyDescent="0.2">
      <c r="A127" s="269">
        <v>116</v>
      </c>
      <c r="B127" s="95" t="s">
        <v>225</v>
      </c>
      <c r="C127" s="10" t="s">
        <v>392</v>
      </c>
      <c r="D127" s="271">
        <f t="shared" si="6"/>
        <v>0</v>
      </c>
      <c r="E127" s="54"/>
      <c r="F127" s="54"/>
      <c r="G127" s="137">
        <f t="shared" si="7"/>
        <v>0</v>
      </c>
      <c r="H127" s="54"/>
      <c r="I127" s="54"/>
      <c r="J127" s="54">
        <v>0</v>
      </c>
      <c r="K127" s="54"/>
      <c r="L127" s="137">
        <f t="shared" si="8"/>
        <v>0</v>
      </c>
      <c r="M127" s="24"/>
      <c r="N127" s="24"/>
      <c r="O127" s="273"/>
      <c r="P127" s="277"/>
      <c r="Q127" s="275"/>
    </row>
    <row r="128" spans="1:17" x14ac:dyDescent="0.2">
      <c r="A128" s="269">
        <v>117</v>
      </c>
      <c r="B128" s="94" t="s">
        <v>226</v>
      </c>
      <c r="C128" s="276" t="s">
        <v>373</v>
      </c>
      <c r="D128" s="271">
        <f t="shared" si="6"/>
        <v>0</v>
      </c>
      <c r="E128" s="54"/>
      <c r="F128" s="54"/>
      <c r="G128" s="137">
        <f t="shared" si="7"/>
        <v>0</v>
      </c>
      <c r="H128" s="54"/>
      <c r="I128" s="54"/>
      <c r="J128" s="54">
        <v>0</v>
      </c>
      <c r="K128" s="54"/>
      <c r="L128" s="137">
        <f t="shared" si="8"/>
        <v>0</v>
      </c>
      <c r="M128" s="24"/>
      <c r="N128" s="24"/>
      <c r="O128" s="273"/>
      <c r="P128" s="277"/>
      <c r="Q128" s="275"/>
    </row>
    <row r="129" spans="1:17" ht="14.25" customHeight="1" x14ac:dyDescent="0.2">
      <c r="A129" s="269">
        <v>118</v>
      </c>
      <c r="B129" s="94" t="s">
        <v>228</v>
      </c>
      <c r="C129" s="276" t="s">
        <v>229</v>
      </c>
      <c r="D129" s="271">
        <f t="shared" si="6"/>
        <v>89097899</v>
      </c>
      <c r="E129" s="54">
        <v>89097899</v>
      </c>
      <c r="F129" s="54"/>
      <c r="G129" s="137">
        <f t="shared" si="7"/>
        <v>0</v>
      </c>
      <c r="H129" s="54"/>
      <c r="I129" s="54"/>
      <c r="J129" s="54">
        <v>0</v>
      </c>
      <c r="K129" s="54"/>
      <c r="L129" s="137">
        <f t="shared" si="8"/>
        <v>0</v>
      </c>
      <c r="M129" s="24"/>
      <c r="N129" s="24"/>
      <c r="O129" s="273"/>
      <c r="P129" s="277"/>
      <c r="Q129" s="275"/>
    </row>
    <row r="130" spans="1:17" x14ac:dyDescent="0.2">
      <c r="A130" s="269">
        <v>119</v>
      </c>
      <c r="B130" s="94" t="s">
        <v>230</v>
      </c>
      <c r="C130" s="276" t="s">
        <v>231</v>
      </c>
      <c r="D130" s="271">
        <f t="shared" si="6"/>
        <v>45903428</v>
      </c>
      <c r="E130" s="54">
        <v>45903428</v>
      </c>
      <c r="F130" s="54"/>
      <c r="G130" s="137">
        <f t="shared" si="7"/>
        <v>0</v>
      </c>
      <c r="H130" s="54"/>
      <c r="I130" s="54"/>
      <c r="J130" s="54">
        <v>0</v>
      </c>
      <c r="K130" s="54"/>
      <c r="L130" s="137">
        <f t="shared" si="8"/>
        <v>0</v>
      </c>
      <c r="M130" s="24"/>
      <c r="N130" s="24"/>
      <c r="O130" s="273"/>
      <c r="P130" s="277"/>
      <c r="Q130" s="275"/>
    </row>
    <row r="131" spans="1:17" ht="12.75" customHeight="1" x14ac:dyDescent="0.2">
      <c r="A131" s="269">
        <v>120</v>
      </c>
      <c r="B131" s="9" t="s">
        <v>232</v>
      </c>
      <c r="C131" s="276" t="s">
        <v>233</v>
      </c>
      <c r="D131" s="271">
        <f t="shared" si="6"/>
        <v>0</v>
      </c>
      <c r="E131" s="54"/>
      <c r="F131" s="54"/>
      <c r="G131" s="137">
        <f t="shared" si="7"/>
        <v>0</v>
      </c>
      <c r="H131" s="54"/>
      <c r="I131" s="54"/>
      <c r="J131" s="54">
        <v>0</v>
      </c>
      <c r="K131" s="54"/>
      <c r="L131" s="137">
        <f t="shared" si="8"/>
        <v>0</v>
      </c>
      <c r="M131" s="24"/>
      <c r="N131" s="24"/>
      <c r="O131" s="273"/>
      <c r="P131" s="277"/>
      <c r="Q131" s="275"/>
    </row>
    <row r="132" spans="1:17" x14ac:dyDescent="0.2">
      <c r="A132" s="269">
        <v>121</v>
      </c>
      <c r="B132" s="94" t="s">
        <v>234</v>
      </c>
      <c r="C132" s="276" t="s">
        <v>235</v>
      </c>
      <c r="D132" s="271">
        <f t="shared" si="6"/>
        <v>0</v>
      </c>
      <c r="E132" s="54"/>
      <c r="F132" s="143"/>
      <c r="G132" s="137">
        <f t="shared" si="7"/>
        <v>0</v>
      </c>
      <c r="H132" s="143"/>
      <c r="I132" s="143"/>
      <c r="J132" s="143">
        <v>0</v>
      </c>
      <c r="K132" s="143"/>
      <c r="L132" s="137">
        <f t="shared" si="8"/>
        <v>0</v>
      </c>
      <c r="M132" s="24"/>
      <c r="N132" s="24"/>
      <c r="O132" s="273"/>
      <c r="P132" s="277"/>
      <c r="Q132" s="275"/>
    </row>
    <row r="133" spans="1:17" x14ac:dyDescent="0.2">
      <c r="A133" s="269">
        <v>122</v>
      </c>
      <c r="B133" s="95" t="s">
        <v>236</v>
      </c>
      <c r="C133" s="276" t="s">
        <v>237</v>
      </c>
      <c r="D133" s="271">
        <f t="shared" si="6"/>
        <v>0</v>
      </c>
      <c r="E133" s="54"/>
      <c r="F133" s="54"/>
      <c r="G133" s="137">
        <f t="shared" si="7"/>
        <v>0</v>
      </c>
      <c r="H133" s="54"/>
      <c r="I133" s="54"/>
      <c r="J133" s="54">
        <v>0</v>
      </c>
      <c r="K133" s="54"/>
      <c r="L133" s="137">
        <f t="shared" si="8"/>
        <v>0</v>
      </c>
      <c r="M133" s="24"/>
      <c r="N133" s="24"/>
      <c r="O133" s="273"/>
      <c r="P133" s="277"/>
      <c r="Q133" s="275"/>
    </row>
    <row r="134" spans="1:17" x14ac:dyDescent="0.2">
      <c r="A134" s="269">
        <v>123</v>
      </c>
      <c r="B134" s="95" t="s">
        <v>238</v>
      </c>
      <c r="C134" s="276" t="s">
        <v>239</v>
      </c>
      <c r="D134" s="271">
        <f t="shared" si="6"/>
        <v>0</v>
      </c>
      <c r="E134" s="54"/>
      <c r="F134" s="54"/>
      <c r="G134" s="137">
        <f t="shared" si="7"/>
        <v>0</v>
      </c>
      <c r="H134" s="54"/>
      <c r="I134" s="54"/>
      <c r="J134" s="54">
        <v>0</v>
      </c>
      <c r="K134" s="54"/>
      <c r="L134" s="137">
        <f t="shared" si="8"/>
        <v>0</v>
      </c>
      <c r="M134" s="24"/>
      <c r="N134" s="24"/>
      <c r="O134" s="273"/>
      <c r="P134" s="277"/>
      <c r="Q134" s="275"/>
    </row>
    <row r="135" spans="1:17" x14ac:dyDescent="0.2">
      <c r="A135" s="269">
        <v>124</v>
      </c>
      <c r="B135" s="95" t="s">
        <v>240</v>
      </c>
      <c r="C135" s="276" t="s">
        <v>320</v>
      </c>
      <c r="D135" s="271">
        <f t="shared" si="6"/>
        <v>0</v>
      </c>
      <c r="E135" s="54"/>
      <c r="F135" s="54"/>
      <c r="G135" s="137">
        <f t="shared" si="7"/>
        <v>0</v>
      </c>
      <c r="H135" s="54"/>
      <c r="I135" s="54"/>
      <c r="J135" s="54">
        <v>0</v>
      </c>
      <c r="K135" s="54"/>
      <c r="L135" s="137">
        <f t="shared" si="8"/>
        <v>0</v>
      </c>
      <c r="M135" s="24"/>
      <c r="N135" s="24"/>
      <c r="O135" s="273"/>
      <c r="P135" s="277"/>
      <c r="Q135" s="275"/>
    </row>
    <row r="136" spans="1:17" x14ac:dyDescent="0.2">
      <c r="A136" s="269">
        <v>125</v>
      </c>
      <c r="B136" s="95" t="s">
        <v>241</v>
      </c>
      <c r="C136" s="276" t="s">
        <v>242</v>
      </c>
      <c r="D136" s="271">
        <f t="shared" si="6"/>
        <v>17384155</v>
      </c>
      <c r="E136" s="54"/>
      <c r="F136" s="54"/>
      <c r="G136" s="137">
        <f t="shared" si="7"/>
        <v>0</v>
      </c>
      <c r="H136" s="54"/>
      <c r="I136" s="54"/>
      <c r="J136" s="54">
        <v>0</v>
      </c>
      <c r="K136" s="54"/>
      <c r="L136" s="137">
        <f t="shared" si="8"/>
        <v>17384155</v>
      </c>
      <c r="M136" s="24">
        <v>17384155</v>
      </c>
      <c r="N136" s="24"/>
      <c r="O136" s="273"/>
      <c r="P136" s="277"/>
      <c r="Q136" s="275">
        <v>32436752</v>
      </c>
    </row>
    <row r="137" spans="1:17" ht="12" customHeight="1" x14ac:dyDescent="0.2">
      <c r="A137" s="269">
        <v>126</v>
      </c>
      <c r="B137" s="95" t="s">
        <v>243</v>
      </c>
      <c r="C137" s="276" t="s">
        <v>244</v>
      </c>
      <c r="D137" s="271">
        <f t="shared" si="6"/>
        <v>0</v>
      </c>
      <c r="E137" s="54"/>
      <c r="F137" s="54"/>
      <c r="G137" s="137">
        <f t="shared" si="7"/>
        <v>0</v>
      </c>
      <c r="H137" s="54"/>
      <c r="I137" s="54"/>
      <c r="J137" s="54">
        <v>0</v>
      </c>
      <c r="K137" s="54"/>
      <c r="L137" s="137">
        <f t="shared" si="8"/>
        <v>0</v>
      </c>
      <c r="M137" s="24"/>
      <c r="N137" s="24"/>
      <c r="O137" s="273"/>
      <c r="P137" s="277"/>
      <c r="Q137" s="275"/>
    </row>
    <row r="138" spans="1:17" ht="12" customHeight="1" x14ac:dyDescent="0.2">
      <c r="A138" s="269">
        <v>127</v>
      </c>
      <c r="B138" s="9" t="s">
        <v>245</v>
      </c>
      <c r="C138" s="276" t="s">
        <v>246</v>
      </c>
      <c r="D138" s="271">
        <f t="shared" si="6"/>
        <v>4078272</v>
      </c>
      <c r="E138" s="54"/>
      <c r="F138" s="54"/>
      <c r="G138" s="137">
        <f t="shared" si="7"/>
        <v>0</v>
      </c>
      <c r="H138" s="54"/>
      <c r="I138" s="54"/>
      <c r="J138" s="54">
        <v>0</v>
      </c>
      <c r="K138" s="54"/>
      <c r="L138" s="137">
        <f t="shared" si="8"/>
        <v>4078272</v>
      </c>
      <c r="M138" s="24">
        <v>3321152</v>
      </c>
      <c r="N138" s="24"/>
      <c r="O138" s="273">
        <v>757120</v>
      </c>
      <c r="P138" s="277"/>
      <c r="Q138" s="275"/>
    </row>
    <row r="139" spans="1:17" ht="12" customHeight="1" x14ac:dyDescent="0.2">
      <c r="A139" s="269">
        <v>128</v>
      </c>
      <c r="B139" s="95" t="s">
        <v>247</v>
      </c>
      <c r="C139" s="276" t="s">
        <v>248</v>
      </c>
      <c r="D139" s="271">
        <f t="shared" si="6"/>
        <v>0</v>
      </c>
      <c r="E139" s="54"/>
      <c r="F139" s="54"/>
      <c r="G139" s="137">
        <f t="shared" si="7"/>
        <v>0</v>
      </c>
      <c r="H139" s="54"/>
      <c r="I139" s="54"/>
      <c r="J139" s="54">
        <v>0</v>
      </c>
      <c r="K139" s="54"/>
      <c r="L139" s="137">
        <f t="shared" si="8"/>
        <v>0</v>
      </c>
      <c r="M139" s="24"/>
      <c r="N139" s="24"/>
      <c r="O139" s="273"/>
      <c r="P139" s="277"/>
      <c r="Q139" s="275"/>
    </row>
    <row r="140" spans="1:17" ht="12" customHeight="1" x14ac:dyDescent="0.2">
      <c r="A140" s="269">
        <v>129</v>
      </c>
      <c r="B140" s="9" t="s">
        <v>249</v>
      </c>
      <c r="C140" s="276" t="s">
        <v>321</v>
      </c>
      <c r="D140" s="271">
        <f t="shared" si="6"/>
        <v>104862355</v>
      </c>
      <c r="E140" s="54"/>
      <c r="F140" s="54"/>
      <c r="G140" s="137">
        <f t="shared" si="7"/>
        <v>104862355</v>
      </c>
      <c r="H140" s="54">
        <v>50773573</v>
      </c>
      <c r="I140" s="54">
        <v>2286076</v>
      </c>
      <c r="J140" s="54">
        <v>38591130</v>
      </c>
      <c r="K140" s="54">
        <v>13211576</v>
      </c>
      <c r="L140" s="137">
        <f t="shared" si="8"/>
        <v>0</v>
      </c>
      <c r="M140" s="24"/>
      <c r="N140" s="24"/>
      <c r="O140" s="273"/>
      <c r="P140" s="277"/>
      <c r="Q140" s="275"/>
    </row>
    <row r="141" spans="1:17" ht="12" customHeight="1" x14ac:dyDescent="0.2">
      <c r="A141" s="269">
        <v>130</v>
      </c>
      <c r="B141" s="9" t="s">
        <v>250</v>
      </c>
      <c r="C141" s="276" t="s">
        <v>251</v>
      </c>
      <c r="D141" s="271">
        <f t="shared" ref="D141:D149" si="9">E141+F141+G141+L141</f>
        <v>0</v>
      </c>
      <c r="E141" s="54"/>
      <c r="F141" s="54"/>
      <c r="G141" s="137">
        <f t="shared" si="7"/>
        <v>0</v>
      </c>
      <c r="H141" s="54"/>
      <c r="I141" s="54"/>
      <c r="J141" s="54">
        <v>0</v>
      </c>
      <c r="K141" s="54"/>
      <c r="L141" s="137">
        <f t="shared" si="8"/>
        <v>0</v>
      </c>
      <c r="M141" s="24"/>
      <c r="N141" s="24"/>
      <c r="O141" s="273"/>
      <c r="P141" s="277"/>
      <c r="Q141" s="275"/>
    </row>
    <row r="142" spans="1:17" x14ac:dyDescent="0.2">
      <c r="A142" s="269">
        <v>131</v>
      </c>
      <c r="B142" s="95" t="s">
        <v>252</v>
      </c>
      <c r="C142" s="276" t="s">
        <v>253</v>
      </c>
      <c r="D142" s="271">
        <f t="shared" si="9"/>
        <v>0</v>
      </c>
      <c r="E142" s="54"/>
      <c r="F142" s="54"/>
      <c r="G142" s="137">
        <f t="shared" ref="G142:G149" si="10">SUM(H142:K142)</f>
        <v>0</v>
      </c>
      <c r="H142" s="54"/>
      <c r="I142" s="54"/>
      <c r="J142" s="54">
        <v>0</v>
      </c>
      <c r="K142" s="54"/>
      <c r="L142" s="137">
        <f t="shared" ref="L142:L149" si="11">SUM(M142:O142)</f>
        <v>0</v>
      </c>
      <c r="M142" s="24"/>
      <c r="N142" s="24"/>
      <c r="O142" s="273"/>
      <c r="P142" s="277"/>
      <c r="Q142" s="275"/>
    </row>
    <row r="143" spans="1:17" x14ac:dyDescent="0.2">
      <c r="A143" s="269">
        <v>132</v>
      </c>
      <c r="B143" s="95" t="s">
        <v>254</v>
      </c>
      <c r="C143" s="276" t="s">
        <v>255</v>
      </c>
      <c r="D143" s="271">
        <f t="shared" si="9"/>
        <v>0</v>
      </c>
      <c r="E143" s="54"/>
      <c r="F143" s="54"/>
      <c r="G143" s="137">
        <f t="shared" si="10"/>
        <v>0</v>
      </c>
      <c r="H143" s="54"/>
      <c r="I143" s="54"/>
      <c r="J143" s="54">
        <v>0</v>
      </c>
      <c r="K143" s="54"/>
      <c r="L143" s="137">
        <f t="shared" si="11"/>
        <v>0</v>
      </c>
      <c r="M143" s="24"/>
      <c r="N143" s="24"/>
      <c r="O143" s="273"/>
      <c r="P143" s="277"/>
      <c r="Q143" s="275"/>
    </row>
    <row r="144" spans="1:17" x14ac:dyDescent="0.2">
      <c r="A144" s="269">
        <v>133</v>
      </c>
      <c r="B144" s="95" t="s">
        <v>256</v>
      </c>
      <c r="C144" s="276" t="s">
        <v>257</v>
      </c>
      <c r="D144" s="271">
        <f t="shared" si="9"/>
        <v>61108744</v>
      </c>
      <c r="E144" s="54"/>
      <c r="F144" s="54"/>
      <c r="G144" s="137">
        <f t="shared" si="10"/>
        <v>0</v>
      </c>
      <c r="H144" s="54"/>
      <c r="I144" s="54"/>
      <c r="J144" s="54">
        <v>0</v>
      </c>
      <c r="K144" s="54"/>
      <c r="L144" s="137">
        <f t="shared" si="11"/>
        <v>61108744</v>
      </c>
      <c r="M144" s="24">
        <v>59936415</v>
      </c>
      <c r="N144" s="24">
        <v>1172329</v>
      </c>
      <c r="O144" s="273"/>
      <c r="P144" s="277"/>
      <c r="Q144" s="275"/>
    </row>
    <row r="145" spans="1:17" ht="13.5" customHeight="1" x14ac:dyDescent="0.2">
      <c r="A145" s="269">
        <v>134</v>
      </c>
      <c r="B145" s="9" t="s">
        <v>258</v>
      </c>
      <c r="C145" s="276" t="s">
        <v>322</v>
      </c>
      <c r="D145" s="271">
        <f t="shared" si="9"/>
        <v>1337359</v>
      </c>
      <c r="E145" s="54"/>
      <c r="F145" s="54"/>
      <c r="G145" s="137">
        <f t="shared" si="10"/>
        <v>0</v>
      </c>
      <c r="H145" s="54"/>
      <c r="I145" s="54"/>
      <c r="J145" s="54">
        <v>0</v>
      </c>
      <c r="K145" s="54"/>
      <c r="L145" s="137">
        <f t="shared" si="11"/>
        <v>1337359</v>
      </c>
      <c r="M145" s="24"/>
      <c r="N145" s="24">
        <v>1337359</v>
      </c>
      <c r="O145" s="273"/>
      <c r="P145" s="277"/>
      <c r="Q145" s="275"/>
    </row>
    <row r="146" spans="1:17" x14ac:dyDescent="0.2">
      <c r="A146" s="269">
        <v>135</v>
      </c>
      <c r="B146" s="94" t="s">
        <v>259</v>
      </c>
      <c r="C146" s="276" t="s">
        <v>260</v>
      </c>
      <c r="D146" s="271">
        <f t="shared" si="9"/>
        <v>13735750</v>
      </c>
      <c r="E146" s="54"/>
      <c r="F146" s="54"/>
      <c r="G146" s="137">
        <f t="shared" si="10"/>
        <v>2041780</v>
      </c>
      <c r="H146" s="54"/>
      <c r="I146" s="54"/>
      <c r="J146" s="54">
        <v>2041780</v>
      </c>
      <c r="K146" s="54"/>
      <c r="L146" s="137">
        <f t="shared" si="11"/>
        <v>11693970</v>
      </c>
      <c r="M146" s="24">
        <v>8562346</v>
      </c>
      <c r="N146" s="24">
        <v>1573493</v>
      </c>
      <c r="O146" s="273">
        <v>1558131</v>
      </c>
      <c r="P146" s="277">
        <v>221385.32</v>
      </c>
      <c r="Q146" s="275"/>
    </row>
    <row r="147" spans="1:17" x14ac:dyDescent="0.2">
      <c r="A147" s="269">
        <v>136</v>
      </c>
      <c r="B147" s="95" t="s">
        <v>261</v>
      </c>
      <c r="C147" s="276" t="s">
        <v>262</v>
      </c>
      <c r="D147" s="271">
        <f t="shared" si="9"/>
        <v>0</v>
      </c>
      <c r="E147" s="54"/>
      <c r="F147" s="54"/>
      <c r="G147" s="137">
        <f t="shared" si="10"/>
        <v>0</v>
      </c>
      <c r="H147" s="54"/>
      <c r="I147" s="54"/>
      <c r="J147" s="54">
        <v>0</v>
      </c>
      <c r="K147" s="54"/>
      <c r="L147" s="137">
        <f t="shared" si="11"/>
        <v>0</v>
      </c>
      <c r="M147" s="24"/>
      <c r="N147" s="24"/>
      <c r="O147" s="273"/>
      <c r="P147" s="277"/>
      <c r="Q147" s="275"/>
    </row>
    <row r="148" spans="1:17" x14ac:dyDescent="0.2">
      <c r="A148" s="269">
        <v>137</v>
      </c>
      <c r="B148" s="9" t="s">
        <v>263</v>
      </c>
      <c r="C148" s="276" t="s">
        <v>264</v>
      </c>
      <c r="D148" s="271">
        <f t="shared" si="9"/>
        <v>0</v>
      </c>
      <c r="E148" s="54"/>
      <c r="F148" s="54"/>
      <c r="G148" s="137">
        <f t="shared" si="10"/>
        <v>0</v>
      </c>
      <c r="H148" s="54"/>
      <c r="I148" s="54"/>
      <c r="J148" s="54">
        <v>0</v>
      </c>
      <c r="K148" s="54"/>
      <c r="L148" s="137">
        <f t="shared" si="11"/>
        <v>0</v>
      </c>
      <c r="M148" s="24"/>
      <c r="N148" s="24"/>
      <c r="O148" s="273"/>
      <c r="P148" s="277"/>
      <c r="Q148" s="275"/>
    </row>
    <row r="149" spans="1:17" ht="15.75" customHeight="1" thickBot="1" x14ac:dyDescent="0.25">
      <c r="A149" s="269">
        <v>138</v>
      </c>
      <c r="B149" s="281" t="s">
        <v>265</v>
      </c>
      <c r="C149" s="282" t="s">
        <v>266</v>
      </c>
      <c r="D149" s="283">
        <f t="shared" si="9"/>
        <v>75396000</v>
      </c>
      <c r="E149" s="284"/>
      <c r="F149" s="284">
        <v>75396000</v>
      </c>
      <c r="G149" s="285">
        <f t="shared" si="10"/>
        <v>0</v>
      </c>
      <c r="H149" s="284"/>
      <c r="I149" s="284"/>
      <c r="J149" s="284">
        <v>0</v>
      </c>
      <c r="K149" s="284"/>
      <c r="L149" s="285">
        <f t="shared" si="11"/>
        <v>0</v>
      </c>
      <c r="M149" s="286"/>
      <c r="N149" s="286"/>
      <c r="O149" s="287"/>
      <c r="P149" s="288"/>
      <c r="Q149" s="289"/>
    </row>
    <row r="150" spans="1:17" x14ac:dyDescent="0.2">
      <c r="C150" s="1"/>
      <c r="D150" s="91"/>
      <c r="E150" s="25"/>
      <c r="F150" s="25"/>
      <c r="G150" s="290"/>
      <c r="H150" s="105"/>
    </row>
    <row r="151" spans="1:17" x14ac:dyDescent="0.2">
      <c r="C151" s="237"/>
      <c r="D151" s="213"/>
      <c r="E151" s="87"/>
      <c r="F151" s="87"/>
      <c r="G151" s="290"/>
      <c r="H151" s="57"/>
    </row>
    <row r="152" spans="1:17" x14ac:dyDescent="0.2">
      <c r="C152" s="237"/>
      <c r="D152" s="91"/>
      <c r="E152" s="87"/>
      <c r="F152" s="87"/>
      <c r="G152" s="290"/>
      <c r="H152" s="57"/>
    </row>
    <row r="153" spans="1:17" x14ac:dyDescent="0.2">
      <c r="C153" s="1"/>
      <c r="D153" s="292"/>
      <c r="E153" s="292"/>
      <c r="F153" s="292"/>
      <c r="G153" s="293"/>
    </row>
    <row r="154" spans="1:17" x14ac:dyDescent="0.2">
      <c r="D154" s="294"/>
      <c r="E154" s="294"/>
      <c r="F154" s="294"/>
      <c r="G154" s="293"/>
    </row>
    <row r="155" spans="1:17" x14ac:dyDescent="0.2">
      <c r="D155" s="294"/>
      <c r="E155" s="294"/>
      <c r="F155" s="294"/>
    </row>
    <row r="156" spans="1:17" x14ac:dyDescent="0.2">
      <c r="D156" s="294"/>
      <c r="E156" s="294"/>
      <c r="F156" s="294"/>
    </row>
  </sheetData>
  <mergeCells count="22">
    <mergeCell ref="L7:L8"/>
    <mergeCell ref="A11:C11"/>
    <mergeCell ref="M7:M8"/>
    <mergeCell ref="N7:O7"/>
    <mergeCell ref="A9:C9"/>
    <mergeCell ref="A10:C10"/>
    <mergeCell ref="Q5:Q8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9"/>
  <sheetViews>
    <sheetView zoomScale="110" zoomScaleNormal="110" workbookViewId="0">
      <pane xSplit="3" ySplit="5" topLeftCell="D125" activePane="bottomRight" state="frozen"/>
      <selection pane="topRight" activeCell="D1" sqref="D1"/>
      <selection pane="bottomLeft" activeCell="A6" sqref="A6"/>
      <selection pane="bottomRight" activeCell="J136" sqref="J136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31.28515625" style="46" customWidth="1"/>
    <col min="4" max="4" width="12.7109375" style="46" customWidth="1"/>
    <col min="5" max="6" width="13.7109375" style="46" customWidth="1"/>
    <col min="7" max="7" width="14.5703125" style="1" customWidth="1"/>
    <col min="8" max="8" width="12.28515625" style="1" customWidth="1"/>
    <col min="9" max="9" width="11.42578125" style="1" bestFit="1" customWidth="1"/>
    <col min="10" max="16384" width="9.140625" style="1"/>
  </cols>
  <sheetData>
    <row r="2" spans="1:7" ht="39.75" customHeight="1" x14ac:dyDescent="0.2">
      <c r="A2" s="148" t="s">
        <v>323</v>
      </c>
      <c r="B2" s="148"/>
      <c r="C2" s="148"/>
      <c r="D2" s="148"/>
      <c r="E2" s="148"/>
      <c r="F2" s="148"/>
      <c r="G2" s="148"/>
    </row>
    <row r="3" spans="1:7" x14ac:dyDescent="0.2">
      <c r="C3" s="2"/>
      <c r="D3" s="104">
        <v>3681994690</v>
      </c>
      <c r="E3" s="36">
        <f>D3-D6</f>
        <v>0</v>
      </c>
      <c r="F3" s="2"/>
      <c r="G3" s="1" t="s">
        <v>291</v>
      </c>
    </row>
    <row r="4" spans="1:7" s="3" customFormat="1" ht="24.75" customHeight="1" x14ac:dyDescent="0.2">
      <c r="A4" s="150" t="s">
        <v>0</v>
      </c>
      <c r="B4" s="150" t="s">
        <v>1</v>
      </c>
      <c r="C4" s="150" t="s">
        <v>2</v>
      </c>
      <c r="D4" s="150" t="s">
        <v>298</v>
      </c>
      <c r="E4" s="150"/>
      <c r="F4" s="150"/>
      <c r="G4" s="150"/>
    </row>
    <row r="5" spans="1:7" ht="51.75" customHeight="1" x14ac:dyDescent="0.2">
      <c r="A5" s="150"/>
      <c r="B5" s="150"/>
      <c r="C5" s="150"/>
      <c r="D5" s="146" t="s">
        <v>288</v>
      </c>
      <c r="E5" s="146" t="s">
        <v>299</v>
      </c>
      <c r="F5" s="146" t="s">
        <v>301</v>
      </c>
      <c r="G5" s="146" t="s">
        <v>300</v>
      </c>
    </row>
    <row r="6" spans="1:7" s="3" customFormat="1" x14ac:dyDescent="0.2">
      <c r="A6" s="176" t="s">
        <v>268</v>
      </c>
      <c r="B6" s="176"/>
      <c r="C6" s="176"/>
      <c r="D6" s="19">
        <f>D7+D8</f>
        <v>3681994690</v>
      </c>
      <c r="E6" s="19">
        <f t="shared" ref="E6:G6" si="0">E7+E8</f>
        <v>3492526169</v>
      </c>
      <c r="F6" s="19">
        <f t="shared" si="0"/>
        <v>33960767</v>
      </c>
      <c r="G6" s="19">
        <f t="shared" si="0"/>
        <v>93259580</v>
      </c>
    </row>
    <row r="7" spans="1:7" s="3" customFormat="1" ht="12.75" customHeight="1" x14ac:dyDescent="0.2">
      <c r="A7" s="167" t="s">
        <v>267</v>
      </c>
      <c r="B7" s="168"/>
      <c r="C7" s="169"/>
      <c r="D7" s="18">
        <v>62248174</v>
      </c>
      <c r="E7" s="23"/>
      <c r="F7" s="143"/>
      <c r="G7" s="16"/>
    </row>
    <row r="8" spans="1:7" ht="12.75" customHeight="1" x14ac:dyDescent="0.2">
      <c r="A8" s="167" t="s">
        <v>311</v>
      </c>
      <c r="B8" s="168"/>
      <c r="C8" s="169"/>
      <c r="D8" s="20">
        <f t="shared" ref="D8:G8" si="1">SUM(D9:D146)</f>
        <v>3619746516</v>
      </c>
      <c r="E8" s="20">
        <f t="shared" si="1"/>
        <v>3492526169</v>
      </c>
      <c r="F8" s="20">
        <f t="shared" si="1"/>
        <v>33960767</v>
      </c>
      <c r="G8" s="20">
        <f t="shared" si="1"/>
        <v>93259580</v>
      </c>
    </row>
    <row r="9" spans="1:7" ht="12" customHeight="1" x14ac:dyDescent="0.2">
      <c r="A9" s="39">
        <v>1</v>
      </c>
      <c r="B9" s="4" t="s">
        <v>3</v>
      </c>
      <c r="C9" s="5" t="s">
        <v>4</v>
      </c>
      <c r="D9" s="23">
        <f>E9+F9+G9</f>
        <v>1267218</v>
      </c>
      <c r="E9" s="23">
        <v>1267218</v>
      </c>
      <c r="F9" s="23">
        <v>0</v>
      </c>
      <c r="G9" s="18"/>
    </row>
    <row r="10" spans="1:7" x14ac:dyDescent="0.2">
      <c r="A10" s="39">
        <v>2</v>
      </c>
      <c r="B10" s="7" t="s">
        <v>5</v>
      </c>
      <c r="C10" s="5" t="s">
        <v>6</v>
      </c>
      <c r="D10" s="23">
        <f t="shared" ref="D10:D73" si="2">E10+F10+G10</f>
        <v>1297778</v>
      </c>
      <c r="E10" s="23">
        <v>1297778</v>
      </c>
      <c r="F10" s="23">
        <v>0</v>
      </c>
      <c r="G10" s="24"/>
    </row>
    <row r="11" spans="1:7" x14ac:dyDescent="0.2">
      <c r="A11" s="39">
        <v>3</v>
      </c>
      <c r="B11" s="52" t="s">
        <v>7</v>
      </c>
      <c r="C11" s="8" t="s">
        <v>8</v>
      </c>
      <c r="D11" s="23">
        <f t="shared" si="2"/>
        <v>136956223</v>
      </c>
      <c r="E11" s="23">
        <v>134336632</v>
      </c>
      <c r="F11" s="29">
        <v>2619591</v>
      </c>
      <c r="G11" s="24"/>
    </row>
    <row r="12" spans="1:7" ht="14.25" customHeight="1" x14ac:dyDescent="0.2">
      <c r="A12" s="39">
        <v>4</v>
      </c>
      <c r="B12" s="4" t="s">
        <v>9</v>
      </c>
      <c r="C12" s="5" t="s">
        <v>10</v>
      </c>
      <c r="D12" s="23">
        <f t="shared" si="2"/>
        <v>1433359</v>
      </c>
      <c r="E12" s="23">
        <v>1433359</v>
      </c>
      <c r="F12" s="23">
        <v>0</v>
      </c>
      <c r="G12" s="24"/>
    </row>
    <row r="13" spans="1:7" x14ac:dyDescent="0.2">
      <c r="A13" s="39">
        <v>5</v>
      </c>
      <c r="B13" s="4" t="s">
        <v>11</v>
      </c>
      <c r="C13" s="5" t="s">
        <v>12</v>
      </c>
      <c r="D13" s="23">
        <f t="shared" si="2"/>
        <v>0</v>
      </c>
      <c r="E13" s="23"/>
      <c r="F13" s="23">
        <v>0</v>
      </c>
      <c r="G13" s="24"/>
    </row>
    <row r="14" spans="1:7" x14ac:dyDescent="0.2">
      <c r="A14" s="39">
        <v>6</v>
      </c>
      <c r="B14" s="52" t="s">
        <v>13</v>
      </c>
      <c r="C14" s="8" t="s">
        <v>14</v>
      </c>
      <c r="D14" s="23">
        <f t="shared" si="2"/>
        <v>286913032</v>
      </c>
      <c r="E14" s="23">
        <v>281611067</v>
      </c>
      <c r="F14" s="29">
        <v>5301965</v>
      </c>
      <c r="G14" s="24"/>
    </row>
    <row r="15" spans="1:7" x14ac:dyDescent="0.2">
      <c r="A15" s="39">
        <v>7</v>
      </c>
      <c r="B15" s="9" t="s">
        <v>15</v>
      </c>
      <c r="C15" s="10" t="s">
        <v>16</v>
      </c>
      <c r="D15" s="23">
        <f t="shared" si="2"/>
        <v>0</v>
      </c>
      <c r="E15" s="23"/>
      <c r="F15" s="30">
        <v>0</v>
      </c>
      <c r="G15" s="24"/>
    </row>
    <row r="16" spans="1:7" x14ac:dyDescent="0.2">
      <c r="A16" s="39">
        <v>8</v>
      </c>
      <c r="B16" s="52" t="s">
        <v>17</v>
      </c>
      <c r="C16" s="8" t="s">
        <v>18</v>
      </c>
      <c r="D16" s="23">
        <f t="shared" si="2"/>
        <v>0</v>
      </c>
      <c r="E16" s="23"/>
      <c r="F16" s="29">
        <v>0</v>
      </c>
      <c r="G16" s="24"/>
    </row>
    <row r="17" spans="1:7" x14ac:dyDescent="0.2">
      <c r="A17" s="39">
        <v>9</v>
      </c>
      <c r="B17" s="52" t="s">
        <v>19</v>
      </c>
      <c r="C17" s="8" t="s">
        <v>20</v>
      </c>
      <c r="D17" s="23">
        <f t="shared" si="2"/>
        <v>1396707</v>
      </c>
      <c r="E17" s="23">
        <v>1396707</v>
      </c>
      <c r="F17" s="29">
        <v>0</v>
      </c>
      <c r="G17" s="24"/>
    </row>
    <row r="18" spans="1:7" x14ac:dyDescent="0.2">
      <c r="A18" s="39">
        <v>10</v>
      </c>
      <c r="B18" s="52" t="s">
        <v>21</v>
      </c>
      <c r="C18" s="8" t="s">
        <v>22</v>
      </c>
      <c r="D18" s="23">
        <f t="shared" si="2"/>
        <v>0</v>
      </c>
      <c r="E18" s="23"/>
      <c r="F18" s="29">
        <v>0</v>
      </c>
      <c r="G18" s="24"/>
    </row>
    <row r="19" spans="1:7" x14ac:dyDescent="0.2">
      <c r="A19" s="39">
        <v>11</v>
      </c>
      <c r="B19" s="52" t="s">
        <v>23</v>
      </c>
      <c r="C19" s="8" t="s">
        <v>24</v>
      </c>
      <c r="D19" s="23">
        <f t="shared" si="2"/>
        <v>1479325</v>
      </c>
      <c r="E19" s="23">
        <v>1479325</v>
      </c>
      <c r="F19" s="29">
        <v>0</v>
      </c>
      <c r="G19" s="24"/>
    </row>
    <row r="20" spans="1:7" x14ac:dyDescent="0.2">
      <c r="A20" s="39">
        <v>12</v>
      </c>
      <c r="B20" s="52" t="s">
        <v>25</v>
      </c>
      <c r="C20" s="8" t="s">
        <v>26</v>
      </c>
      <c r="D20" s="23">
        <f t="shared" si="2"/>
        <v>0</v>
      </c>
      <c r="E20" s="23"/>
      <c r="F20" s="29">
        <v>0</v>
      </c>
      <c r="G20" s="24"/>
    </row>
    <row r="21" spans="1:7" x14ac:dyDescent="0.2">
      <c r="A21" s="39">
        <v>13</v>
      </c>
      <c r="B21" s="52" t="s">
        <v>383</v>
      </c>
      <c r="C21" s="5" t="s">
        <v>350</v>
      </c>
      <c r="D21" s="23">
        <f t="shared" si="2"/>
        <v>0</v>
      </c>
      <c r="E21" s="23"/>
      <c r="F21" s="29">
        <v>0</v>
      </c>
      <c r="G21" s="24"/>
    </row>
    <row r="22" spans="1:7" x14ac:dyDescent="0.2">
      <c r="A22" s="39">
        <v>14</v>
      </c>
      <c r="B22" s="4" t="s">
        <v>27</v>
      </c>
      <c r="C22" s="8" t="s">
        <v>28</v>
      </c>
      <c r="D22" s="23">
        <f t="shared" si="2"/>
        <v>0</v>
      </c>
      <c r="E22" s="23"/>
      <c r="F22" s="29">
        <v>0</v>
      </c>
      <c r="G22" s="24"/>
    </row>
    <row r="23" spans="1:7" x14ac:dyDescent="0.2">
      <c r="A23" s="39">
        <v>15</v>
      </c>
      <c r="B23" s="52" t="s">
        <v>29</v>
      </c>
      <c r="C23" s="8" t="s">
        <v>30</v>
      </c>
      <c r="D23" s="23">
        <f t="shared" si="2"/>
        <v>0</v>
      </c>
      <c r="E23" s="23"/>
      <c r="F23" s="29">
        <v>0</v>
      </c>
      <c r="G23" s="24"/>
    </row>
    <row r="24" spans="1:7" x14ac:dyDescent="0.2">
      <c r="A24" s="39">
        <v>16</v>
      </c>
      <c r="B24" s="52" t="s">
        <v>31</v>
      </c>
      <c r="C24" s="8" t="s">
        <v>32</v>
      </c>
      <c r="D24" s="23">
        <f t="shared" si="2"/>
        <v>0</v>
      </c>
      <c r="E24" s="23"/>
      <c r="F24" s="29">
        <v>0</v>
      </c>
      <c r="G24" s="24"/>
    </row>
    <row r="25" spans="1:7" x14ac:dyDescent="0.2">
      <c r="A25" s="39">
        <v>17</v>
      </c>
      <c r="B25" s="52" t="s">
        <v>33</v>
      </c>
      <c r="C25" s="8" t="s">
        <v>34</v>
      </c>
      <c r="D25" s="23">
        <f t="shared" si="2"/>
        <v>0</v>
      </c>
      <c r="E25" s="23"/>
      <c r="F25" s="29">
        <v>0</v>
      </c>
      <c r="G25" s="24"/>
    </row>
    <row r="26" spans="1:7" x14ac:dyDescent="0.2">
      <c r="A26" s="39">
        <v>18</v>
      </c>
      <c r="B26" s="52" t="s">
        <v>35</v>
      </c>
      <c r="C26" s="8" t="s">
        <v>36</v>
      </c>
      <c r="D26" s="23">
        <f t="shared" si="2"/>
        <v>196368156</v>
      </c>
      <c r="E26" s="23">
        <v>194185163</v>
      </c>
      <c r="F26" s="29">
        <v>2182993</v>
      </c>
      <c r="G26" s="24"/>
    </row>
    <row r="27" spans="1:7" x14ac:dyDescent="0.2">
      <c r="A27" s="39">
        <v>19</v>
      </c>
      <c r="B27" s="4" t="s">
        <v>37</v>
      </c>
      <c r="C27" s="5" t="s">
        <v>38</v>
      </c>
      <c r="D27" s="23">
        <f t="shared" si="2"/>
        <v>0</v>
      </c>
      <c r="E27" s="23"/>
      <c r="F27" s="23">
        <v>0</v>
      </c>
      <c r="G27" s="24"/>
    </row>
    <row r="28" spans="1:7" x14ac:dyDescent="0.2">
      <c r="A28" s="39">
        <v>20</v>
      </c>
      <c r="B28" s="4" t="s">
        <v>39</v>
      </c>
      <c r="C28" s="5" t="s">
        <v>40</v>
      </c>
      <c r="D28" s="23">
        <f t="shared" si="2"/>
        <v>0</v>
      </c>
      <c r="E28" s="23"/>
      <c r="F28" s="23">
        <v>0</v>
      </c>
      <c r="G28" s="24"/>
    </row>
    <row r="29" spans="1:7" x14ac:dyDescent="0.2">
      <c r="A29" s="39">
        <v>21</v>
      </c>
      <c r="B29" s="4" t="s">
        <v>41</v>
      </c>
      <c r="C29" s="5" t="s">
        <v>42</v>
      </c>
      <c r="D29" s="23">
        <f t="shared" si="2"/>
        <v>0</v>
      </c>
      <c r="E29" s="23"/>
      <c r="F29" s="23">
        <v>0</v>
      </c>
      <c r="G29" s="24"/>
    </row>
    <row r="30" spans="1:7" x14ac:dyDescent="0.2">
      <c r="A30" s="39">
        <v>22</v>
      </c>
      <c r="B30" s="4" t="s">
        <v>43</v>
      </c>
      <c r="C30" s="5" t="s">
        <v>44</v>
      </c>
      <c r="D30" s="23">
        <f t="shared" si="2"/>
        <v>138202934</v>
      </c>
      <c r="E30" s="23">
        <v>136394167</v>
      </c>
      <c r="F30" s="23">
        <v>1808767</v>
      </c>
      <c r="G30" s="24"/>
    </row>
    <row r="31" spans="1:7" x14ac:dyDescent="0.2">
      <c r="A31" s="39">
        <v>23</v>
      </c>
      <c r="B31" s="52" t="s">
        <v>45</v>
      </c>
      <c r="C31" s="8" t="s">
        <v>46</v>
      </c>
      <c r="D31" s="23">
        <f t="shared" si="2"/>
        <v>23246493</v>
      </c>
      <c r="E31" s="23">
        <v>22977700</v>
      </c>
      <c r="F31" s="29">
        <v>268793</v>
      </c>
      <c r="G31" s="24"/>
    </row>
    <row r="32" spans="1:7" ht="12" customHeight="1" x14ac:dyDescent="0.2">
      <c r="A32" s="39">
        <v>24</v>
      </c>
      <c r="B32" s="52" t="s">
        <v>47</v>
      </c>
      <c r="C32" s="8" t="s">
        <v>48</v>
      </c>
      <c r="D32" s="23">
        <f t="shared" si="2"/>
        <v>0</v>
      </c>
      <c r="E32" s="23"/>
      <c r="F32" s="29">
        <v>0</v>
      </c>
      <c r="G32" s="24"/>
    </row>
    <row r="33" spans="1:7" ht="24" x14ac:dyDescent="0.2">
      <c r="A33" s="39">
        <v>25</v>
      </c>
      <c r="B33" s="52" t="s">
        <v>49</v>
      </c>
      <c r="C33" s="8" t="s">
        <v>50</v>
      </c>
      <c r="D33" s="23">
        <f t="shared" si="2"/>
        <v>0</v>
      </c>
      <c r="E33" s="23"/>
      <c r="F33" s="29">
        <v>0</v>
      </c>
      <c r="G33" s="24"/>
    </row>
    <row r="34" spans="1:7" x14ac:dyDescent="0.2">
      <c r="A34" s="39">
        <v>26</v>
      </c>
      <c r="B34" s="4" t="s">
        <v>51</v>
      </c>
      <c r="C34" s="10" t="s">
        <v>52</v>
      </c>
      <c r="D34" s="23">
        <f t="shared" si="2"/>
        <v>0</v>
      </c>
      <c r="E34" s="23"/>
      <c r="F34" s="30">
        <v>0</v>
      </c>
      <c r="G34" s="24"/>
    </row>
    <row r="35" spans="1:7" x14ac:dyDescent="0.2">
      <c r="A35" s="39">
        <v>27</v>
      </c>
      <c r="B35" s="52" t="s">
        <v>53</v>
      </c>
      <c r="C35" s="8" t="s">
        <v>54</v>
      </c>
      <c r="D35" s="23">
        <f t="shared" si="2"/>
        <v>0</v>
      </c>
      <c r="E35" s="23"/>
      <c r="F35" s="29">
        <v>0</v>
      </c>
      <c r="G35" s="24"/>
    </row>
    <row r="36" spans="1:7" ht="24" customHeight="1" x14ac:dyDescent="0.2">
      <c r="A36" s="39">
        <v>28</v>
      </c>
      <c r="B36" s="52" t="s">
        <v>55</v>
      </c>
      <c r="C36" s="8" t="s">
        <v>56</v>
      </c>
      <c r="D36" s="23">
        <f t="shared" si="2"/>
        <v>0</v>
      </c>
      <c r="E36" s="23"/>
      <c r="F36" s="29">
        <v>0</v>
      </c>
      <c r="G36" s="24"/>
    </row>
    <row r="37" spans="1:7" ht="12" customHeight="1" x14ac:dyDescent="0.2">
      <c r="A37" s="39">
        <v>29</v>
      </c>
      <c r="B37" s="7" t="s">
        <v>57</v>
      </c>
      <c r="C37" s="10" t="s">
        <v>58</v>
      </c>
      <c r="D37" s="23">
        <f t="shared" si="2"/>
        <v>0</v>
      </c>
      <c r="E37" s="23"/>
      <c r="F37" s="23">
        <v>0</v>
      </c>
      <c r="G37" s="24"/>
    </row>
    <row r="38" spans="1:7" ht="24" x14ac:dyDescent="0.2">
      <c r="A38" s="39">
        <v>30</v>
      </c>
      <c r="B38" s="4" t="s">
        <v>59</v>
      </c>
      <c r="C38" s="5" t="s">
        <v>60</v>
      </c>
      <c r="D38" s="23">
        <f t="shared" si="2"/>
        <v>443732550</v>
      </c>
      <c r="E38" s="23">
        <v>439052652</v>
      </c>
      <c r="F38" s="30">
        <v>4679898</v>
      </c>
      <c r="G38" s="24"/>
    </row>
    <row r="39" spans="1:7" x14ac:dyDescent="0.2">
      <c r="A39" s="39">
        <v>31</v>
      </c>
      <c r="B39" s="52" t="s">
        <v>61</v>
      </c>
      <c r="C39" s="8" t="s">
        <v>62</v>
      </c>
      <c r="D39" s="23">
        <f t="shared" si="2"/>
        <v>0</v>
      </c>
      <c r="E39" s="23"/>
      <c r="F39" s="23">
        <v>0</v>
      </c>
      <c r="G39" s="24"/>
    </row>
    <row r="40" spans="1:7" x14ac:dyDescent="0.2">
      <c r="A40" s="39">
        <v>32</v>
      </c>
      <c r="B40" s="7" t="s">
        <v>63</v>
      </c>
      <c r="C40" s="5" t="s">
        <v>64</v>
      </c>
      <c r="D40" s="23">
        <f t="shared" si="2"/>
        <v>201846044</v>
      </c>
      <c r="E40" s="23">
        <v>199725423</v>
      </c>
      <c r="F40" s="29">
        <v>2120621</v>
      </c>
      <c r="G40" s="24"/>
    </row>
    <row r="41" spans="1:7" x14ac:dyDescent="0.2">
      <c r="A41" s="39">
        <v>33</v>
      </c>
      <c r="B41" s="9" t="s">
        <v>65</v>
      </c>
      <c r="C41" s="10" t="s">
        <v>66</v>
      </c>
      <c r="D41" s="23">
        <f t="shared" si="2"/>
        <v>69971888</v>
      </c>
      <c r="E41" s="23">
        <v>69783541</v>
      </c>
      <c r="F41" s="23">
        <v>188347</v>
      </c>
      <c r="G41" s="24"/>
    </row>
    <row r="42" spans="1:7" x14ac:dyDescent="0.2">
      <c r="A42" s="39">
        <v>34</v>
      </c>
      <c r="B42" s="7" t="s">
        <v>67</v>
      </c>
      <c r="C42" s="5" t="s">
        <v>68</v>
      </c>
      <c r="D42" s="23">
        <f t="shared" si="2"/>
        <v>0</v>
      </c>
      <c r="E42" s="23"/>
      <c r="F42" s="30">
        <v>0</v>
      </c>
      <c r="G42" s="24"/>
    </row>
    <row r="43" spans="1:7" x14ac:dyDescent="0.2">
      <c r="A43" s="39">
        <v>35</v>
      </c>
      <c r="B43" s="52" t="s">
        <v>69</v>
      </c>
      <c r="C43" s="8" t="s">
        <v>70</v>
      </c>
      <c r="D43" s="23">
        <f t="shared" si="2"/>
        <v>11406661</v>
      </c>
      <c r="E43" s="23">
        <v>11281507</v>
      </c>
      <c r="F43" s="23">
        <v>125154</v>
      </c>
      <c r="G43" s="24"/>
    </row>
    <row r="44" spans="1:7" x14ac:dyDescent="0.2">
      <c r="A44" s="39">
        <v>36</v>
      </c>
      <c r="B44" s="7" t="s">
        <v>71</v>
      </c>
      <c r="C44" s="5" t="s">
        <v>72</v>
      </c>
      <c r="D44" s="23">
        <f t="shared" si="2"/>
        <v>13577099</v>
      </c>
      <c r="E44" s="23">
        <v>13327614</v>
      </c>
      <c r="F44" s="23">
        <v>249485</v>
      </c>
      <c r="G44" s="24"/>
    </row>
    <row r="45" spans="1:7" x14ac:dyDescent="0.2">
      <c r="A45" s="39">
        <v>37</v>
      </c>
      <c r="B45" s="4" t="s">
        <v>73</v>
      </c>
      <c r="C45" s="5" t="s">
        <v>74</v>
      </c>
      <c r="D45" s="23">
        <f t="shared" si="2"/>
        <v>0</v>
      </c>
      <c r="E45" s="23"/>
      <c r="F45" s="29">
        <v>0</v>
      </c>
      <c r="G45" s="24"/>
    </row>
    <row r="46" spans="1:7" x14ac:dyDescent="0.2">
      <c r="A46" s="39">
        <v>38</v>
      </c>
      <c r="B46" s="11" t="s">
        <v>75</v>
      </c>
      <c r="C46" s="12" t="s">
        <v>76</v>
      </c>
      <c r="D46" s="23">
        <f t="shared" si="2"/>
        <v>0</v>
      </c>
      <c r="E46" s="23"/>
      <c r="F46" s="23">
        <v>0</v>
      </c>
      <c r="G46" s="24"/>
    </row>
    <row r="47" spans="1:7" x14ac:dyDescent="0.2">
      <c r="A47" s="39">
        <v>39</v>
      </c>
      <c r="B47" s="4" t="s">
        <v>77</v>
      </c>
      <c r="C47" s="5" t="s">
        <v>78</v>
      </c>
      <c r="D47" s="23">
        <f t="shared" si="2"/>
        <v>8899642</v>
      </c>
      <c r="E47" s="23">
        <v>8837271</v>
      </c>
      <c r="F47" s="23">
        <v>62371</v>
      </c>
      <c r="G47" s="24"/>
    </row>
    <row r="48" spans="1:7" x14ac:dyDescent="0.2">
      <c r="A48" s="39">
        <v>40</v>
      </c>
      <c r="B48" s="9" t="s">
        <v>79</v>
      </c>
      <c r="C48" s="10" t="s">
        <v>80</v>
      </c>
      <c r="D48" s="23">
        <f t="shared" si="2"/>
        <v>13216700</v>
      </c>
      <c r="E48" s="23">
        <v>13154329</v>
      </c>
      <c r="F48" s="31">
        <v>62371</v>
      </c>
      <c r="G48" s="24"/>
    </row>
    <row r="49" spans="1:7" x14ac:dyDescent="0.2">
      <c r="A49" s="39">
        <v>41</v>
      </c>
      <c r="B49" s="52" t="s">
        <v>81</v>
      </c>
      <c r="C49" s="8" t="s">
        <v>82</v>
      </c>
      <c r="D49" s="23">
        <f t="shared" si="2"/>
        <v>0</v>
      </c>
      <c r="E49" s="23"/>
      <c r="F49" s="23">
        <v>0</v>
      </c>
      <c r="G49" s="24"/>
    </row>
    <row r="50" spans="1:7" x14ac:dyDescent="0.2">
      <c r="A50" s="39">
        <v>42</v>
      </c>
      <c r="B50" s="7" t="s">
        <v>83</v>
      </c>
      <c r="C50" s="5" t="s">
        <v>84</v>
      </c>
      <c r="D50" s="23">
        <f t="shared" si="2"/>
        <v>0</v>
      </c>
      <c r="E50" s="23"/>
      <c r="F50" s="30">
        <v>0</v>
      </c>
      <c r="G50" s="24"/>
    </row>
    <row r="51" spans="1:7" x14ac:dyDescent="0.2">
      <c r="A51" s="39">
        <v>43</v>
      </c>
      <c r="B51" s="52" t="s">
        <v>85</v>
      </c>
      <c r="C51" s="8" t="s">
        <v>86</v>
      </c>
      <c r="D51" s="23">
        <f t="shared" si="2"/>
        <v>350231802</v>
      </c>
      <c r="E51" s="23">
        <v>343620042</v>
      </c>
      <c r="F51" s="29">
        <v>6611760</v>
      </c>
      <c r="G51" s="24"/>
    </row>
    <row r="52" spans="1:7" x14ac:dyDescent="0.2">
      <c r="A52" s="39">
        <v>44</v>
      </c>
      <c r="B52" s="4" t="s">
        <v>87</v>
      </c>
      <c r="C52" s="5" t="s">
        <v>88</v>
      </c>
      <c r="D52" s="23">
        <f t="shared" si="2"/>
        <v>0</v>
      </c>
      <c r="E52" s="23"/>
      <c r="F52" s="23">
        <v>0</v>
      </c>
      <c r="G52" s="24"/>
    </row>
    <row r="53" spans="1:7" x14ac:dyDescent="0.2">
      <c r="A53" s="39">
        <v>45</v>
      </c>
      <c r="B53" s="4" t="s">
        <v>89</v>
      </c>
      <c r="C53" s="5" t="s">
        <v>90</v>
      </c>
      <c r="D53" s="23">
        <f t="shared" si="2"/>
        <v>0</v>
      </c>
      <c r="E53" s="23"/>
      <c r="F53" s="29">
        <v>0</v>
      </c>
      <c r="G53" s="24"/>
    </row>
    <row r="54" spans="1:7" x14ac:dyDescent="0.2">
      <c r="A54" s="39">
        <v>46</v>
      </c>
      <c r="B54" s="52" t="s">
        <v>91</v>
      </c>
      <c r="C54" s="8" t="s">
        <v>92</v>
      </c>
      <c r="D54" s="23">
        <f t="shared" si="2"/>
        <v>0</v>
      </c>
      <c r="E54" s="23"/>
      <c r="F54" s="23">
        <v>0</v>
      </c>
      <c r="G54" s="24"/>
    </row>
    <row r="55" spans="1:7" ht="10.5" customHeight="1" x14ac:dyDescent="0.2">
      <c r="A55" s="39">
        <v>47</v>
      </c>
      <c r="B55" s="52" t="s">
        <v>93</v>
      </c>
      <c r="C55" s="8" t="s">
        <v>94</v>
      </c>
      <c r="D55" s="23">
        <f t="shared" si="2"/>
        <v>25051680</v>
      </c>
      <c r="E55" s="23">
        <v>24677452</v>
      </c>
      <c r="F55" s="23">
        <v>374228</v>
      </c>
      <c r="G55" s="24"/>
    </row>
    <row r="56" spans="1:7" x14ac:dyDescent="0.2">
      <c r="A56" s="39">
        <v>48</v>
      </c>
      <c r="B56" s="7" t="s">
        <v>95</v>
      </c>
      <c r="C56" s="5" t="s">
        <v>96</v>
      </c>
      <c r="D56" s="23">
        <f t="shared" si="2"/>
        <v>29771871</v>
      </c>
      <c r="E56" s="23">
        <v>29397644</v>
      </c>
      <c r="F56" s="32">
        <v>374227</v>
      </c>
      <c r="G56" s="24"/>
    </row>
    <row r="57" spans="1:7" x14ac:dyDescent="0.2">
      <c r="A57" s="39">
        <v>49</v>
      </c>
      <c r="B57" s="52" t="s">
        <v>97</v>
      </c>
      <c r="C57" s="8" t="s">
        <v>98</v>
      </c>
      <c r="D57" s="23">
        <f t="shared" si="2"/>
        <v>0</v>
      </c>
      <c r="E57" s="23">
        <v>0</v>
      </c>
      <c r="F57" s="29">
        <v>0</v>
      </c>
      <c r="G57" s="24"/>
    </row>
    <row r="58" spans="1:7" x14ac:dyDescent="0.2">
      <c r="A58" s="39">
        <v>50</v>
      </c>
      <c r="B58" s="7" t="s">
        <v>99</v>
      </c>
      <c r="C58" s="5" t="s">
        <v>100</v>
      </c>
      <c r="D58" s="23">
        <f t="shared" si="2"/>
        <v>12475798</v>
      </c>
      <c r="E58" s="23">
        <v>12101570</v>
      </c>
      <c r="F58" s="23">
        <v>374228</v>
      </c>
      <c r="G58" s="24"/>
    </row>
    <row r="59" spans="1:7" ht="10.5" customHeight="1" x14ac:dyDescent="0.2">
      <c r="A59" s="39">
        <v>51</v>
      </c>
      <c r="B59" s="52" t="s">
        <v>101</v>
      </c>
      <c r="C59" s="8" t="s">
        <v>102</v>
      </c>
      <c r="D59" s="23">
        <f t="shared" si="2"/>
        <v>18692609</v>
      </c>
      <c r="E59" s="23">
        <v>18505495</v>
      </c>
      <c r="F59" s="29">
        <v>187114</v>
      </c>
      <c r="G59" s="24"/>
    </row>
    <row r="60" spans="1:7" x14ac:dyDescent="0.2">
      <c r="A60" s="39">
        <v>52</v>
      </c>
      <c r="B60" s="52" t="s">
        <v>103</v>
      </c>
      <c r="C60" s="8" t="s">
        <v>104</v>
      </c>
      <c r="D60" s="23">
        <f t="shared" si="2"/>
        <v>0</v>
      </c>
      <c r="E60" s="23"/>
      <c r="F60" s="23">
        <v>0</v>
      </c>
      <c r="G60" s="24"/>
    </row>
    <row r="61" spans="1:7" x14ac:dyDescent="0.2">
      <c r="A61" s="39">
        <v>53</v>
      </c>
      <c r="B61" s="52" t="s">
        <v>105</v>
      </c>
      <c r="C61" s="8" t="s">
        <v>106</v>
      </c>
      <c r="D61" s="23">
        <f t="shared" si="2"/>
        <v>0</v>
      </c>
      <c r="E61" s="23"/>
      <c r="F61" s="29">
        <v>0</v>
      </c>
      <c r="G61" s="24"/>
    </row>
    <row r="62" spans="1:7" x14ac:dyDescent="0.2">
      <c r="A62" s="39">
        <v>54</v>
      </c>
      <c r="B62" s="52" t="s">
        <v>107</v>
      </c>
      <c r="C62" s="8" t="s">
        <v>108</v>
      </c>
      <c r="D62" s="23">
        <f t="shared" si="2"/>
        <v>0</v>
      </c>
      <c r="E62" s="23"/>
      <c r="F62" s="29">
        <v>0</v>
      </c>
      <c r="G62" s="24"/>
    </row>
    <row r="63" spans="1:7" x14ac:dyDescent="0.2">
      <c r="A63" s="39">
        <v>55</v>
      </c>
      <c r="B63" s="52" t="s">
        <v>109</v>
      </c>
      <c r="C63" s="8" t="s">
        <v>110</v>
      </c>
      <c r="D63" s="23">
        <f t="shared" si="2"/>
        <v>0</v>
      </c>
      <c r="E63" s="23"/>
      <c r="F63" s="29">
        <v>0</v>
      </c>
      <c r="G63" s="24"/>
    </row>
    <row r="64" spans="1:7" x14ac:dyDescent="0.2">
      <c r="A64" s="39">
        <v>56</v>
      </c>
      <c r="B64" s="95" t="s">
        <v>390</v>
      </c>
      <c r="C64" s="10" t="s">
        <v>389</v>
      </c>
      <c r="D64" s="23">
        <f t="shared" si="2"/>
        <v>0</v>
      </c>
      <c r="E64" s="23"/>
      <c r="F64" s="29">
        <v>0</v>
      </c>
      <c r="G64" s="24"/>
    </row>
    <row r="65" spans="1:7" ht="24" x14ac:dyDescent="0.2">
      <c r="A65" s="39">
        <v>57</v>
      </c>
      <c r="B65" s="52" t="s">
        <v>111</v>
      </c>
      <c r="C65" s="8" t="s">
        <v>112</v>
      </c>
      <c r="D65" s="23">
        <f t="shared" si="2"/>
        <v>0</v>
      </c>
      <c r="E65" s="23"/>
      <c r="F65" s="29">
        <v>0</v>
      </c>
      <c r="G65" s="24"/>
    </row>
    <row r="66" spans="1:7" ht="24" x14ac:dyDescent="0.2">
      <c r="A66" s="39">
        <v>58</v>
      </c>
      <c r="B66" s="7" t="s">
        <v>113</v>
      </c>
      <c r="C66" s="8" t="s">
        <v>114</v>
      </c>
      <c r="D66" s="23">
        <f t="shared" si="2"/>
        <v>0</v>
      </c>
      <c r="E66" s="23"/>
      <c r="F66" s="29">
        <v>0</v>
      </c>
      <c r="G66" s="24"/>
    </row>
    <row r="67" spans="1:7" ht="17.25" customHeight="1" x14ac:dyDescent="0.2">
      <c r="A67" s="39">
        <v>59</v>
      </c>
      <c r="B67" s="9" t="s">
        <v>115</v>
      </c>
      <c r="C67" s="10" t="s">
        <v>116</v>
      </c>
      <c r="D67" s="23">
        <f t="shared" si="2"/>
        <v>0</v>
      </c>
      <c r="E67" s="23"/>
      <c r="F67" s="29">
        <v>0</v>
      </c>
      <c r="G67" s="24"/>
    </row>
    <row r="68" spans="1:7" ht="15" customHeight="1" x14ac:dyDescent="0.2">
      <c r="A68" s="39">
        <v>60</v>
      </c>
      <c r="B68" s="7" t="s">
        <v>117</v>
      </c>
      <c r="C68" s="8" t="s">
        <v>118</v>
      </c>
      <c r="D68" s="23">
        <f t="shared" si="2"/>
        <v>0</v>
      </c>
      <c r="E68" s="23"/>
      <c r="F68" s="29">
        <v>0</v>
      </c>
      <c r="G68" s="24"/>
    </row>
    <row r="69" spans="1:7" ht="16.5" customHeight="1" x14ac:dyDescent="0.2">
      <c r="A69" s="39">
        <v>61</v>
      </c>
      <c r="B69" s="52" t="s">
        <v>119</v>
      </c>
      <c r="C69" s="8" t="s">
        <v>318</v>
      </c>
      <c r="D69" s="23">
        <f t="shared" si="2"/>
        <v>0</v>
      </c>
      <c r="E69" s="23"/>
      <c r="F69" s="30">
        <v>0</v>
      </c>
      <c r="G69" s="24"/>
    </row>
    <row r="70" spans="1:7" ht="17.25" customHeight="1" x14ac:dyDescent="0.2">
      <c r="A70" s="39">
        <v>62</v>
      </c>
      <c r="B70" s="4" t="s">
        <v>120</v>
      </c>
      <c r="C70" s="8" t="s">
        <v>121</v>
      </c>
      <c r="D70" s="23">
        <f t="shared" si="2"/>
        <v>0</v>
      </c>
      <c r="E70" s="23"/>
      <c r="F70" s="29">
        <v>0</v>
      </c>
      <c r="G70" s="24"/>
    </row>
    <row r="71" spans="1:7" ht="12.75" customHeight="1" x14ac:dyDescent="0.2">
      <c r="A71" s="39">
        <v>63</v>
      </c>
      <c r="B71" s="4" t="s">
        <v>122</v>
      </c>
      <c r="C71" s="8" t="s">
        <v>123</v>
      </c>
      <c r="D71" s="23">
        <f t="shared" si="2"/>
        <v>0</v>
      </c>
      <c r="E71" s="23"/>
      <c r="F71" s="29">
        <v>0</v>
      </c>
      <c r="G71" s="24"/>
    </row>
    <row r="72" spans="1:7" ht="27.75" customHeight="1" x14ac:dyDescent="0.2">
      <c r="A72" s="39">
        <v>64</v>
      </c>
      <c r="B72" s="7" t="s">
        <v>124</v>
      </c>
      <c r="C72" s="8" t="s">
        <v>125</v>
      </c>
      <c r="D72" s="23">
        <f t="shared" si="2"/>
        <v>0</v>
      </c>
      <c r="E72" s="23"/>
      <c r="F72" s="29">
        <v>0</v>
      </c>
      <c r="G72" s="24"/>
    </row>
    <row r="73" spans="1:7" x14ac:dyDescent="0.2">
      <c r="A73" s="39">
        <v>65</v>
      </c>
      <c r="B73" s="7" t="s">
        <v>126</v>
      </c>
      <c r="C73" s="5" t="s">
        <v>127</v>
      </c>
      <c r="D73" s="23">
        <f t="shared" si="2"/>
        <v>0</v>
      </c>
      <c r="E73" s="23"/>
      <c r="F73" s="29">
        <v>0</v>
      </c>
      <c r="G73" s="24"/>
    </row>
    <row r="74" spans="1:7" x14ac:dyDescent="0.2">
      <c r="A74" s="39">
        <v>66</v>
      </c>
      <c r="B74" s="7" t="s">
        <v>128</v>
      </c>
      <c r="C74" s="8" t="s">
        <v>129</v>
      </c>
      <c r="D74" s="23">
        <f t="shared" ref="D74:D137" si="3">E74+F74+G74</f>
        <v>0</v>
      </c>
      <c r="E74" s="23"/>
      <c r="F74" s="29">
        <v>0</v>
      </c>
      <c r="G74" s="24"/>
    </row>
    <row r="75" spans="1:7" ht="24" x14ac:dyDescent="0.2">
      <c r="A75" s="39">
        <v>67</v>
      </c>
      <c r="B75" s="7" t="s">
        <v>130</v>
      </c>
      <c r="C75" s="8" t="s">
        <v>131</v>
      </c>
      <c r="D75" s="23">
        <f t="shared" si="3"/>
        <v>0</v>
      </c>
      <c r="E75" s="23"/>
      <c r="F75" s="29">
        <v>0</v>
      </c>
      <c r="G75" s="24"/>
    </row>
    <row r="76" spans="1:7" ht="24" x14ac:dyDescent="0.2">
      <c r="A76" s="39">
        <v>68</v>
      </c>
      <c r="B76" s="4" t="s">
        <v>132</v>
      </c>
      <c r="C76" s="8" t="s">
        <v>133</v>
      </c>
      <c r="D76" s="23">
        <f t="shared" si="3"/>
        <v>0</v>
      </c>
      <c r="E76" s="23"/>
      <c r="F76" s="29">
        <v>0</v>
      </c>
      <c r="G76" s="24"/>
    </row>
    <row r="77" spans="1:7" ht="24" x14ac:dyDescent="0.2">
      <c r="A77" s="39">
        <v>69</v>
      </c>
      <c r="B77" s="7" t="s">
        <v>134</v>
      </c>
      <c r="C77" s="8" t="s">
        <v>135</v>
      </c>
      <c r="D77" s="23">
        <f t="shared" si="3"/>
        <v>0</v>
      </c>
      <c r="E77" s="23"/>
      <c r="F77" s="29">
        <v>0</v>
      </c>
      <c r="G77" s="24"/>
    </row>
    <row r="78" spans="1:7" ht="24" x14ac:dyDescent="0.2">
      <c r="A78" s="39">
        <v>70</v>
      </c>
      <c r="B78" s="7" t="s">
        <v>136</v>
      </c>
      <c r="C78" s="8" t="s">
        <v>137</v>
      </c>
      <c r="D78" s="23">
        <f t="shared" si="3"/>
        <v>0</v>
      </c>
      <c r="E78" s="23"/>
      <c r="F78" s="29">
        <v>0</v>
      </c>
      <c r="G78" s="24"/>
    </row>
    <row r="79" spans="1:7" ht="24" x14ac:dyDescent="0.2">
      <c r="A79" s="39">
        <v>71</v>
      </c>
      <c r="B79" s="4" t="s">
        <v>138</v>
      </c>
      <c r="C79" s="8" t="s">
        <v>139</v>
      </c>
      <c r="D79" s="23">
        <f t="shared" si="3"/>
        <v>0</v>
      </c>
      <c r="E79" s="23"/>
      <c r="F79" s="29">
        <v>0</v>
      </c>
      <c r="G79" s="24"/>
    </row>
    <row r="80" spans="1:7" ht="24" x14ac:dyDescent="0.2">
      <c r="A80" s="39">
        <v>72</v>
      </c>
      <c r="B80" s="4" t="s">
        <v>140</v>
      </c>
      <c r="C80" s="8" t="s">
        <v>141</v>
      </c>
      <c r="D80" s="23">
        <f t="shared" si="3"/>
        <v>0</v>
      </c>
      <c r="E80" s="23"/>
      <c r="F80" s="23">
        <v>0</v>
      </c>
      <c r="G80" s="24"/>
    </row>
    <row r="81" spans="1:7" ht="24" x14ac:dyDescent="0.2">
      <c r="A81" s="39">
        <v>73</v>
      </c>
      <c r="B81" s="4" t="s">
        <v>142</v>
      </c>
      <c r="C81" s="8" t="s">
        <v>143</v>
      </c>
      <c r="D81" s="23">
        <f t="shared" si="3"/>
        <v>0</v>
      </c>
      <c r="E81" s="23"/>
      <c r="F81" s="29">
        <v>0</v>
      </c>
      <c r="G81" s="24"/>
    </row>
    <row r="82" spans="1:7" x14ac:dyDescent="0.2">
      <c r="A82" s="39">
        <v>74</v>
      </c>
      <c r="B82" s="52" t="s">
        <v>144</v>
      </c>
      <c r="C82" s="8" t="s">
        <v>145</v>
      </c>
      <c r="D82" s="23">
        <f t="shared" si="3"/>
        <v>0</v>
      </c>
      <c r="E82" s="23"/>
      <c r="F82" s="29">
        <v>0</v>
      </c>
      <c r="G82" s="24"/>
    </row>
    <row r="83" spans="1:7" x14ac:dyDescent="0.2">
      <c r="A83" s="39">
        <v>75</v>
      </c>
      <c r="B83" s="4" t="s">
        <v>146</v>
      </c>
      <c r="C83" s="8" t="s">
        <v>147</v>
      </c>
      <c r="D83" s="23">
        <f t="shared" si="3"/>
        <v>0</v>
      </c>
      <c r="E83" s="23"/>
      <c r="F83" s="29">
        <v>0</v>
      </c>
      <c r="G83" s="24"/>
    </row>
    <row r="84" spans="1:7" x14ac:dyDescent="0.2">
      <c r="A84" s="39">
        <v>76</v>
      </c>
      <c r="B84" s="52" t="s">
        <v>148</v>
      </c>
      <c r="C84" s="8" t="s">
        <v>149</v>
      </c>
      <c r="D84" s="23">
        <f t="shared" si="3"/>
        <v>0</v>
      </c>
      <c r="E84" s="23"/>
      <c r="F84" s="29">
        <v>0</v>
      </c>
      <c r="G84" s="24"/>
    </row>
    <row r="85" spans="1:7" x14ac:dyDescent="0.2">
      <c r="A85" s="39">
        <v>77</v>
      </c>
      <c r="B85" s="9" t="s">
        <v>150</v>
      </c>
      <c r="C85" s="10" t="s">
        <v>151</v>
      </c>
      <c r="D85" s="23">
        <f t="shared" si="3"/>
        <v>0</v>
      </c>
      <c r="E85" s="23"/>
      <c r="F85" s="32">
        <v>0</v>
      </c>
      <c r="G85" s="24"/>
    </row>
    <row r="86" spans="1:7" x14ac:dyDescent="0.2">
      <c r="A86" s="39">
        <v>78</v>
      </c>
      <c r="B86" s="4" t="s">
        <v>152</v>
      </c>
      <c r="C86" s="8" t="s">
        <v>153</v>
      </c>
      <c r="D86" s="23">
        <f t="shared" si="3"/>
        <v>0</v>
      </c>
      <c r="E86" s="23"/>
      <c r="F86" s="29">
        <v>0</v>
      </c>
      <c r="G86" s="24"/>
    </row>
    <row r="87" spans="1:7" x14ac:dyDescent="0.2">
      <c r="A87" s="39">
        <v>79</v>
      </c>
      <c r="B87" s="9" t="s">
        <v>154</v>
      </c>
      <c r="C87" s="10" t="s">
        <v>155</v>
      </c>
      <c r="D87" s="23">
        <f t="shared" si="3"/>
        <v>0</v>
      </c>
      <c r="E87" s="23"/>
      <c r="F87" s="29">
        <v>0</v>
      </c>
      <c r="G87" s="24"/>
    </row>
    <row r="88" spans="1:7" x14ac:dyDescent="0.2">
      <c r="A88" s="39">
        <v>80</v>
      </c>
      <c r="B88" s="4" t="s">
        <v>156</v>
      </c>
      <c r="C88" s="8" t="s">
        <v>157</v>
      </c>
      <c r="D88" s="23">
        <f t="shared" si="3"/>
        <v>0</v>
      </c>
      <c r="E88" s="23"/>
      <c r="F88" s="29">
        <v>0</v>
      </c>
      <c r="G88" s="24"/>
    </row>
    <row r="89" spans="1:7" x14ac:dyDescent="0.2">
      <c r="A89" s="39">
        <v>81</v>
      </c>
      <c r="B89" s="9" t="s">
        <v>158</v>
      </c>
      <c r="C89" s="10" t="s">
        <v>159</v>
      </c>
      <c r="D89" s="23">
        <f t="shared" si="3"/>
        <v>0</v>
      </c>
      <c r="E89" s="23"/>
      <c r="F89" s="29">
        <v>0</v>
      </c>
      <c r="G89" s="24"/>
    </row>
    <row r="90" spans="1:7" x14ac:dyDescent="0.2">
      <c r="A90" s="39">
        <v>82</v>
      </c>
      <c r="B90" s="7" t="s">
        <v>160</v>
      </c>
      <c r="C90" s="10" t="s">
        <v>391</v>
      </c>
      <c r="D90" s="23">
        <f t="shared" si="3"/>
        <v>1264753148</v>
      </c>
      <c r="E90" s="23">
        <v>1170054510</v>
      </c>
      <c r="F90" s="29">
        <v>1439058</v>
      </c>
      <c r="G90" s="24">
        <v>93259580</v>
      </c>
    </row>
    <row r="91" spans="1:7" x14ac:dyDescent="0.2">
      <c r="A91" s="39">
        <v>83</v>
      </c>
      <c r="B91" s="52" t="s">
        <v>161</v>
      </c>
      <c r="C91" s="8" t="s">
        <v>162</v>
      </c>
      <c r="D91" s="23">
        <f t="shared" si="3"/>
        <v>0</v>
      </c>
      <c r="E91" s="23"/>
      <c r="F91" s="29">
        <v>0</v>
      </c>
      <c r="G91" s="24"/>
    </row>
    <row r="92" spans="1:7" ht="24" x14ac:dyDescent="0.2">
      <c r="A92" s="39">
        <v>84</v>
      </c>
      <c r="B92" s="7" t="s">
        <v>163</v>
      </c>
      <c r="C92" s="5" t="s">
        <v>164</v>
      </c>
      <c r="D92" s="23">
        <f t="shared" si="3"/>
        <v>0</v>
      </c>
      <c r="E92" s="23"/>
      <c r="F92" s="29">
        <v>0</v>
      </c>
      <c r="G92" s="24"/>
    </row>
    <row r="93" spans="1:7" x14ac:dyDescent="0.2">
      <c r="A93" s="39">
        <v>85</v>
      </c>
      <c r="B93" s="7" t="s">
        <v>165</v>
      </c>
      <c r="C93" s="10" t="s">
        <v>166</v>
      </c>
      <c r="D93" s="23">
        <f t="shared" si="3"/>
        <v>0</v>
      </c>
      <c r="E93" s="23"/>
      <c r="F93" s="29">
        <v>0</v>
      </c>
      <c r="G93" s="24"/>
    </row>
    <row r="94" spans="1:7" x14ac:dyDescent="0.2">
      <c r="A94" s="39">
        <v>86</v>
      </c>
      <c r="B94" s="52" t="s">
        <v>167</v>
      </c>
      <c r="C94" s="8" t="s">
        <v>168</v>
      </c>
      <c r="D94" s="23">
        <f t="shared" si="3"/>
        <v>0</v>
      </c>
      <c r="E94" s="23"/>
      <c r="F94" s="29">
        <v>0</v>
      </c>
      <c r="G94" s="24"/>
    </row>
    <row r="95" spans="1:7" x14ac:dyDescent="0.2">
      <c r="A95" s="39">
        <v>87</v>
      </c>
      <c r="B95" s="7" t="s">
        <v>169</v>
      </c>
      <c r="C95" s="5" t="s">
        <v>170</v>
      </c>
      <c r="D95" s="23">
        <f t="shared" si="3"/>
        <v>13798221</v>
      </c>
      <c r="E95" s="23">
        <v>13611107</v>
      </c>
      <c r="F95" s="30">
        <v>187114</v>
      </c>
      <c r="G95" s="24"/>
    </row>
    <row r="96" spans="1:7" x14ac:dyDescent="0.2">
      <c r="A96" s="39">
        <v>88</v>
      </c>
      <c r="B96" s="52" t="s">
        <v>171</v>
      </c>
      <c r="C96" s="8" t="s">
        <v>172</v>
      </c>
      <c r="D96" s="23">
        <f t="shared" si="3"/>
        <v>0</v>
      </c>
      <c r="E96" s="23">
        <v>0</v>
      </c>
      <c r="F96" s="29">
        <v>0</v>
      </c>
      <c r="G96" s="24"/>
    </row>
    <row r="97" spans="1:7" x14ac:dyDescent="0.2">
      <c r="A97" s="39">
        <v>89</v>
      </c>
      <c r="B97" s="52" t="s">
        <v>173</v>
      </c>
      <c r="C97" s="8" t="s">
        <v>174</v>
      </c>
      <c r="D97" s="23">
        <f t="shared" si="3"/>
        <v>39576446</v>
      </c>
      <c r="E97" s="23">
        <v>39202219</v>
      </c>
      <c r="F97" s="29">
        <v>374227</v>
      </c>
      <c r="G97" s="24"/>
    </row>
    <row r="98" spans="1:7" ht="13.5" customHeight="1" x14ac:dyDescent="0.2">
      <c r="A98" s="39">
        <v>90</v>
      </c>
      <c r="B98" s="7" t="s">
        <v>175</v>
      </c>
      <c r="C98" s="10" t="s">
        <v>176</v>
      </c>
      <c r="D98" s="23">
        <f t="shared" si="3"/>
        <v>0</v>
      </c>
      <c r="E98" s="23"/>
      <c r="F98" s="30">
        <v>0</v>
      </c>
      <c r="G98" s="24"/>
    </row>
    <row r="99" spans="1:7" ht="14.25" customHeight="1" x14ac:dyDescent="0.2">
      <c r="A99" s="39">
        <v>91</v>
      </c>
      <c r="B99" s="7" t="s">
        <v>177</v>
      </c>
      <c r="C99" s="5" t="s">
        <v>178</v>
      </c>
      <c r="D99" s="23">
        <f t="shared" si="3"/>
        <v>21244648</v>
      </c>
      <c r="E99" s="23">
        <v>20556097</v>
      </c>
      <c r="F99" s="29">
        <v>688551</v>
      </c>
      <c r="G99" s="24"/>
    </row>
    <row r="100" spans="1:7" x14ac:dyDescent="0.2">
      <c r="A100" s="39">
        <v>92</v>
      </c>
      <c r="B100" s="4" t="s">
        <v>179</v>
      </c>
      <c r="C100" s="5" t="s">
        <v>180</v>
      </c>
      <c r="D100" s="23">
        <f t="shared" si="3"/>
        <v>47311530</v>
      </c>
      <c r="E100" s="23">
        <v>47062045</v>
      </c>
      <c r="F100" s="30">
        <v>249485</v>
      </c>
      <c r="G100" s="24"/>
    </row>
    <row r="101" spans="1:7" x14ac:dyDescent="0.2">
      <c r="A101" s="39">
        <v>93</v>
      </c>
      <c r="B101" s="4" t="s">
        <v>181</v>
      </c>
      <c r="C101" s="5" t="s">
        <v>182</v>
      </c>
      <c r="D101" s="23">
        <f t="shared" si="3"/>
        <v>36716491</v>
      </c>
      <c r="E101" s="23">
        <v>36529377</v>
      </c>
      <c r="F101" s="29">
        <v>187114</v>
      </c>
      <c r="G101" s="24"/>
    </row>
    <row r="102" spans="1:7" x14ac:dyDescent="0.2">
      <c r="A102" s="39">
        <v>94</v>
      </c>
      <c r="B102" s="52" t="s">
        <v>183</v>
      </c>
      <c r="C102" s="8" t="s">
        <v>184</v>
      </c>
      <c r="D102" s="23">
        <f t="shared" si="3"/>
        <v>0</v>
      </c>
      <c r="E102" s="23">
        <v>0</v>
      </c>
      <c r="F102" s="29">
        <v>0</v>
      </c>
      <c r="G102" s="24"/>
    </row>
    <row r="103" spans="1:7" x14ac:dyDescent="0.2">
      <c r="A103" s="39">
        <v>95</v>
      </c>
      <c r="B103" s="9" t="s">
        <v>185</v>
      </c>
      <c r="C103" s="10" t="s">
        <v>186</v>
      </c>
      <c r="D103" s="23">
        <f t="shared" si="3"/>
        <v>20581087</v>
      </c>
      <c r="E103" s="23">
        <v>19895003</v>
      </c>
      <c r="F103" s="23">
        <v>686084</v>
      </c>
      <c r="G103" s="24"/>
    </row>
    <row r="104" spans="1:7" x14ac:dyDescent="0.2">
      <c r="A104" s="39">
        <v>96</v>
      </c>
      <c r="B104" s="4" t="s">
        <v>187</v>
      </c>
      <c r="C104" s="5" t="s">
        <v>188</v>
      </c>
      <c r="D104" s="23">
        <f t="shared" si="3"/>
        <v>0</v>
      </c>
      <c r="E104" s="23">
        <v>0</v>
      </c>
      <c r="F104" s="30">
        <v>0</v>
      </c>
      <c r="G104" s="24"/>
    </row>
    <row r="105" spans="1:7" x14ac:dyDescent="0.2">
      <c r="A105" s="39">
        <v>97</v>
      </c>
      <c r="B105" s="7" t="s">
        <v>189</v>
      </c>
      <c r="C105" s="5" t="s">
        <v>190</v>
      </c>
      <c r="D105" s="23">
        <f t="shared" si="3"/>
        <v>95237269</v>
      </c>
      <c r="E105" s="23">
        <v>94426443</v>
      </c>
      <c r="F105" s="29">
        <v>810826</v>
      </c>
      <c r="G105" s="24"/>
    </row>
    <row r="106" spans="1:7" x14ac:dyDescent="0.2">
      <c r="A106" s="39">
        <v>98</v>
      </c>
      <c r="B106" s="52" t="s">
        <v>191</v>
      </c>
      <c r="C106" s="8" t="s">
        <v>192</v>
      </c>
      <c r="D106" s="23">
        <f t="shared" si="3"/>
        <v>14959456</v>
      </c>
      <c r="E106" s="23">
        <v>14772342</v>
      </c>
      <c r="F106" s="33">
        <v>187114</v>
      </c>
      <c r="G106" s="24"/>
    </row>
    <row r="107" spans="1:7" x14ac:dyDescent="0.2">
      <c r="A107" s="39">
        <v>99</v>
      </c>
      <c r="B107" s="52" t="s">
        <v>193</v>
      </c>
      <c r="C107" s="8" t="s">
        <v>194</v>
      </c>
      <c r="D107" s="23">
        <f t="shared" si="3"/>
        <v>21902171</v>
      </c>
      <c r="E107" s="23">
        <v>21777428</v>
      </c>
      <c r="F107" s="29">
        <v>124743</v>
      </c>
      <c r="G107" s="24"/>
    </row>
    <row r="108" spans="1:7" x14ac:dyDescent="0.2">
      <c r="A108" s="39">
        <v>100</v>
      </c>
      <c r="B108" s="4" t="s">
        <v>195</v>
      </c>
      <c r="C108" s="5" t="s">
        <v>196</v>
      </c>
      <c r="D108" s="23">
        <f t="shared" si="3"/>
        <v>38515742</v>
      </c>
      <c r="E108" s="23">
        <v>37642545</v>
      </c>
      <c r="F108" s="29">
        <v>873197</v>
      </c>
      <c r="G108" s="24"/>
    </row>
    <row r="109" spans="1:7" x14ac:dyDescent="0.2">
      <c r="A109" s="39">
        <v>101</v>
      </c>
      <c r="B109" s="7" t="s">
        <v>197</v>
      </c>
      <c r="C109" s="5" t="s">
        <v>198</v>
      </c>
      <c r="D109" s="23">
        <f t="shared" si="3"/>
        <v>17714738</v>
      </c>
      <c r="E109" s="23">
        <v>17153397</v>
      </c>
      <c r="F109" s="30">
        <v>561341</v>
      </c>
      <c r="G109" s="24"/>
    </row>
    <row r="110" spans="1:7" x14ac:dyDescent="0.2">
      <c r="A110" s="39">
        <v>102</v>
      </c>
      <c r="B110" s="4" t="s">
        <v>199</v>
      </c>
      <c r="C110" s="8" t="s">
        <v>200</v>
      </c>
      <c r="D110" s="23">
        <f t="shared" si="3"/>
        <v>0</v>
      </c>
      <c r="E110" s="23"/>
      <c r="F110" s="23">
        <v>0</v>
      </c>
      <c r="G110" s="24"/>
    </row>
    <row r="111" spans="1:7" x14ac:dyDescent="0.2">
      <c r="A111" s="39">
        <v>103</v>
      </c>
      <c r="B111" s="4" t="s">
        <v>201</v>
      </c>
      <c r="C111" s="5" t="s">
        <v>202</v>
      </c>
      <c r="D111" s="23">
        <f t="shared" si="3"/>
        <v>0</v>
      </c>
      <c r="E111" s="23"/>
      <c r="F111" s="23">
        <v>0</v>
      </c>
      <c r="G111" s="24"/>
    </row>
    <row r="112" spans="1:7" x14ac:dyDescent="0.2">
      <c r="A112" s="39">
        <v>104</v>
      </c>
      <c r="B112" s="52" t="s">
        <v>203</v>
      </c>
      <c r="C112" s="8" t="s">
        <v>204</v>
      </c>
      <c r="D112" s="23">
        <f t="shared" si="3"/>
        <v>0</v>
      </c>
      <c r="E112" s="23"/>
      <c r="F112" s="23">
        <v>0</v>
      </c>
      <c r="G112" s="24"/>
    </row>
    <row r="113" spans="1:7" x14ac:dyDescent="0.2">
      <c r="A113" s="39">
        <v>105</v>
      </c>
      <c r="B113" s="52" t="s">
        <v>205</v>
      </c>
      <c r="C113" s="8" t="s">
        <v>206</v>
      </c>
      <c r="D113" s="23">
        <f t="shared" si="3"/>
        <v>0</v>
      </c>
      <c r="E113" s="23"/>
      <c r="F113" s="29">
        <v>0</v>
      </c>
      <c r="G113" s="24"/>
    </row>
    <row r="114" spans="1:7" x14ac:dyDescent="0.2">
      <c r="A114" s="39">
        <v>106</v>
      </c>
      <c r="B114" s="52" t="s">
        <v>207</v>
      </c>
      <c r="C114" s="8" t="s">
        <v>208</v>
      </c>
      <c r="D114" s="23">
        <f t="shared" si="3"/>
        <v>0</v>
      </c>
      <c r="E114" s="23"/>
      <c r="F114" s="30">
        <v>0</v>
      </c>
      <c r="G114" s="24"/>
    </row>
    <row r="115" spans="1:7" ht="24" x14ac:dyDescent="0.2">
      <c r="A115" s="39">
        <v>107</v>
      </c>
      <c r="B115" s="52" t="s">
        <v>209</v>
      </c>
      <c r="C115" s="8" t="s">
        <v>210</v>
      </c>
      <c r="D115" s="23">
        <f t="shared" si="3"/>
        <v>0</v>
      </c>
      <c r="E115" s="23"/>
      <c r="F115" s="23">
        <v>0</v>
      </c>
      <c r="G115" s="24"/>
    </row>
    <row r="116" spans="1:7" x14ac:dyDescent="0.2">
      <c r="A116" s="39">
        <v>108</v>
      </c>
      <c r="B116" s="52" t="s">
        <v>211</v>
      </c>
      <c r="C116" s="8" t="s">
        <v>212</v>
      </c>
      <c r="D116" s="23">
        <f t="shared" si="3"/>
        <v>0</v>
      </c>
      <c r="E116" s="23"/>
      <c r="F116" s="23">
        <v>0</v>
      </c>
      <c r="G116" s="24"/>
    </row>
    <row r="117" spans="1:7" x14ac:dyDescent="0.2">
      <c r="A117" s="39">
        <v>109</v>
      </c>
      <c r="B117" s="52" t="s">
        <v>213</v>
      </c>
      <c r="C117" s="8" t="s">
        <v>214</v>
      </c>
      <c r="D117" s="23">
        <f t="shared" si="3"/>
        <v>0</v>
      </c>
      <c r="E117" s="23"/>
      <c r="F117" s="29">
        <v>0</v>
      </c>
      <c r="G117" s="24"/>
    </row>
    <row r="118" spans="1:7" ht="12" customHeight="1" x14ac:dyDescent="0.2">
      <c r="A118" s="39">
        <v>110</v>
      </c>
      <c r="B118" s="13" t="s">
        <v>215</v>
      </c>
      <c r="C118" s="14" t="s">
        <v>216</v>
      </c>
      <c r="D118" s="23">
        <f t="shared" si="3"/>
        <v>0</v>
      </c>
      <c r="E118" s="23"/>
      <c r="F118" s="29">
        <v>0</v>
      </c>
      <c r="G118" s="24"/>
    </row>
    <row r="119" spans="1:7" x14ac:dyDescent="0.2">
      <c r="A119" s="39">
        <v>111</v>
      </c>
      <c r="B119" s="13" t="s">
        <v>382</v>
      </c>
      <c r="C119" s="14" t="s">
        <v>319</v>
      </c>
      <c r="D119" s="23">
        <f t="shared" si="3"/>
        <v>0</v>
      </c>
      <c r="E119" s="23"/>
      <c r="F119" s="23">
        <v>0</v>
      </c>
      <c r="G119" s="24"/>
    </row>
    <row r="120" spans="1:7" x14ac:dyDescent="0.2">
      <c r="A120" s="39">
        <v>112</v>
      </c>
      <c r="B120" s="7" t="s">
        <v>217</v>
      </c>
      <c r="C120" s="5" t="s">
        <v>218</v>
      </c>
      <c r="D120" s="23">
        <f t="shared" si="3"/>
        <v>0</v>
      </c>
      <c r="E120" s="23"/>
      <c r="F120" s="23">
        <v>0</v>
      </c>
      <c r="G120" s="24"/>
    </row>
    <row r="121" spans="1:7" x14ac:dyDescent="0.2">
      <c r="A121" s="39">
        <v>113</v>
      </c>
      <c r="B121" s="52" t="s">
        <v>219</v>
      </c>
      <c r="C121" s="8" t="s">
        <v>220</v>
      </c>
      <c r="D121" s="23">
        <f t="shared" si="3"/>
        <v>0</v>
      </c>
      <c r="E121" s="23"/>
      <c r="F121" s="29">
        <v>0</v>
      </c>
      <c r="G121" s="24"/>
    </row>
    <row r="122" spans="1:7" x14ac:dyDescent="0.2">
      <c r="A122" s="39">
        <v>114</v>
      </c>
      <c r="B122" s="4" t="s">
        <v>221</v>
      </c>
      <c r="C122" s="15" t="s">
        <v>222</v>
      </c>
      <c r="D122" s="23">
        <f t="shared" si="3"/>
        <v>0</v>
      </c>
      <c r="E122" s="23"/>
      <c r="F122" s="23">
        <v>0</v>
      </c>
      <c r="G122" s="24"/>
    </row>
    <row r="123" spans="1:7" ht="24" x14ac:dyDescent="0.2">
      <c r="A123" s="39">
        <v>115</v>
      </c>
      <c r="B123" s="52" t="s">
        <v>223</v>
      </c>
      <c r="C123" s="8" t="s">
        <v>224</v>
      </c>
      <c r="D123" s="23">
        <f t="shared" si="3"/>
        <v>0</v>
      </c>
      <c r="E123" s="23"/>
      <c r="F123" s="29">
        <v>0</v>
      </c>
      <c r="G123" s="24"/>
    </row>
    <row r="124" spans="1:7" ht="13.5" customHeight="1" x14ac:dyDescent="0.2">
      <c r="A124" s="39">
        <v>116</v>
      </c>
      <c r="B124" s="52" t="s">
        <v>225</v>
      </c>
      <c r="C124" s="10" t="s">
        <v>392</v>
      </c>
      <c r="D124" s="23">
        <f t="shared" si="3"/>
        <v>0</v>
      </c>
      <c r="E124" s="23"/>
      <c r="F124" s="29">
        <v>0</v>
      </c>
      <c r="G124" s="24"/>
    </row>
    <row r="125" spans="1:7" x14ac:dyDescent="0.2">
      <c r="A125" s="39">
        <v>117</v>
      </c>
      <c r="B125" s="7" t="s">
        <v>226</v>
      </c>
      <c r="C125" s="8" t="s">
        <v>227</v>
      </c>
      <c r="D125" s="23">
        <f t="shared" si="3"/>
        <v>0</v>
      </c>
      <c r="E125" s="23"/>
      <c r="F125" s="29">
        <v>0</v>
      </c>
      <c r="G125" s="24"/>
    </row>
    <row r="126" spans="1:7" x14ac:dyDescent="0.2">
      <c r="A126" s="39">
        <v>118</v>
      </c>
      <c r="B126" s="7" t="s">
        <v>228</v>
      </c>
      <c r="C126" s="8" t="s">
        <v>229</v>
      </c>
      <c r="D126" s="23">
        <f t="shared" si="3"/>
        <v>0</v>
      </c>
      <c r="E126" s="23"/>
      <c r="F126" s="29">
        <v>0</v>
      </c>
      <c r="G126" s="24"/>
    </row>
    <row r="127" spans="1:7" x14ac:dyDescent="0.2">
      <c r="A127" s="39">
        <v>119</v>
      </c>
      <c r="B127" s="7" t="s">
        <v>230</v>
      </c>
      <c r="C127" s="8" t="s">
        <v>231</v>
      </c>
      <c r="D127" s="23">
        <f t="shared" si="3"/>
        <v>0</v>
      </c>
      <c r="E127" s="23"/>
      <c r="F127" s="29">
        <v>0</v>
      </c>
      <c r="G127" s="24"/>
    </row>
    <row r="128" spans="1:7" ht="12.75" customHeight="1" x14ac:dyDescent="0.2">
      <c r="A128" s="39">
        <v>120</v>
      </c>
      <c r="B128" s="4" t="s">
        <v>232</v>
      </c>
      <c r="C128" s="5" t="s">
        <v>233</v>
      </c>
      <c r="D128" s="23">
        <f t="shared" si="3"/>
        <v>0</v>
      </c>
      <c r="E128" s="23"/>
      <c r="F128" s="29">
        <v>0</v>
      </c>
      <c r="G128" s="24"/>
    </row>
    <row r="129" spans="1:7" x14ac:dyDescent="0.2">
      <c r="A129" s="39">
        <v>121</v>
      </c>
      <c r="B129" s="7" t="s">
        <v>234</v>
      </c>
      <c r="C129" s="5" t="s">
        <v>235</v>
      </c>
      <c r="D129" s="23">
        <f t="shared" si="3"/>
        <v>0</v>
      </c>
      <c r="E129" s="23"/>
      <c r="F129" s="34">
        <v>0</v>
      </c>
      <c r="G129" s="24"/>
    </row>
    <row r="130" spans="1:7" x14ac:dyDescent="0.2">
      <c r="A130" s="39">
        <v>122</v>
      </c>
      <c r="B130" s="52" t="s">
        <v>236</v>
      </c>
      <c r="C130" s="8" t="s">
        <v>237</v>
      </c>
      <c r="D130" s="23">
        <f t="shared" si="3"/>
        <v>0</v>
      </c>
      <c r="E130" s="23"/>
      <c r="F130" s="23">
        <v>0</v>
      </c>
      <c r="G130" s="24"/>
    </row>
    <row r="131" spans="1:7" x14ac:dyDescent="0.2">
      <c r="A131" s="39">
        <v>123</v>
      </c>
      <c r="B131" s="52" t="s">
        <v>238</v>
      </c>
      <c r="C131" s="8" t="s">
        <v>239</v>
      </c>
      <c r="D131" s="23">
        <f t="shared" si="3"/>
        <v>0</v>
      </c>
      <c r="E131" s="23"/>
      <c r="F131" s="29">
        <v>0</v>
      </c>
      <c r="G131" s="24"/>
    </row>
    <row r="132" spans="1:7" x14ac:dyDescent="0.2">
      <c r="A132" s="39">
        <v>124</v>
      </c>
      <c r="B132" s="52" t="s">
        <v>240</v>
      </c>
      <c r="C132" s="8" t="s">
        <v>320</v>
      </c>
      <c r="D132" s="23">
        <f t="shared" si="3"/>
        <v>0</v>
      </c>
      <c r="E132" s="23"/>
      <c r="F132" s="29">
        <v>0</v>
      </c>
      <c r="G132" s="24"/>
    </row>
    <row r="133" spans="1:7" x14ac:dyDescent="0.2">
      <c r="A133" s="39">
        <v>125</v>
      </c>
      <c r="B133" s="52" t="s">
        <v>241</v>
      </c>
      <c r="C133" s="8" t="s">
        <v>242</v>
      </c>
      <c r="D133" s="23">
        <f t="shared" si="3"/>
        <v>0</v>
      </c>
      <c r="E133" s="23"/>
      <c r="F133" s="29">
        <v>0</v>
      </c>
      <c r="G133" s="24"/>
    </row>
    <row r="134" spans="1:7" ht="21.75" customHeight="1" x14ac:dyDescent="0.2">
      <c r="A134" s="39">
        <v>126</v>
      </c>
      <c r="B134" s="52" t="s">
        <v>243</v>
      </c>
      <c r="C134" s="8" t="s">
        <v>244</v>
      </c>
      <c r="D134" s="23">
        <f t="shared" si="3"/>
        <v>0</v>
      </c>
      <c r="E134" s="23"/>
      <c r="F134" s="29">
        <v>0</v>
      </c>
      <c r="G134" s="24"/>
    </row>
    <row r="135" spans="1:7" x14ac:dyDescent="0.2">
      <c r="A135" s="39">
        <v>127</v>
      </c>
      <c r="B135" s="4" t="s">
        <v>245</v>
      </c>
      <c r="C135" s="5" t="s">
        <v>246</v>
      </c>
      <c r="D135" s="23">
        <f t="shared" si="3"/>
        <v>0</v>
      </c>
      <c r="E135" s="23"/>
      <c r="F135" s="29">
        <v>0</v>
      </c>
      <c r="G135" s="24"/>
    </row>
    <row r="136" spans="1:7" x14ac:dyDescent="0.2">
      <c r="A136" s="39">
        <v>128</v>
      </c>
      <c r="B136" s="52" t="s">
        <v>247</v>
      </c>
      <c r="C136" s="8" t="s">
        <v>248</v>
      </c>
      <c r="D136" s="23">
        <f t="shared" si="3"/>
        <v>0</v>
      </c>
      <c r="E136" s="23"/>
      <c r="F136" s="30">
        <v>0</v>
      </c>
      <c r="G136" s="24"/>
    </row>
    <row r="137" spans="1:7" x14ac:dyDescent="0.2">
      <c r="A137" s="39">
        <v>129</v>
      </c>
      <c r="B137" s="4" t="s">
        <v>249</v>
      </c>
      <c r="C137" s="8" t="s">
        <v>321</v>
      </c>
      <c r="D137" s="23">
        <f t="shared" si="3"/>
        <v>0</v>
      </c>
      <c r="E137" s="23"/>
      <c r="F137" s="29">
        <v>0</v>
      </c>
      <c r="G137" s="24"/>
    </row>
    <row r="138" spans="1:7" ht="24" customHeight="1" x14ac:dyDescent="0.2">
      <c r="A138" s="39">
        <v>130</v>
      </c>
      <c r="B138" s="9" t="s">
        <v>250</v>
      </c>
      <c r="C138" s="10" t="s">
        <v>251</v>
      </c>
      <c r="D138" s="23">
        <f t="shared" ref="D138:D146" si="4">E138+F138+G138</f>
        <v>0</v>
      </c>
      <c r="E138" s="23"/>
      <c r="F138" s="23">
        <v>0</v>
      </c>
      <c r="G138" s="24"/>
    </row>
    <row r="139" spans="1:7" x14ac:dyDescent="0.2">
      <c r="A139" s="39">
        <v>131</v>
      </c>
      <c r="B139" s="52" t="s">
        <v>252</v>
      </c>
      <c r="C139" s="8" t="s">
        <v>253</v>
      </c>
      <c r="D139" s="23">
        <f t="shared" si="4"/>
        <v>0</v>
      </c>
      <c r="E139" s="23"/>
      <c r="F139" s="23">
        <v>0</v>
      </c>
      <c r="G139" s="24"/>
    </row>
    <row r="140" spans="1:7" x14ac:dyDescent="0.2">
      <c r="A140" s="39">
        <v>132</v>
      </c>
      <c r="B140" s="52" t="s">
        <v>254</v>
      </c>
      <c r="C140" s="8" t="s">
        <v>255</v>
      </c>
      <c r="D140" s="23">
        <f t="shared" si="4"/>
        <v>0</v>
      </c>
      <c r="E140" s="23"/>
      <c r="F140" s="29">
        <v>0</v>
      </c>
      <c r="G140" s="24"/>
    </row>
    <row r="141" spans="1:7" x14ac:dyDescent="0.2">
      <c r="A141" s="39">
        <v>133</v>
      </c>
      <c r="B141" s="52" t="s">
        <v>256</v>
      </c>
      <c r="C141" s="8" t="s">
        <v>257</v>
      </c>
      <c r="D141" s="23">
        <f t="shared" si="4"/>
        <v>0</v>
      </c>
      <c r="E141" s="23"/>
      <c r="F141" s="29">
        <v>0</v>
      </c>
      <c r="G141" s="24"/>
    </row>
    <row r="142" spans="1:7" ht="13.5" customHeight="1" x14ac:dyDescent="0.2">
      <c r="A142" s="39">
        <v>134</v>
      </c>
      <c r="B142" s="9" t="s">
        <v>258</v>
      </c>
      <c r="C142" s="10" t="s">
        <v>322</v>
      </c>
      <c r="D142" s="23">
        <f t="shared" si="4"/>
        <v>0</v>
      </c>
      <c r="E142" s="23"/>
      <c r="F142" s="29">
        <v>0</v>
      </c>
      <c r="G142" s="24"/>
    </row>
    <row r="143" spans="1:7" x14ac:dyDescent="0.2">
      <c r="A143" s="39">
        <v>135</v>
      </c>
      <c r="B143" s="7" t="s">
        <v>259</v>
      </c>
      <c r="C143" s="10" t="s">
        <v>260</v>
      </c>
      <c r="D143" s="23">
        <f t="shared" si="4"/>
        <v>0</v>
      </c>
      <c r="E143" s="23"/>
      <c r="F143" s="29">
        <v>0</v>
      </c>
      <c r="G143" s="24"/>
    </row>
    <row r="144" spans="1:7" x14ac:dyDescent="0.2">
      <c r="A144" s="39">
        <v>136</v>
      </c>
      <c r="B144" s="52" t="s">
        <v>261</v>
      </c>
      <c r="C144" s="8" t="s">
        <v>262</v>
      </c>
      <c r="D144" s="23">
        <f t="shared" si="4"/>
        <v>0</v>
      </c>
      <c r="E144" s="23"/>
      <c r="F144" s="29">
        <v>0</v>
      </c>
      <c r="G144" s="24"/>
    </row>
    <row r="145" spans="1:9" x14ac:dyDescent="0.2">
      <c r="A145" s="39">
        <v>137</v>
      </c>
      <c r="B145" s="4" t="s">
        <v>263</v>
      </c>
      <c r="C145" s="5" t="s">
        <v>264</v>
      </c>
      <c r="D145" s="23">
        <f t="shared" si="4"/>
        <v>0</v>
      </c>
      <c r="E145" s="23"/>
      <c r="F145" s="23">
        <v>0</v>
      </c>
      <c r="G145" s="24"/>
    </row>
    <row r="146" spans="1:9" ht="10.5" customHeight="1" x14ac:dyDescent="0.2">
      <c r="A146" s="39">
        <v>138</v>
      </c>
      <c r="B146" s="45" t="s">
        <v>265</v>
      </c>
      <c r="C146" s="42" t="s">
        <v>266</v>
      </c>
      <c r="D146" s="23">
        <f t="shared" si="4"/>
        <v>0</v>
      </c>
      <c r="E146" s="23"/>
      <c r="F146" s="29">
        <v>0</v>
      </c>
      <c r="G146" s="24"/>
    </row>
    <row r="147" spans="1:9" x14ac:dyDescent="0.2">
      <c r="H147" s="26"/>
      <c r="I147" s="26"/>
    </row>
    <row r="148" spans="1:9" x14ac:dyDescent="0.2">
      <c r="D148" s="21"/>
      <c r="E148" s="21"/>
      <c r="F148" s="21"/>
      <c r="G148" s="21"/>
      <c r="H148" s="26"/>
      <c r="I148" s="26"/>
    </row>
    <row r="149" spans="1:9" x14ac:dyDescent="0.2">
      <c r="D149" s="21"/>
      <c r="E149" s="21"/>
      <c r="F149" s="21"/>
      <c r="G149" s="2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6"/>
  <sheetViews>
    <sheetView workbookViewId="0">
      <pane xSplit="3" ySplit="8" topLeftCell="D127" activePane="bottomRight" state="frozen"/>
      <selection pane="topRight" activeCell="D1" sqref="D1"/>
      <selection pane="bottomLeft" activeCell="A12" sqref="A12"/>
      <selection pane="bottomRight" activeCell="E24" sqref="E24"/>
    </sheetView>
  </sheetViews>
  <sheetFormatPr defaultRowHeight="12" x14ac:dyDescent="0.2"/>
  <cols>
    <col min="1" max="1" width="4" style="25" customWidth="1"/>
    <col min="2" max="2" width="9.28515625" style="25" customWidth="1"/>
    <col min="3" max="3" width="32.28515625" style="21" customWidth="1"/>
    <col min="4" max="4" width="12" style="25" customWidth="1"/>
    <col min="5" max="5" width="15.140625" style="25" customWidth="1"/>
    <col min="6" max="7" width="11.42578125" style="25" customWidth="1"/>
    <col min="8" max="8" width="13.140625" style="25" customWidth="1"/>
    <col min="9" max="10" width="16.140625" style="25" customWidth="1"/>
    <col min="11" max="16384" width="9.140625" style="26"/>
  </cols>
  <sheetData>
    <row r="2" spans="1:10" s="51" customFormat="1" ht="15.75" customHeight="1" x14ac:dyDescent="0.2">
      <c r="A2" s="178" t="s">
        <v>351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51" customFormat="1" x14ac:dyDescent="0.2">
      <c r="A3" s="25"/>
      <c r="B3" s="25"/>
      <c r="C3" s="36"/>
      <c r="D3" s="25"/>
      <c r="E3" s="25"/>
      <c r="F3" s="25"/>
      <c r="G3" s="25"/>
      <c r="H3" s="25"/>
      <c r="I3" s="25"/>
      <c r="J3" s="57" t="s">
        <v>291</v>
      </c>
    </row>
    <row r="4" spans="1:10" s="59" customFormat="1" ht="12.75" customHeight="1" x14ac:dyDescent="0.2">
      <c r="A4" s="151" t="s">
        <v>0</v>
      </c>
      <c r="B4" s="151" t="s">
        <v>1</v>
      </c>
      <c r="C4" s="151" t="s">
        <v>2</v>
      </c>
      <c r="D4" s="151" t="s">
        <v>352</v>
      </c>
      <c r="E4" s="179" t="s">
        <v>304</v>
      </c>
      <c r="F4" s="179"/>
      <c r="G4" s="179"/>
      <c r="H4" s="179"/>
      <c r="I4" s="179"/>
      <c r="J4" s="179"/>
    </row>
    <row r="5" spans="1:10" s="59" customFormat="1" ht="83.25" customHeight="1" x14ac:dyDescent="0.2">
      <c r="A5" s="153"/>
      <c r="B5" s="153"/>
      <c r="C5" s="153"/>
      <c r="D5" s="153"/>
      <c r="E5" s="125" t="s">
        <v>353</v>
      </c>
      <c r="F5" s="125" t="s">
        <v>305</v>
      </c>
      <c r="G5" s="125" t="s">
        <v>354</v>
      </c>
      <c r="H5" s="125" t="s">
        <v>284</v>
      </c>
      <c r="I5" s="58" t="s">
        <v>355</v>
      </c>
      <c r="J5" s="60" t="s">
        <v>356</v>
      </c>
    </row>
    <row r="6" spans="1:10" s="59" customFormat="1" ht="15.75" customHeight="1" x14ac:dyDescent="0.2">
      <c r="A6" s="176" t="s">
        <v>268</v>
      </c>
      <c r="B6" s="176"/>
      <c r="C6" s="176"/>
      <c r="D6" s="75">
        <f>D7+D8</f>
        <v>6998574530</v>
      </c>
      <c r="E6" s="75">
        <f t="shared" ref="E6:J6" si="0">E7+E8</f>
        <v>2928437905</v>
      </c>
      <c r="F6" s="75">
        <f t="shared" si="0"/>
        <v>10949400</v>
      </c>
      <c r="G6" s="75">
        <f t="shared" si="0"/>
        <v>3511615237</v>
      </c>
      <c r="H6" s="75">
        <f t="shared" si="0"/>
        <v>253727092</v>
      </c>
      <c r="I6" s="75">
        <f t="shared" si="0"/>
        <v>9939570</v>
      </c>
      <c r="J6" s="75">
        <f t="shared" si="0"/>
        <v>123334866</v>
      </c>
    </row>
    <row r="7" spans="1:10" s="59" customFormat="1" ht="15.75" customHeight="1" x14ac:dyDescent="0.2">
      <c r="A7" s="177" t="s">
        <v>267</v>
      </c>
      <c r="B7" s="177"/>
      <c r="C7" s="177"/>
      <c r="D7" s="122">
        <v>215011154</v>
      </c>
      <c r="E7" s="123"/>
      <c r="F7" s="123"/>
      <c r="G7" s="123">
        <v>31405160</v>
      </c>
      <c r="H7" s="123">
        <v>23035534</v>
      </c>
      <c r="I7" s="58"/>
      <c r="J7" s="58"/>
    </row>
    <row r="8" spans="1:10" s="59" customFormat="1" ht="15.75" customHeight="1" x14ac:dyDescent="0.2">
      <c r="A8" s="177" t="s">
        <v>311</v>
      </c>
      <c r="B8" s="177"/>
      <c r="C8" s="177"/>
      <c r="D8" s="75">
        <f>SUM(D9:D146)</f>
        <v>6783563376</v>
      </c>
      <c r="E8" s="75">
        <f t="shared" ref="E8:J8" si="1">SUM(E9:E146)</f>
        <v>2928437905</v>
      </c>
      <c r="F8" s="75">
        <f t="shared" si="1"/>
        <v>10949400</v>
      </c>
      <c r="G8" s="75">
        <f t="shared" si="1"/>
        <v>3480210077</v>
      </c>
      <c r="H8" s="75">
        <f t="shared" si="1"/>
        <v>230691558</v>
      </c>
      <c r="I8" s="75">
        <f t="shared" si="1"/>
        <v>9939570</v>
      </c>
      <c r="J8" s="75">
        <f t="shared" si="1"/>
        <v>123334866</v>
      </c>
    </row>
    <row r="9" spans="1:10" s="51" customFormat="1" ht="12" customHeight="1" x14ac:dyDescent="0.2">
      <c r="A9" s="24">
        <v>1</v>
      </c>
      <c r="B9" s="53" t="s">
        <v>3</v>
      </c>
      <c r="C9" s="61" t="s">
        <v>4</v>
      </c>
      <c r="D9" s="24">
        <v>13888859</v>
      </c>
      <c r="E9" s="24">
        <v>13888859</v>
      </c>
      <c r="F9" s="24"/>
      <c r="G9" s="24"/>
      <c r="H9" s="24"/>
      <c r="I9" s="24"/>
      <c r="J9" s="24"/>
    </row>
    <row r="10" spans="1:10" s="51" customFormat="1" x14ac:dyDescent="0.2">
      <c r="A10" s="24">
        <v>2</v>
      </c>
      <c r="B10" s="53" t="s">
        <v>5</v>
      </c>
      <c r="C10" s="62" t="s">
        <v>6</v>
      </c>
      <c r="D10" s="24">
        <v>14475517</v>
      </c>
      <c r="E10" s="24">
        <v>14475517</v>
      </c>
      <c r="F10" s="24"/>
      <c r="G10" s="24"/>
      <c r="H10" s="24"/>
      <c r="I10" s="24"/>
      <c r="J10" s="24"/>
    </row>
    <row r="11" spans="1:10" s="51" customFormat="1" x14ac:dyDescent="0.2">
      <c r="A11" s="24">
        <v>3</v>
      </c>
      <c r="B11" s="63" t="s">
        <v>7</v>
      </c>
      <c r="C11" s="64" t="s">
        <v>8</v>
      </c>
      <c r="D11" s="24">
        <v>30973002</v>
      </c>
      <c r="E11" s="24">
        <v>30618017</v>
      </c>
      <c r="F11" s="24"/>
      <c r="G11" s="24"/>
      <c r="H11" s="24"/>
      <c r="I11" s="24">
        <v>354985</v>
      </c>
      <c r="J11" s="24"/>
    </row>
    <row r="12" spans="1:10" s="51" customFormat="1" ht="11.25" customHeight="1" x14ac:dyDescent="0.2">
      <c r="A12" s="24">
        <v>4</v>
      </c>
      <c r="B12" s="53" t="s">
        <v>9</v>
      </c>
      <c r="C12" s="62" t="s">
        <v>10</v>
      </c>
      <c r="D12" s="24">
        <v>14586299</v>
      </c>
      <c r="E12" s="24">
        <v>14586299</v>
      </c>
      <c r="F12" s="24"/>
      <c r="G12" s="24"/>
      <c r="H12" s="24"/>
      <c r="I12" s="24"/>
      <c r="J12" s="24"/>
    </row>
    <row r="13" spans="1:10" s="51" customFormat="1" ht="12.75" customHeight="1" x14ac:dyDescent="0.2">
      <c r="A13" s="24">
        <v>5</v>
      </c>
      <c r="B13" s="53" t="s">
        <v>11</v>
      </c>
      <c r="C13" s="62" t="s">
        <v>12</v>
      </c>
      <c r="D13" s="24">
        <v>16320197</v>
      </c>
      <c r="E13" s="24">
        <v>16320197</v>
      </c>
      <c r="F13" s="24"/>
      <c r="G13" s="24"/>
      <c r="H13" s="24"/>
      <c r="I13" s="24"/>
      <c r="J13" s="24"/>
    </row>
    <row r="14" spans="1:10" s="51" customFormat="1" x14ac:dyDescent="0.2">
      <c r="A14" s="24">
        <v>6</v>
      </c>
      <c r="B14" s="63" t="s">
        <v>13</v>
      </c>
      <c r="C14" s="64" t="s">
        <v>14</v>
      </c>
      <c r="D14" s="24">
        <v>91020196</v>
      </c>
      <c r="E14" s="24">
        <v>89048032</v>
      </c>
      <c r="F14" s="24"/>
      <c r="G14" s="24">
        <v>87327</v>
      </c>
      <c r="H14" s="24"/>
      <c r="I14" s="24">
        <v>591641</v>
      </c>
      <c r="J14" s="24">
        <v>1293196</v>
      </c>
    </row>
    <row r="15" spans="1:10" s="51" customFormat="1" x14ac:dyDescent="0.2">
      <c r="A15" s="24">
        <v>7</v>
      </c>
      <c r="B15" s="54" t="s">
        <v>15</v>
      </c>
      <c r="C15" s="65" t="s">
        <v>16</v>
      </c>
      <c r="D15" s="24">
        <v>35665848</v>
      </c>
      <c r="E15" s="24">
        <v>35310863</v>
      </c>
      <c r="F15" s="24"/>
      <c r="G15" s="24"/>
      <c r="H15" s="24"/>
      <c r="I15" s="24">
        <v>354985</v>
      </c>
      <c r="J15" s="24">
        <v>0</v>
      </c>
    </row>
    <row r="16" spans="1:10" s="51" customFormat="1" x14ac:dyDescent="0.2">
      <c r="A16" s="24">
        <v>8</v>
      </c>
      <c r="B16" s="63" t="s">
        <v>17</v>
      </c>
      <c r="C16" s="64" t="s">
        <v>18</v>
      </c>
      <c r="D16" s="24">
        <v>16808576</v>
      </c>
      <c r="E16" s="24">
        <v>16808576</v>
      </c>
      <c r="F16" s="24"/>
      <c r="G16" s="24"/>
      <c r="H16" s="24"/>
      <c r="I16" s="24"/>
      <c r="J16" s="24">
        <v>0</v>
      </c>
    </row>
    <row r="17" spans="1:10" s="51" customFormat="1" x14ac:dyDescent="0.2">
      <c r="A17" s="24">
        <v>9</v>
      </c>
      <c r="B17" s="63" t="s">
        <v>19</v>
      </c>
      <c r="C17" s="64" t="s">
        <v>20</v>
      </c>
      <c r="D17" s="24">
        <v>14718251</v>
      </c>
      <c r="E17" s="24">
        <v>14718251</v>
      </c>
      <c r="F17" s="24"/>
      <c r="G17" s="24"/>
      <c r="H17" s="24"/>
      <c r="I17" s="24"/>
      <c r="J17" s="24">
        <v>0</v>
      </c>
    </row>
    <row r="18" spans="1:10" s="51" customFormat="1" x14ac:dyDescent="0.2">
      <c r="A18" s="24">
        <v>10</v>
      </c>
      <c r="B18" s="63" t="s">
        <v>21</v>
      </c>
      <c r="C18" s="64" t="s">
        <v>22</v>
      </c>
      <c r="D18" s="24">
        <v>17224729</v>
      </c>
      <c r="E18" s="24">
        <v>17224729</v>
      </c>
      <c r="F18" s="24"/>
      <c r="G18" s="24"/>
      <c r="H18" s="24"/>
      <c r="I18" s="24"/>
      <c r="J18" s="24">
        <v>0</v>
      </c>
    </row>
    <row r="19" spans="1:10" s="51" customFormat="1" x14ac:dyDescent="0.2">
      <c r="A19" s="24">
        <v>11</v>
      </c>
      <c r="B19" s="63" t="s">
        <v>23</v>
      </c>
      <c r="C19" s="64" t="s">
        <v>24</v>
      </c>
      <c r="D19" s="24">
        <v>15464915</v>
      </c>
      <c r="E19" s="24">
        <v>15464915</v>
      </c>
      <c r="F19" s="24"/>
      <c r="G19" s="24"/>
      <c r="H19" s="24"/>
      <c r="I19" s="24"/>
      <c r="J19" s="24">
        <v>0</v>
      </c>
    </row>
    <row r="20" spans="1:10" s="51" customFormat="1" x14ac:dyDescent="0.2">
      <c r="A20" s="24">
        <v>12</v>
      </c>
      <c r="B20" s="63" t="s">
        <v>25</v>
      </c>
      <c r="C20" s="64" t="s">
        <v>26</v>
      </c>
      <c r="D20" s="24">
        <v>29001325</v>
      </c>
      <c r="E20" s="24">
        <v>29001325</v>
      </c>
      <c r="F20" s="24"/>
      <c r="G20" s="24"/>
      <c r="H20" s="24"/>
      <c r="I20" s="24"/>
      <c r="J20" s="24">
        <v>0</v>
      </c>
    </row>
    <row r="21" spans="1:10" s="51" customFormat="1" ht="13.5" customHeight="1" x14ac:dyDescent="0.2">
      <c r="A21" s="24">
        <v>13</v>
      </c>
      <c r="B21" s="52" t="s">
        <v>383</v>
      </c>
      <c r="C21" s="5" t="s">
        <v>350</v>
      </c>
      <c r="D21" s="24">
        <v>0</v>
      </c>
      <c r="E21" s="24">
        <v>0</v>
      </c>
      <c r="F21" s="24"/>
      <c r="G21" s="24"/>
      <c r="H21" s="24"/>
      <c r="I21" s="24"/>
      <c r="J21" s="24">
        <v>0</v>
      </c>
    </row>
    <row r="22" spans="1:10" s="51" customFormat="1" x14ac:dyDescent="0.2">
      <c r="A22" s="24">
        <v>14</v>
      </c>
      <c r="B22" s="4" t="s">
        <v>27</v>
      </c>
      <c r="C22" s="8" t="s">
        <v>28</v>
      </c>
      <c r="D22" s="24">
        <v>87480</v>
      </c>
      <c r="E22" s="24">
        <v>87480</v>
      </c>
      <c r="F22" s="24"/>
      <c r="G22" s="24"/>
      <c r="H22" s="24"/>
      <c r="I22" s="24"/>
      <c r="J22" s="24">
        <v>0</v>
      </c>
    </row>
    <row r="23" spans="1:10" s="51" customFormat="1" x14ac:dyDescent="0.2">
      <c r="A23" s="24">
        <v>15</v>
      </c>
      <c r="B23" s="63" t="s">
        <v>29</v>
      </c>
      <c r="C23" s="64" t="s">
        <v>30</v>
      </c>
      <c r="D23" s="24">
        <v>19797982</v>
      </c>
      <c r="E23" s="24">
        <v>19797982</v>
      </c>
      <c r="F23" s="24"/>
      <c r="G23" s="24"/>
      <c r="H23" s="24"/>
      <c r="I23" s="24"/>
      <c r="J23" s="24">
        <v>0</v>
      </c>
    </row>
    <row r="24" spans="1:10" s="51" customFormat="1" x14ac:dyDescent="0.2">
      <c r="A24" s="24">
        <v>16</v>
      </c>
      <c r="B24" s="63" t="s">
        <v>31</v>
      </c>
      <c r="C24" s="64" t="s">
        <v>32</v>
      </c>
      <c r="D24" s="24">
        <v>24802606</v>
      </c>
      <c r="E24" s="24">
        <v>24802606</v>
      </c>
      <c r="F24" s="24"/>
      <c r="G24" s="24"/>
      <c r="H24" s="24"/>
      <c r="I24" s="24"/>
      <c r="J24" s="24">
        <v>0</v>
      </c>
    </row>
    <row r="25" spans="1:10" s="51" customFormat="1" x14ac:dyDescent="0.2">
      <c r="A25" s="24">
        <v>17</v>
      </c>
      <c r="B25" s="63" t="s">
        <v>33</v>
      </c>
      <c r="C25" s="64" t="s">
        <v>34</v>
      </c>
      <c r="D25" s="24">
        <v>35889891</v>
      </c>
      <c r="E25" s="24">
        <v>35889891</v>
      </c>
      <c r="F25" s="24"/>
      <c r="G25" s="24"/>
      <c r="H25" s="24"/>
      <c r="I25" s="24"/>
      <c r="J25" s="24">
        <v>0</v>
      </c>
    </row>
    <row r="26" spans="1:10" s="51" customFormat="1" x14ac:dyDescent="0.2">
      <c r="A26" s="24">
        <v>18</v>
      </c>
      <c r="B26" s="63" t="s">
        <v>35</v>
      </c>
      <c r="C26" s="64" t="s">
        <v>36</v>
      </c>
      <c r="D26" s="24">
        <v>67765749</v>
      </c>
      <c r="E26" s="24">
        <v>64642109</v>
      </c>
      <c r="F26" s="24"/>
      <c r="G26" s="24"/>
      <c r="H26" s="24"/>
      <c r="I26" s="24">
        <v>591641</v>
      </c>
      <c r="J26" s="24">
        <v>2531999</v>
      </c>
    </row>
    <row r="27" spans="1:10" s="51" customFormat="1" x14ac:dyDescent="0.2">
      <c r="A27" s="24">
        <v>19</v>
      </c>
      <c r="B27" s="53" t="s">
        <v>37</v>
      </c>
      <c r="C27" s="62" t="s">
        <v>38</v>
      </c>
      <c r="D27" s="24">
        <v>11080010</v>
      </c>
      <c r="E27" s="24">
        <v>11080010</v>
      </c>
      <c r="F27" s="24"/>
      <c r="G27" s="24"/>
      <c r="H27" s="24"/>
      <c r="I27" s="24"/>
      <c r="J27" s="24">
        <v>0</v>
      </c>
    </row>
    <row r="28" spans="1:10" s="51" customFormat="1" x14ac:dyDescent="0.2">
      <c r="A28" s="24">
        <v>20</v>
      </c>
      <c r="B28" s="53" t="s">
        <v>39</v>
      </c>
      <c r="C28" s="62" t="s">
        <v>40</v>
      </c>
      <c r="D28" s="24">
        <v>8987329</v>
      </c>
      <c r="E28" s="24">
        <v>8987329</v>
      </c>
      <c r="F28" s="24"/>
      <c r="G28" s="24"/>
      <c r="H28" s="24"/>
      <c r="I28" s="24"/>
      <c r="J28" s="24">
        <v>0</v>
      </c>
    </row>
    <row r="29" spans="1:10" s="51" customFormat="1" x14ac:dyDescent="0.2">
      <c r="A29" s="24">
        <v>21</v>
      </c>
      <c r="B29" s="53" t="s">
        <v>41</v>
      </c>
      <c r="C29" s="62" t="s">
        <v>42</v>
      </c>
      <c r="D29" s="24">
        <v>41468300</v>
      </c>
      <c r="E29" s="24">
        <v>41468300</v>
      </c>
      <c r="F29" s="24"/>
      <c r="G29" s="24"/>
      <c r="H29" s="24"/>
      <c r="I29" s="24"/>
      <c r="J29" s="24">
        <v>0</v>
      </c>
    </row>
    <row r="30" spans="1:10" s="51" customFormat="1" x14ac:dyDescent="0.2">
      <c r="A30" s="24">
        <v>22</v>
      </c>
      <c r="B30" s="53" t="s">
        <v>43</v>
      </c>
      <c r="C30" s="62" t="s">
        <v>44</v>
      </c>
      <c r="D30" s="24">
        <v>36222267</v>
      </c>
      <c r="E30" s="24">
        <v>35689790</v>
      </c>
      <c r="F30" s="24"/>
      <c r="G30" s="24"/>
      <c r="H30" s="24"/>
      <c r="I30" s="24">
        <v>532477</v>
      </c>
      <c r="J30" s="24">
        <v>0</v>
      </c>
    </row>
    <row r="31" spans="1:10" s="51" customFormat="1" x14ac:dyDescent="0.2">
      <c r="A31" s="24">
        <v>23</v>
      </c>
      <c r="B31" s="63" t="s">
        <v>45</v>
      </c>
      <c r="C31" s="64" t="s">
        <v>46</v>
      </c>
      <c r="D31" s="24">
        <v>7513540</v>
      </c>
      <c r="E31" s="24">
        <v>7513540</v>
      </c>
      <c r="F31" s="24"/>
      <c r="G31" s="24"/>
      <c r="H31" s="24"/>
      <c r="I31" s="24"/>
      <c r="J31" s="24">
        <v>0</v>
      </c>
    </row>
    <row r="32" spans="1:10" s="51" customFormat="1" ht="12" customHeight="1" x14ac:dyDescent="0.2">
      <c r="A32" s="24">
        <v>24</v>
      </c>
      <c r="B32" s="63" t="s">
        <v>47</v>
      </c>
      <c r="C32" s="64" t="s">
        <v>48</v>
      </c>
      <c r="D32" s="24">
        <v>0</v>
      </c>
      <c r="E32" s="24">
        <v>0</v>
      </c>
      <c r="F32" s="24"/>
      <c r="G32" s="24"/>
      <c r="H32" s="24"/>
      <c r="I32" s="24"/>
      <c r="J32" s="24">
        <v>0</v>
      </c>
    </row>
    <row r="33" spans="1:10" s="51" customFormat="1" ht="24" x14ac:dyDescent="0.2">
      <c r="A33" s="24">
        <v>25</v>
      </c>
      <c r="B33" s="63" t="s">
        <v>49</v>
      </c>
      <c r="C33" s="64" t="s">
        <v>50</v>
      </c>
      <c r="D33" s="24">
        <v>15576928</v>
      </c>
      <c r="E33" s="24">
        <v>0</v>
      </c>
      <c r="F33" s="24"/>
      <c r="G33" s="24"/>
      <c r="H33" s="24"/>
      <c r="I33" s="24"/>
      <c r="J33" s="24">
        <v>15576928</v>
      </c>
    </row>
    <row r="34" spans="1:10" s="51" customFormat="1" x14ac:dyDescent="0.2">
      <c r="A34" s="24">
        <v>26</v>
      </c>
      <c r="B34" s="53" t="s">
        <v>51</v>
      </c>
      <c r="C34" s="65" t="s">
        <v>52</v>
      </c>
      <c r="D34" s="24">
        <v>61600220</v>
      </c>
      <c r="E34" s="24">
        <v>61600220</v>
      </c>
      <c r="F34" s="24"/>
      <c r="G34" s="24"/>
      <c r="H34" s="24"/>
      <c r="I34" s="24"/>
      <c r="J34" s="24">
        <v>0</v>
      </c>
    </row>
    <row r="35" spans="1:10" s="51" customFormat="1" x14ac:dyDescent="0.2">
      <c r="A35" s="24">
        <v>27</v>
      </c>
      <c r="B35" s="63" t="s">
        <v>53</v>
      </c>
      <c r="C35" s="64" t="s">
        <v>54</v>
      </c>
      <c r="D35" s="24">
        <v>80383723</v>
      </c>
      <c r="E35" s="24">
        <v>80383723</v>
      </c>
      <c r="F35" s="24"/>
      <c r="G35" s="24"/>
      <c r="H35" s="24"/>
      <c r="I35" s="24"/>
      <c r="J35" s="24">
        <v>0</v>
      </c>
    </row>
    <row r="36" spans="1:10" s="51" customFormat="1" ht="13.5" customHeight="1" x14ac:dyDescent="0.2">
      <c r="A36" s="24">
        <v>28</v>
      </c>
      <c r="B36" s="63" t="s">
        <v>55</v>
      </c>
      <c r="C36" s="64" t="s">
        <v>56</v>
      </c>
      <c r="D36" s="24">
        <v>25445271</v>
      </c>
      <c r="E36" s="24">
        <v>23433692</v>
      </c>
      <c r="F36" s="24"/>
      <c r="G36" s="24"/>
      <c r="H36" s="24"/>
      <c r="I36" s="24">
        <v>2011579</v>
      </c>
      <c r="J36" s="24">
        <v>0</v>
      </c>
    </row>
    <row r="37" spans="1:10" s="51" customFormat="1" ht="12" customHeight="1" x14ac:dyDescent="0.2">
      <c r="A37" s="24">
        <v>29</v>
      </c>
      <c r="B37" s="53" t="s">
        <v>57</v>
      </c>
      <c r="C37" s="62" t="s">
        <v>58</v>
      </c>
      <c r="D37" s="24">
        <v>0</v>
      </c>
      <c r="E37" s="24">
        <v>0</v>
      </c>
      <c r="F37" s="24"/>
      <c r="G37" s="24"/>
      <c r="H37" s="24"/>
      <c r="I37" s="24"/>
      <c r="J37" s="24">
        <v>0</v>
      </c>
    </row>
    <row r="38" spans="1:10" s="51" customFormat="1" ht="24" x14ac:dyDescent="0.2">
      <c r="A38" s="24">
        <v>30</v>
      </c>
      <c r="B38" s="53" t="s">
        <v>59</v>
      </c>
      <c r="C38" s="65" t="s">
        <v>60</v>
      </c>
      <c r="D38" s="24">
        <v>0</v>
      </c>
      <c r="E38" s="24">
        <v>0</v>
      </c>
      <c r="F38" s="24"/>
      <c r="G38" s="24"/>
      <c r="H38" s="24"/>
      <c r="I38" s="24"/>
      <c r="J38" s="24">
        <v>0</v>
      </c>
    </row>
    <row r="39" spans="1:10" s="51" customFormat="1" x14ac:dyDescent="0.2">
      <c r="A39" s="24">
        <v>31</v>
      </c>
      <c r="B39" s="53" t="s">
        <v>61</v>
      </c>
      <c r="C39" s="62" t="s">
        <v>62</v>
      </c>
      <c r="D39" s="24">
        <v>4422638</v>
      </c>
      <c r="E39" s="24">
        <v>4422638</v>
      </c>
      <c r="F39" s="24"/>
      <c r="G39" s="24"/>
      <c r="H39" s="24"/>
      <c r="I39" s="24"/>
      <c r="J39" s="24">
        <v>0</v>
      </c>
    </row>
    <row r="40" spans="1:10" s="51" customFormat="1" x14ac:dyDescent="0.2">
      <c r="A40" s="24">
        <v>32</v>
      </c>
      <c r="B40" s="63" t="s">
        <v>63</v>
      </c>
      <c r="C40" s="64" t="s">
        <v>64</v>
      </c>
      <c r="D40" s="24">
        <v>54960910</v>
      </c>
      <c r="E40" s="24">
        <v>54605925</v>
      </c>
      <c r="F40" s="24"/>
      <c r="G40" s="24"/>
      <c r="H40" s="24"/>
      <c r="I40" s="24">
        <v>354985</v>
      </c>
      <c r="J40" s="24">
        <v>0</v>
      </c>
    </row>
    <row r="41" spans="1:10" s="51" customFormat="1" x14ac:dyDescent="0.2">
      <c r="A41" s="24">
        <v>33</v>
      </c>
      <c r="B41" s="53" t="s">
        <v>65</v>
      </c>
      <c r="C41" s="62" t="s">
        <v>66</v>
      </c>
      <c r="D41" s="24">
        <v>70356241</v>
      </c>
      <c r="E41" s="24">
        <v>69882928</v>
      </c>
      <c r="F41" s="24"/>
      <c r="G41" s="24"/>
      <c r="H41" s="24"/>
      <c r="I41" s="24">
        <v>473313</v>
      </c>
      <c r="J41" s="24">
        <v>0</v>
      </c>
    </row>
    <row r="42" spans="1:10" s="51" customFormat="1" x14ac:dyDescent="0.2">
      <c r="A42" s="24">
        <v>34</v>
      </c>
      <c r="B42" s="54" t="s">
        <v>67</v>
      </c>
      <c r="C42" s="65" t="s">
        <v>68</v>
      </c>
      <c r="D42" s="24">
        <v>16015225</v>
      </c>
      <c r="E42" s="24">
        <v>16015225</v>
      </c>
      <c r="F42" s="24"/>
      <c r="G42" s="24"/>
      <c r="H42" s="24"/>
      <c r="I42" s="24"/>
      <c r="J42" s="24">
        <v>0</v>
      </c>
    </row>
    <row r="43" spans="1:10" s="51" customFormat="1" x14ac:dyDescent="0.2">
      <c r="A43" s="24">
        <v>35</v>
      </c>
      <c r="B43" s="53" t="s">
        <v>69</v>
      </c>
      <c r="C43" s="62" t="s">
        <v>70</v>
      </c>
      <c r="D43" s="24">
        <v>50464282</v>
      </c>
      <c r="E43" s="24">
        <v>50464282</v>
      </c>
      <c r="F43" s="24"/>
      <c r="G43" s="24"/>
      <c r="H43" s="24"/>
      <c r="I43" s="24"/>
      <c r="J43" s="24">
        <v>0</v>
      </c>
    </row>
    <row r="44" spans="1:10" s="51" customFormat="1" x14ac:dyDescent="0.2">
      <c r="A44" s="24">
        <v>36</v>
      </c>
      <c r="B44" s="53" t="s">
        <v>71</v>
      </c>
      <c r="C44" s="62" t="s">
        <v>72</v>
      </c>
      <c r="D44" s="24">
        <v>18840057</v>
      </c>
      <c r="E44" s="24">
        <v>18366744</v>
      </c>
      <c r="F44" s="24"/>
      <c r="G44" s="24"/>
      <c r="H44" s="24"/>
      <c r="I44" s="24">
        <v>473313</v>
      </c>
      <c r="J44" s="24">
        <v>0</v>
      </c>
    </row>
    <row r="45" spans="1:10" s="51" customFormat="1" x14ac:dyDescent="0.2">
      <c r="A45" s="24">
        <v>37</v>
      </c>
      <c r="B45" s="63" t="s">
        <v>73</v>
      </c>
      <c r="C45" s="64" t="s">
        <v>74</v>
      </c>
      <c r="D45" s="24">
        <v>53393601</v>
      </c>
      <c r="E45" s="24">
        <v>51914499</v>
      </c>
      <c r="F45" s="24"/>
      <c r="G45" s="24"/>
      <c r="H45" s="24"/>
      <c r="I45" s="24">
        <v>1479102</v>
      </c>
      <c r="J45" s="24">
        <v>0</v>
      </c>
    </row>
    <row r="46" spans="1:10" s="51" customFormat="1" x14ac:dyDescent="0.2">
      <c r="A46" s="24">
        <v>38</v>
      </c>
      <c r="B46" s="53" t="s">
        <v>75</v>
      </c>
      <c r="C46" s="62" t="s">
        <v>76</v>
      </c>
      <c r="D46" s="24">
        <v>19933268</v>
      </c>
      <c r="E46" s="24">
        <v>19933268</v>
      </c>
      <c r="F46" s="24"/>
      <c r="G46" s="24"/>
      <c r="H46" s="24"/>
      <c r="I46" s="24"/>
      <c r="J46" s="24">
        <v>0</v>
      </c>
    </row>
    <row r="47" spans="1:10" s="51" customFormat="1" x14ac:dyDescent="0.2">
      <c r="A47" s="24">
        <v>39</v>
      </c>
      <c r="B47" s="53" t="s">
        <v>77</v>
      </c>
      <c r="C47" s="62" t="s">
        <v>78</v>
      </c>
      <c r="D47" s="24">
        <v>11578380</v>
      </c>
      <c r="E47" s="24">
        <v>11578380</v>
      </c>
      <c r="F47" s="24"/>
      <c r="G47" s="24"/>
      <c r="H47" s="24"/>
      <c r="I47" s="24"/>
      <c r="J47" s="24">
        <v>0</v>
      </c>
    </row>
    <row r="48" spans="1:10" s="51" customFormat="1" x14ac:dyDescent="0.2">
      <c r="A48" s="24">
        <v>40</v>
      </c>
      <c r="B48" s="126" t="s">
        <v>79</v>
      </c>
      <c r="C48" s="66" t="s">
        <v>80</v>
      </c>
      <c r="D48" s="24">
        <v>20457525</v>
      </c>
      <c r="E48" s="24">
        <v>20339197</v>
      </c>
      <c r="F48" s="24"/>
      <c r="G48" s="24"/>
      <c r="H48" s="24"/>
      <c r="I48" s="24">
        <v>118328</v>
      </c>
      <c r="J48" s="24">
        <v>0</v>
      </c>
    </row>
    <row r="49" spans="1:10" s="51" customFormat="1" x14ac:dyDescent="0.2">
      <c r="A49" s="24">
        <v>41</v>
      </c>
      <c r="B49" s="53" t="s">
        <v>81</v>
      </c>
      <c r="C49" s="62" t="s">
        <v>82</v>
      </c>
      <c r="D49" s="24">
        <v>9665768</v>
      </c>
      <c r="E49" s="24">
        <v>9665768</v>
      </c>
      <c r="F49" s="24"/>
      <c r="G49" s="24"/>
      <c r="H49" s="24"/>
      <c r="I49" s="24"/>
      <c r="J49" s="24">
        <v>0</v>
      </c>
    </row>
    <row r="50" spans="1:10" s="51" customFormat="1" x14ac:dyDescent="0.2">
      <c r="A50" s="24">
        <v>42</v>
      </c>
      <c r="B50" s="54" t="s">
        <v>83</v>
      </c>
      <c r="C50" s="65" t="s">
        <v>84</v>
      </c>
      <c r="D50" s="24">
        <v>19927979</v>
      </c>
      <c r="E50" s="24">
        <v>19927979</v>
      </c>
      <c r="F50" s="24"/>
      <c r="G50" s="24"/>
      <c r="H50" s="24"/>
      <c r="I50" s="24"/>
      <c r="J50" s="24">
        <v>0</v>
      </c>
    </row>
    <row r="51" spans="1:10" s="51" customFormat="1" x14ac:dyDescent="0.2">
      <c r="A51" s="24">
        <v>43</v>
      </c>
      <c r="B51" s="63" t="s">
        <v>85</v>
      </c>
      <c r="C51" s="64" t="s">
        <v>86</v>
      </c>
      <c r="D51" s="24">
        <v>67021424</v>
      </c>
      <c r="E51" s="24">
        <v>64800760</v>
      </c>
      <c r="F51" s="24"/>
      <c r="G51" s="24"/>
      <c r="H51" s="24"/>
      <c r="I51" s="24">
        <v>946626</v>
      </c>
      <c r="J51" s="24">
        <v>1274038</v>
      </c>
    </row>
    <row r="52" spans="1:10" s="51" customFormat="1" x14ac:dyDescent="0.2">
      <c r="A52" s="24">
        <v>44</v>
      </c>
      <c r="B52" s="53" t="s">
        <v>87</v>
      </c>
      <c r="C52" s="62" t="s">
        <v>88</v>
      </c>
      <c r="D52" s="24">
        <v>17905800</v>
      </c>
      <c r="E52" s="24">
        <v>17905800</v>
      </c>
      <c r="F52" s="24"/>
      <c r="G52" s="24"/>
      <c r="H52" s="24"/>
      <c r="I52" s="24"/>
      <c r="J52" s="24">
        <v>0</v>
      </c>
    </row>
    <row r="53" spans="1:10" s="51" customFormat="1" x14ac:dyDescent="0.2">
      <c r="A53" s="24">
        <v>45</v>
      </c>
      <c r="B53" s="63" t="s">
        <v>89</v>
      </c>
      <c r="C53" s="64" t="s">
        <v>90</v>
      </c>
      <c r="D53" s="24">
        <v>52440298</v>
      </c>
      <c r="E53" s="24">
        <v>51966985</v>
      </c>
      <c r="F53" s="24"/>
      <c r="G53" s="24"/>
      <c r="H53" s="24"/>
      <c r="I53" s="24">
        <v>473313</v>
      </c>
      <c r="J53" s="24">
        <v>0</v>
      </c>
    </row>
    <row r="54" spans="1:10" s="51" customFormat="1" x14ac:dyDescent="0.2">
      <c r="A54" s="24">
        <v>46</v>
      </c>
      <c r="B54" s="53" t="s">
        <v>91</v>
      </c>
      <c r="C54" s="62" t="s">
        <v>92</v>
      </c>
      <c r="D54" s="24">
        <v>13698664</v>
      </c>
      <c r="E54" s="24">
        <v>13698664</v>
      </c>
      <c r="F54" s="24"/>
      <c r="G54" s="24"/>
      <c r="H54" s="24"/>
      <c r="I54" s="24"/>
      <c r="J54" s="24">
        <v>0</v>
      </c>
    </row>
    <row r="55" spans="1:10" s="51" customFormat="1" ht="10.5" customHeight="1" x14ac:dyDescent="0.2">
      <c r="A55" s="24">
        <v>47</v>
      </c>
      <c r="B55" s="53" t="s">
        <v>93</v>
      </c>
      <c r="C55" s="62" t="s">
        <v>94</v>
      </c>
      <c r="D55" s="24">
        <v>20603638</v>
      </c>
      <c r="E55" s="24">
        <v>20603638</v>
      </c>
      <c r="F55" s="24"/>
      <c r="G55" s="24"/>
      <c r="H55" s="24"/>
      <c r="I55" s="24"/>
      <c r="J55" s="24">
        <v>0</v>
      </c>
    </row>
    <row r="56" spans="1:10" s="51" customFormat="1" x14ac:dyDescent="0.2">
      <c r="A56" s="24">
        <v>48</v>
      </c>
      <c r="B56" s="67" t="s">
        <v>95</v>
      </c>
      <c r="C56" s="68" t="s">
        <v>96</v>
      </c>
      <c r="D56" s="24">
        <v>25146620</v>
      </c>
      <c r="E56" s="24">
        <v>25146620</v>
      </c>
      <c r="F56" s="24"/>
      <c r="G56" s="24"/>
      <c r="H56" s="24"/>
      <c r="I56" s="24"/>
      <c r="J56" s="24">
        <v>0</v>
      </c>
    </row>
    <row r="57" spans="1:10" s="51" customFormat="1" x14ac:dyDescent="0.2">
      <c r="A57" s="24">
        <v>49</v>
      </c>
      <c r="B57" s="63" t="s">
        <v>97</v>
      </c>
      <c r="C57" s="64" t="s">
        <v>98</v>
      </c>
      <c r="D57" s="24">
        <v>9801720</v>
      </c>
      <c r="E57" s="24">
        <v>9801720</v>
      </c>
      <c r="F57" s="24"/>
      <c r="G57" s="24"/>
      <c r="H57" s="24"/>
      <c r="I57" s="24"/>
      <c r="J57" s="24">
        <v>0</v>
      </c>
    </row>
    <row r="58" spans="1:10" s="51" customFormat="1" x14ac:dyDescent="0.2">
      <c r="A58" s="24">
        <v>50</v>
      </c>
      <c r="B58" s="53" t="s">
        <v>99</v>
      </c>
      <c r="C58" s="62" t="s">
        <v>100</v>
      </c>
      <c r="D58" s="24">
        <v>17965667</v>
      </c>
      <c r="E58" s="24">
        <v>17965667</v>
      </c>
      <c r="F58" s="24"/>
      <c r="G58" s="24"/>
      <c r="H58" s="24"/>
      <c r="I58" s="24"/>
      <c r="J58" s="24">
        <v>0</v>
      </c>
    </row>
    <row r="59" spans="1:10" s="51" customFormat="1" ht="10.5" customHeight="1" x14ac:dyDescent="0.2">
      <c r="A59" s="24">
        <v>51</v>
      </c>
      <c r="B59" s="63" t="s">
        <v>101</v>
      </c>
      <c r="C59" s="64" t="s">
        <v>102</v>
      </c>
      <c r="D59" s="24">
        <v>23801662</v>
      </c>
      <c r="E59" s="24">
        <v>23801662</v>
      </c>
      <c r="F59" s="24"/>
      <c r="G59" s="24"/>
      <c r="H59" s="24"/>
      <c r="I59" s="24"/>
      <c r="J59" s="24">
        <v>0</v>
      </c>
    </row>
    <row r="60" spans="1:10" s="51" customFormat="1" x14ac:dyDescent="0.2">
      <c r="A60" s="24">
        <v>52</v>
      </c>
      <c r="B60" s="53" t="s">
        <v>103</v>
      </c>
      <c r="C60" s="62" t="s">
        <v>104</v>
      </c>
      <c r="D60" s="24">
        <v>82458758</v>
      </c>
      <c r="E60" s="24">
        <v>81069010</v>
      </c>
      <c r="F60" s="24"/>
      <c r="G60" s="24"/>
      <c r="H60" s="24"/>
      <c r="I60" s="24">
        <v>650805</v>
      </c>
      <c r="J60" s="24">
        <v>738943</v>
      </c>
    </row>
    <row r="61" spans="1:10" s="51" customFormat="1" x14ac:dyDescent="0.2">
      <c r="A61" s="24">
        <v>53</v>
      </c>
      <c r="B61" s="63" t="s">
        <v>105</v>
      </c>
      <c r="C61" s="64" t="s">
        <v>106</v>
      </c>
      <c r="D61" s="24">
        <v>14815561</v>
      </c>
      <c r="E61" s="24">
        <v>14815561</v>
      </c>
      <c r="F61" s="24"/>
      <c r="G61" s="24"/>
      <c r="H61" s="24"/>
      <c r="I61" s="24"/>
      <c r="J61" s="24">
        <v>0</v>
      </c>
    </row>
    <row r="62" spans="1:10" s="51" customFormat="1" x14ac:dyDescent="0.2">
      <c r="A62" s="24">
        <v>54</v>
      </c>
      <c r="B62" s="63" t="s">
        <v>107</v>
      </c>
      <c r="C62" s="64" t="s">
        <v>108</v>
      </c>
      <c r="D62" s="24">
        <v>52432</v>
      </c>
      <c r="E62" s="24">
        <v>52432</v>
      </c>
      <c r="F62" s="24"/>
      <c r="G62" s="24"/>
      <c r="H62" s="24"/>
      <c r="I62" s="24"/>
      <c r="J62" s="24">
        <v>0</v>
      </c>
    </row>
    <row r="63" spans="1:10" s="51" customFormat="1" x14ac:dyDescent="0.2">
      <c r="A63" s="24">
        <v>55</v>
      </c>
      <c r="B63" s="63" t="s">
        <v>109</v>
      </c>
      <c r="C63" s="64" t="s">
        <v>110</v>
      </c>
      <c r="D63" s="24">
        <v>0</v>
      </c>
      <c r="E63" s="24">
        <v>0</v>
      </c>
      <c r="F63" s="24"/>
      <c r="G63" s="24"/>
      <c r="H63" s="24"/>
      <c r="I63" s="24"/>
      <c r="J63" s="24">
        <v>0</v>
      </c>
    </row>
    <row r="64" spans="1:10" s="51" customFormat="1" x14ac:dyDescent="0.2">
      <c r="A64" s="39">
        <v>56</v>
      </c>
      <c r="B64" s="95" t="s">
        <v>390</v>
      </c>
      <c r="C64" s="10" t="s">
        <v>389</v>
      </c>
      <c r="D64" s="24">
        <v>819494</v>
      </c>
      <c r="E64" s="24">
        <v>0</v>
      </c>
      <c r="F64" s="24"/>
      <c r="G64" s="24"/>
      <c r="H64" s="24"/>
      <c r="I64" s="24"/>
      <c r="J64" s="24">
        <v>819494</v>
      </c>
    </row>
    <row r="65" spans="1:10" s="51" customFormat="1" ht="12" customHeight="1" x14ac:dyDescent="0.2">
      <c r="A65" s="24">
        <v>57</v>
      </c>
      <c r="B65" s="63" t="s">
        <v>111</v>
      </c>
      <c r="C65" s="64" t="s">
        <v>112</v>
      </c>
      <c r="D65" s="24">
        <v>25440072</v>
      </c>
      <c r="E65" s="24">
        <v>22854522</v>
      </c>
      <c r="F65" s="24"/>
      <c r="G65" s="24"/>
      <c r="H65" s="24"/>
      <c r="I65" s="24"/>
      <c r="J65" s="24">
        <v>2585550</v>
      </c>
    </row>
    <row r="66" spans="1:10" s="51" customFormat="1" x14ac:dyDescent="0.2">
      <c r="A66" s="24">
        <v>58</v>
      </c>
      <c r="B66" s="63" t="s">
        <v>113</v>
      </c>
      <c r="C66" s="64" t="s">
        <v>357</v>
      </c>
      <c r="D66" s="24">
        <v>20113562</v>
      </c>
      <c r="E66" s="24">
        <v>19588958</v>
      </c>
      <c r="F66" s="24"/>
      <c r="G66" s="24"/>
      <c r="H66" s="24"/>
      <c r="I66" s="24"/>
      <c r="J66" s="24">
        <v>524604</v>
      </c>
    </row>
    <row r="67" spans="1:10" s="51" customFormat="1" ht="11.25" customHeight="1" x14ac:dyDescent="0.2">
      <c r="A67" s="24">
        <v>59</v>
      </c>
      <c r="B67" s="63" t="s">
        <v>115</v>
      </c>
      <c r="C67" s="64" t="s">
        <v>116</v>
      </c>
      <c r="D67" s="24">
        <v>26308232</v>
      </c>
      <c r="E67" s="24">
        <v>25034194</v>
      </c>
      <c r="F67" s="24"/>
      <c r="G67" s="24"/>
      <c r="H67" s="24"/>
      <c r="I67" s="24"/>
      <c r="J67" s="24">
        <v>1274038</v>
      </c>
    </row>
    <row r="68" spans="1:10" s="51" customFormat="1" ht="11.25" customHeight="1" x14ac:dyDescent="0.2">
      <c r="A68" s="24">
        <v>60</v>
      </c>
      <c r="B68" s="53" t="s">
        <v>117</v>
      </c>
      <c r="C68" s="64" t="s">
        <v>358</v>
      </c>
      <c r="D68" s="24">
        <v>37126962</v>
      </c>
      <c r="E68" s="24">
        <v>33379789</v>
      </c>
      <c r="F68" s="24"/>
      <c r="G68" s="24"/>
      <c r="H68" s="24"/>
      <c r="I68" s="24"/>
      <c r="J68" s="24">
        <v>3747173</v>
      </c>
    </row>
    <row r="69" spans="1:10" s="51" customFormat="1" ht="11.25" customHeight="1" x14ac:dyDescent="0.2">
      <c r="A69" s="24">
        <v>61</v>
      </c>
      <c r="B69" s="54" t="s">
        <v>119</v>
      </c>
      <c r="C69" s="64" t="s">
        <v>359</v>
      </c>
      <c r="D69" s="24">
        <v>17148288</v>
      </c>
      <c r="E69" s="24">
        <v>14899984</v>
      </c>
      <c r="F69" s="24"/>
      <c r="G69" s="24"/>
      <c r="H69" s="24"/>
      <c r="I69" s="24"/>
      <c r="J69" s="24">
        <v>2248304</v>
      </c>
    </row>
    <row r="70" spans="1:10" s="51" customFormat="1" ht="28.5" customHeight="1" x14ac:dyDescent="0.2">
      <c r="A70" s="24">
        <v>62</v>
      </c>
      <c r="B70" s="53" t="s">
        <v>120</v>
      </c>
      <c r="C70" s="64" t="s">
        <v>360</v>
      </c>
      <c r="D70" s="24">
        <v>0</v>
      </c>
      <c r="E70" s="24">
        <v>0</v>
      </c>
      <c r="F70" s="24"/>
      <c r="G70" s="24"/>
      <c r="H70" s="24"/>
      <c r="I70" s="24"/>
      <c r="J70" s="24">
        <v>0</v>
      </c>
    </row>
    <row r="71" spans="1:10" s="51" customFormat="1" ht="28.5" customHeight="1" x14ac:dyDescent="0.2">
      <c r="A71" s="24">
        <v>63</v>
      </c>
      <c r="B71" s="63" t="s">
        <v>122</v>
      </c>
      <c r="C71" s="64" t="s">
        <v>361</v>
      </c>
      <c r="D71" s="24">
        <v>0</v>
      </c>
      <c r="E71" s="24">
        <v>0</v>
      </c>
      <c r="F71" s="24"/>
      <c r="G71" s="24"/>
      <c r="H71" s="24"/>
      <c r="I71" s="24"/>
      <c r="J71" s="24">
        <v>0</v>
      </c>
    </row>
    <row r="72" spans="1:10" s="51" customFormat="1" ht="11.25" customHeight="1" x14ac:dyDescent="0.2">
      <c r="A72" s="24">
        <v>64</v>
      </c>
      <c r="B72" s="53" t="s">
        <v>124</v>
      </c>
      <c r="C72" s="64" t="s">
        <v>362</v>
      </c>
      <c r="D72" s="24">
        <v>48821365</v>
      </c>
      <c r="E72" s="24">
        <v>48744990</v>
      </c>
      <c r="F72" s="24"/>
      <c r="G72" s="24">
        <v>76375</v>
      </c>
      <c r="H72" s="24"/>
      <c r="I72" s="24"/>
      <c r="J72" s="24">
        <v>0</v>
      </c>
    </row>
    <row r="73" spans="1:10" s="51" customFormat="1" ht="11.25" customHeight="1" x14ac:dyDescent="0.2">
      <c r="A73" s="24">
        <v>65</v>
      </c>
      <c r="B73" s="53" t="s">
        <v>126</v>
      </c>
      <c r="C73" s="64" t="s">
        <v>127</v>
      </c>
      <c r="D73" s="24">
        <v>29203236</v>
      </c>
      <c r="E73" s="24">
        <v>29203236</v>
      </c>
      <c r="F73" s="24"/>
      <c r="G73" s="24"/>
      <c r="H73" s="24"/>
      <c r="I73" s="24"/>
      <c r="J73" s="24">
        <v>0</v>
      </c>
    </row>
    <row r="74" spans="1:10" s="51" customFormat="1" x14ac:dyDescent="0.2">
      <c r="A74" s="24">
        <v>66</v>
      </c>
      <c r="B74" s="53" t="s">
        <v>128</v>
      </c>
      <c r="C74" s="64" t="s">
        <v>363</v>
      </c>
      <c r="D74" s="24">
        <v>70149784</v>
      </c>
      <c r="E74" s="24">
        <v>69291798</v>
      </c>
      <c r="F74" s="24"/>
      <c r="G74" s="24">
        <v>857986</v>
      </c>
      <c r="H74" s="24"/>
      <c r="I74" s="24"/>
      <c r="J74" s="24">
        <v>0</v>
      </c>
    </row>
    <row r="75" spans="1:10" s="51" customFormat="1" ht="24" x14ac:dyDescent="0.2">
      <c r="A75" s="24">
        <v>67</v>
      </c>
      <c r="B75" s="53" t="s">
        <v>130</v>
      </c>
      <c r="C75" s="64" t="s">
        <v>364</v>
      </c>
      <c r="D75" s="24">
        <v>0</v>
      </c>
      <c r="E75" s="24">
        <v>0</v>
      </c>
      <c r="F75" s="24"/>
      <c r="G75" s="24"/>
      <c r="H75" s="24"/>
      <c r="I75" s="24"/>
      <c r="J75" s="24">
        <v>0</v>
      </c>
    </row>
    <row r="76" spans="1:10" s="51" customFormat="1" ht="24" x14ac:dyDescent="0.2">
      <c r="A76" s="24">
        <v>68</v>
      </c>
      <c r="B76" s="53" t="s">
        <v>132</v>
      </c>
      <c r="C76" s="64" t="s">
        <v>365</v>
      </c>
      <c r="D76" s="24">
        <v>0</v>
      </c>
      <c r="E76" s="24">
        <v>0</v>
      </c>
      <c r="F76" s="24"/>
      <c r="G76" s="24"/>
      <c r="H76" s="24"/>
      <c r="I76" s="24"/>
      <c r="J76" s="24">
        <v>0</v>
      </c>
    </row>
    <row r="77" spans="1:10" s="51" customFormat="1" ht="24" x14ac:dyDescent="0.2">
      <c r="A77" s="24">
        <v>69</v>
      </c>
      <c r="B77" s="53" t="s">
        <v>134</v>
      </c>
      <c r="C77" s="64" t="s">
        <v>366</v>
      </c>
      <c r="D77" s="24">
        <v>0</v>
      </c>
      <c r="E77" s="24">
        <v>0</v>
      </c>
      <c r="F77" s="24"/>
      <c r="G77" s="24"/>
      <c r="H77" s="24"/>
      <c r="I77" s="24"/>
      <c r="J77" s="24">
        <v>0</v>
      </c>
    </row>
    <row r="78" spans="1:10" s="51" customFormat="1" ht="24" x14ac:dyDescent="0.2">
      <c r="A78" s="24">
        <v>70</v>
      </c>
      <c r="B78" s="53" t="s">
        <v>136</v>
      </c>
      <c r="C78" s="64" t="s">
        <v>367</v>
      </c>
      <c r="D78" s="24">
        <v>0</v>
      </c>
      <c r="E78" s="24">
        <v>0</v>
      </c>
      <c r="F78" s="24"/>
      <c r="G78" s="24"/>
      <c r="H78" s="24"/>
      <c r="I78" s="24"/>
      <c r="J78" s="24">
        <v>0</v>
      </c>
    </row>
    <row r="79" spans="1:10" s="51" customFormat="1" ht="24" x14ac:dyDescent="0.2">
      <c r="A79" s="24">
        <v>71</v>
      </c>
      <c r="B79" s="63" t="s">
        <v>138</v>
      </c>
      <c r="C79" s="64" t="s">
        <v>368</v>
      </c>
      <c r="D79" s="24">
        <v>0</v>
      </c>
      <c r="E79" s="24">
        <v>0</v>
      </c>
      <c r="F79" s="24"/>
      <c r="G79" s="24"/>
      <c r="H79" s="24"/>
      <c r="I79" s="24"/>
      <c r="J79" s="24">
        <v>0</v>
      </c>
    </row>
    <row r="80" spans="1:10" s="51" customFormat="1" ht="24" x14ac:dyDescent="0.2">
      <c r="A80" s="24">
        <v>72</v>
      </c>
      <c r="B80" s="53" t="s">
        <v>140</v>
      </c>
      <c r="C80" s="62" t="s">
        <v>369</v>
      </c>
      <c r="D80" s="24">
        <v>0</v>
      </c>
      <c r="E80" s="24">
        <v>0</v>
      </c>
      <c r="F80" s="24"/>
      <c r="G80" s="24"/>
      <c r="H80" s="24"/>
      <c r="I80" s="24"/>
      <c r="J80" s="24">
        <v>0</v>
      </c>
    </row>
    <row r="81" spans="1:10" s="51" customFormat="1" ht="24" x14ac:dyDescent="0.2">
      <c r="A81" s="24">
        <v>73</v>
      </c>
      <c r="B81" s="63" t="s">
        <v>142</v>
      </c>
      <c r="C81" s="64" t="s">
        <v>370</v>
      </c>
      <c r="D81" s="24">
        <v>0</v>
      </c>
      <c r="E81" s="24">
        <v>0</v>
      </c>
      <c r="F81" s="24"/>
      <c r="G81" s="24"/>
      <c r="H81" s="24"/>
      <c r="I81" s="24"/>
      <c r="J81" s="24">
        <v>0</v>
      </c>
    </row>
    <row r="82" spans="1:10" s="51" customFormat="1" x14ac:dyDescent="0.2">
      <c r="A82" s="24">
        <v>74</v>
      </c>
      <c r="B82" s="53" t="s">
        <v>144</v>
      </c>
      <c r="C82" s="64" t="s">
        <v>145</v>
      </c>
      <c r="D82" s="24">
        <v>43556171</v>
      </c>
      <c r="E82" s="24">
        <v>43556171</v>
      </c>
      <c r="F82" s="24"/>
      <c r="G82" s="24"/>
      <c r="H82" s="24"/>
      <c r="I82" s="24"/>
      <c r="J82" s="24">
        <v>0</v>
      </c>
    </row>
    <row r="83" spans="1:10" s="51" customFormat="1" x14ac:dyDescent="0.2">
      <c r="A83" s="24">
        <v>75</v>
      </c>
      <c r="B83" s="63" t="s">
        <v>146</v>
      </c>
      <c r="C83" s="64" t="s">
        <v>371</v>
      </c>
      <c r="D83" s="24">
        <v>95043020</v>
      </c>
      <c r="E83" s="24">
        <v>94575372</v>
      </c>
      <c r="F83" s="24"/>
      <c r="G83" s="24"/>
      <c r="H83" s="24"/>
      <c r="I83" s="24"/>
      <c r="J83" s="24">
        <v>467648</v>
      </c>
    </row>
    <row r="84" spans="1:10" s="51" customFormat="1" x14ac:dyDescent="0.2">
      <c r="A84" s="24">
        <v>76</v>
      </c>
      <c r="B84" s="63" t="s">
        <v>148</v>
      </c>
      <c r="C84" s="64" t="s">
        <v>149</v>
      </c>
      <c r="D84" s="24">
        <v>45074652</v>
      </c>
      <c r="E84" s="24">
        <v>41362362</v>
      </c>
      <c r="F84" s="24"/>
      <c r="G84" s="24"/>
      <c r="H84" s="24"/>
      <c r="I84" s="24"/>
      <c r="J84" s="24">
        <v>3712290</v>
      </c>
    </row>
    <row r="85" spans="1:10" s="51" customFormat="1" x14ac:dyDescent="0.2">
      <c r="A85" s="24">
        <v>77</v>
      </c>
      <c r="B85" s="69" t="s">
        <v>150</v>
      </c>
      <c r="C85" s="68" t="s">
        <v>151</v>
      </c>
      <c r="D85" s="24">
        <v>11907301</v>
      </c>
      <c r="E85" s="24">
        <v>11907301</v>
      </c>
      <c r="F85" s="24"/>
      <c r="G85" s="24"/>
      <c r="H85" s="24"/>
      <c r="I85" s="24"/>
      <c r="J85" s="24">
        <v>0</v>
      </c>
    </row>
    <row r="86" spans="1:10" s="51" customFormat="1" x14ac:dyDescent="0.2">
      <c r="A86" s="24">
        <v>78</v>
      </c>
      <c r="B86" s="53" t="s">
        <v>152</v>
      </c>
      <c r="C86" s="64" t="s">
        <v>153</v>
      </c>
      <c r="D86" s="24">
        <v>107524266</v>
      </c>
      <c r="E86" s="24">
        <v>82848507</v>
      </c>
      <c r="F86" s="24"/>
      <c r="G86" s="24">
        <v>16942548</v>
      </c>
      <c r="H86" s="24"/>
      <c r="I86" s="24"/>
      <c r="J86" s="24">
        <v>7733211</v>
      </c>
    </row>
    <row r="87" spans="1:10" s="51" customFormat="1" x14ac:dyDescent="0.2">
      <c r="A87" s="24">
        <v>79</v>
      </c>
      <c r="B87" s="53" t="s">
        <v>154</v>
      </c>
      <c r="C87" s="64" t="s">
        <v>155</v>
      </c>
      <c r="D87" s="24">
        <v>22476258</v>
      </c>
      <c r="E87" s="24">
        <v>17042857</v>
      </c>
      <c r="F87" s="24"/>
      <c r="G87" s="24"/>
      <c r="H87" s="24"/>
      <c r="I87" s="24"/>
      <c r="J87" s="24">
        <v>5433401</v>
      </c>
    </row>
    <row r="88" spans="1:10" s="51" customFormat="1" x14ac:dyDescent="0.2">
      <c r="A88" s="24">
        <v>80</v>
      </c>
      <c r="B88" s="53" t="s">
        <v>156</v>
      </c>
      <c r="C88" s="64" t="s">
        <v>372</v>
      </c>
      <c r="D88" s="24">
        <v>72544780</v>
      </c>
      <c r="E88" s="24">
        <v>70431102</v>
      </c>
      <c r="F88" s="24"/>
      <c r="G88" s="24"/>
      <c r="H88" s="24"/>
      <c r="I88" s="24"/>
      <c r="J88" s="24">
        <v>2113678</v>
      </c>
    </row>
    <row r="89" spans="1:10" s="51" customFormat="1" x14ac:dyDescent="0.2">
      <c r="A89" s="24">
        <v>81</v>
      </c>
      <c r="B89" s="53" t="s">
        <v>158</v>
      </c>
      <c r="C89" s="64" t="s">
        <v>159</v>
      </c>
      <c r="D89" s="24">
        <v>7505745</v>
      </c>
      <c r="E89" s="24">
        <v>7505745</v>
      </c>
      <c r="F89" s="24"/>
      <c r="G89" s="24"/>
      <c r="H89" s="24"/>
      <c r="I89" s="24"/>
      <c r="J89" s="24">
        <v>0</v>
      </c>
    </row>
    <row r="90" spans="1:10" s="51" customFormat="1" x14ac:dyDescent="0.2">
      <c r="A90" s="24">
        <v>82</v>
      </c>
      <c r="B90" s="53" t="s">
        <v>160</v>
      </c>
      <c r="C90" s="10" t="s">
        <v>391</v>
      </c>
      <c r="D90" s="24">
        <v>0</v>
      </c>
      <c r="E90" s="24">
        <v>0</v>
      </c>
      <c r="F90" s="24"/>
      <c r="G90" s="24"/>
      <c r="H90" s="24"/>
      <c r="I90" s="24"/>
      <c r="J90" s="24">
        <v>0</v>
      </c>
    </row>
    <row r="91" spans="1:10" s="51" customFormat="1" x14ac:dyDescent="0.2">
      <c r="A91" s="24">
        <v>83</v>
      </c>
      <c r="B91" s="53" t="s">
        <v>161</v>
      </c>
      <c r="C91" s="64" t="s">
        <v>162</v>
      </c>
      <c r="D91" s="24">
        <v>81728335</v>
      </c>
      <c r="E91" s="24">
        <v>81728335</v>
      </c>
      <c r="F91" s="24"/>
      <c r="G91" s="24"/>
      <c r="H91" s="24"/>
      <c r="I91" s="24"/>
      <c r="J91" s="24">
        <v>0</v>
      </c>
    </row>
    <row r="92" spans="1:10" s="51" customFormat="1" ht="27" customHeight="1" x14ac:dyDescent="0.2">
      <c r="A92" s="24">
        <v>84</v>
      </c>
      <c r="B92" s="63" t="s">
        <v>163</v>
      </c>
      <c r="C92" s="64" t="s">
        <v>164</v>
      </c>
      <c r="D92" s="24">
        <v>0</v>
      </c>
      <c r="E92" s="24">
        <v>0</v>
      </c>
      <c r="F92" s="24"/>
      <c r="G92" s="24"/>
      <c r="H92" s="24"/>
      <c r="I92" s="24"/>
      <c r="J92" s="24">
        <v>0</v>
      </c>
    </row>
    <row r="93" spans="1:10" s="51" customFormat="1" x14ac:dyDescent="0.2">
      <c r="A93" s="24">
        <v>85</v>
      </c>
      <c r="B93" s="53" t="s">
        <v>165</v>
      </c>
      <c r="C93" s="64" t="s">
        <v>166</v>
      </c>
      <c r="D93" s="24">
        <v>1682119</v>
      </c>
      <c r="E93" s="24">
        <v>1682119</v>
      </c>
      <c r="F93" s="24"/>
      <c r="G93" s="24"/>
      <c r="H93" s="24"/>
      <c r="I93" s="24"/>
      <c r="J93" s="24">
        <v>0</v>
      </c>
    </row>
    <row r="94" spans="1:10" s="51" customFormat="1" x14ac:dyDescent="0.2">
      <c r="A94" s="24">
        <v>86</v>
      </c>
      <c r="B94" s="63" t="s">
        <v>167</v>
      </c>
      <c r="C94" s="64" t="s">
        <v>168</v>
      </c>
      <c r="D94" s="24">
        <v>15680350</v>
      </c>
      <c r="E94" s="24">
        <v>13681812</v>
      </c>
      <c r="F94" s="24"/>
      <c r="G94" s="24"/>
      <c r="H94" s="24"/>
      <c r="I94" s="24"/>
      <c r="J94" s="24">
        <v>1998538</v>
      </c>
    </row>
    <row r="95" spans="1:10" s="51" customFormat="1" x14ac:dyDescent="0.2">
      <c r="A95" s="24">
        <v>87</v>
      </c>
      <c r="B95" s="54" t="s">
        <v>169</v>
      </c>
      <c r="C95" s="65" t="s">
        <v>170</v>
      </c>
      <c r="D95" s="24">
        <v>10628744</v>
      </c>
      <c r="E95" s="24">
        <v>10628744</v>
      </c>
      <c r="F95" s="24"/>
      <c r="G95" s="24"/>
      <c r="H95" s="24"/>
      <c r="I95" s="24"/>
      <c r="J95" s="24">
        <v>0</v>
      </c>
    </row>
    <row r="96" spans="1:10" s="51" customFormat="1" x14ac:dyDescent="0.2">
      <c r="A96" s="24">
        <v>88</v>
      </c>
      <c r="B96" s="53" t="s">
        <v>171</v>
      </c>
      <c r="C96" s="64" t="s">
        <v>172</v>
      </c>
      <c r="D96" s="24">
        <v>11822524</v>
      </c>
      <c r="E96" s="24">
        <v>11822524</v>
      </c>
      <c r="F96" s="24"/>
      <c r="G96" s="24"/>
      <c r="H96" s="24"/>
      <c r="I96" s="24"/>
      <c r="J96" s="24">
        <v>0</v>
      </c>
    </row>
    <row r="97" spans="1:10" s="51" customFormat="1" x14ac:dyDescent="0.2">
      <c r="A97" s="24">
        <v>89</v>
      </c>
      <c r="B97" s="53" t="s">
        <v>173</v>
      </c>
      <c r="C97" s="64" t="s">
        <v>174</v>
      </c>
      <c r="D97" s="24">
        <v>29468840</v>
      </c>
      <c r="E97" s="24">
        <v>29468840</v>
      </c>
      <c r="F97" s="24"/>
      <c r="G97" s="24"/>
      <c r="H97" s="24"/>
      <c r="I97" s="24"/>
      <c r="J97" s="24">
        <v>0</v>
      </c>
    </row>
    <row r="98" spans="1:10" s="51" customFormat="1" ht="13.5" customHeight="1" x14ac:dyDescent="0.2">
      <c r="A98" s="24">
        <v>90</v>
      </c>
      <c r="B98" s="54" t="s">
        <v>175</v>
      </c>
      <c r="C98" s="65" t="s">
        <v>176</v>
      </c>
      <c r="D98" s="24">
        <v>13539735</v>
      </c>
      <c r="E98" s="24">
        <v>13539735</v>
      </c>
      <c r="F98" s="24"/>
      <c r="G98" s="24"/>
      <c r="H98" s="24"/>
      <c r="I98" s="24"/>
      <c r="J98" s="24">
        <v>0</v>
      </c>
    </row>
    <row r="99" spans="1:10" s="51" customFormat="1" ht="14.25" customHeight="1" x14ac:dyDescent="0.2">
      <c r="A99" s="24">
        <v>91</v>
      </c>
      <c r="B99" s="53" t="s">
        <v>177</v>
      </c>
      <c r="C99" s="64" t="s">
        <v>178</v>
      </c>
      <c r="D99" s="24">
        <v>17106626</v>
      </c>
      <c r="E99" s="24">
        <v>17106626</v>
      </c>
      <c r="F99" s="24"/>
      <c r="G99" s="24"/>
      <c r="H99" s="24"/>
      <c r="I99" s="24"/>
      <c r="J99" s="24">
        <v>0</v>
      </c>
    </row>
    <row r="100" spans="1:10" s="51" customFormat="1" x14ac:dyDescent="0.2">
      <c r="A100" s="24">
        <v>92</v>
      </c>
      <c r="B100" s="54" t="s">
        <v>179</v>
      </c>
      <c r="C100" s="65" t="s">
        <v>180</v>
      </c>
      <c r="D100" s="24">
        <v>32069422</v>
      </c>
      <c r="E100" s="24">
        <v>32069422</v>
      </c>
      <c r="F100" s="24"/>
      <c r="G100" s="24"/>
      <c r="H100" s="24"/>
      <c r="I100" s="24"/>
      <c r="J100" s="24">
        <v>0</v>
      </c>
    </row>
    <row r="101" spans="1:10" s="51" customFormat="1" x14ac:dyDescent="0.2">
      <c r="A101" s="24">
        <v>93</v>
      </c>
      <c r="B101" s="53" t="s">
        <v>181</v>
      </c>
      <c r="C101" s="64" t="s">
        <v>182</v>
      </c>
      <c r="D101" s="24">
        <v>29077727</v>
      </c>
      <c r="E101" s="24">
        <v>29077727</v>
      </c>
      <c r="F101" s="24"/>
      <c r="G101" s="24"/>
      <c r="H101" s="24"/>
      <c r="I101" s="24"/>
      <c r="J101" s="24">
        <v>0</v>
      </c>
    </row>
    <row r="102" spans="1:10" s="51" customFormat="1" ht="15.75" customHeight="1" x14ac:dyDescent="0.2">
      <c r="A102" s="24">
        <v>94</v>
      </c>
      <c r="B102" s="63" t="s">
        <v>183</v>
      </c>
      <c r="C102" s="64" t="s">
        <v>184</v>
      </c>
      <c r="D102" s="24">
        <v>9865165</v>
      </c>
      <c r="E102" s="24">
        <v>9865165</v>
      </c>
      <c r="F102" s="24"/>
      <c r="G102" s="24"/>
      <c r="H102" s="24"/>
      <c r="I102" s="24"/>
      <c r="J102" s="24">
        <v>0</v>
      </c>
    </row>
    <row r="103" spans="1:10" s="51" customFormat="1" x14ac:dyDescent="0.2">
      <c r="A103" s="24">
        <v>95</v>
      </c>
      <c r="B103" s="53" t="s">
        <v>185</v>
      </c>
      <c r="C103" s="62" t="s">
        <v>186</v>
      </c>
      <c r="D103" s="24">
        <v>17021058</v>
      </c>
      <c r="E103" s="24">
        <v>17021058</v>
      </c>
      <c r="F103" s="24"/>
      <c r="G103" s="24"/>
      <c r="H103" s="24"/>
      <c r="I103" s="24"/>
      <c r="J103" s="24">
        <v>0</v>
      </c>
    </row>
    <row r="104" spans="1:10" s="51" customFormat="1" x14ac:dyDescent="0.2">
      <c r="A104" s="24">
        <v>96</v>
      </c>
      <c r="B104" s="53" t="s">
        <v>187</v>
      </c>
      <c r="C104" s="65" t="s">
        <v>188</v>
      </c>
      <c r="D104" s="24">
        <v>18160601</v>
      </c>
      <c r="E104" s="24">
        <v>18160601</v>
      </c>
      <c r="F104" s="24"/>
      <c r="G104" s="24"/>
      <c r="H104" s="24"/>
      <c r="I104" s="24"/>
      <c r="J104" s="24">
        <v>0</v>
      </c>
    </row>
    <row r="105" spans="1:10" s="51" customFormat="1" x14ac:dyDescent="0.2">
      <c r="A105" s="24">
        <v>97</v>
      </c>
      <c r="B105" s="63" t="s">
        <v>189</v>
      </c>
      <c r="C105" s="64" t="s">
        <v>190</v>
      </c>
      <c r="D105" s="24">
        <v>21774415</v>
      </c>
      <c r="E105" s="24">
        <v>20592802</v>
      </c>
      <c r="F105" s="24"/>
      <c r="G105" s="24">
        <v>10644</v>
      </c>
      <c r="H105" s="24"/>
      <c r="I105" s="24">
        <v>473313</v>
      </c>
      <c r="J105" s="24">
        <v>697656</v>
      </c>
    </row>
    <row r="106" spans="1:10" s="51" customFormat="1" x14ac:dyDescent="0.2">
      <c r="A106" s="24">
        <v>98</v>
      </c>
      <c r="B106" s="53" t="s">
        <v>191</v>
      </c>
      <c r="C106" s="70" t="s">
        <v>192</v>
      </c>
      <c r="D106" s="24">
        <v>12891561</v>
      </c>
      <c r="E106" s="24">
        <v>12891561</v>
      </c>
      <c r="F106" s="24"/>
      <c r="G106" s="24"/>
      <c r="H106" s="24"/>
      <c r="I106" s="24"/>
      <c r="J106" s="24">
        <v>0</v>
      </c>
    </row>
    <row r="107" spans="1:10" s="51" customFormat="1" x14ac:dyDescent="0.2">
      <c r="A107" s="24">
        <v>99</v>
      </c>
      <c r="B107" s="63" t="s">
        <v>193</v>
      </c>
      <c r="C107" s="64" t="s">
        <v>194</v>
      </c>
      <c r="D107" s="24">
        <v>18880815</v>
      </c>
      <c r="E107" s="24">
        <v>18880815</v>
      </c>
      <c r="F107" s="24"/>
      <c r="G107" s="24"/>
      <c r="H107" s="24"/>
      <c r="I107" s="24">
        <v>0</v>
      </c>
      <c r="J107" s="24">
        <v>0</v>
      </c>
    </row>
    <row r="108" spans="1:10" s="51" customFormat="1" x14ac:dyDescent="0.2">
      <c r="A108" s="24">
        <v>100</v>
      </c>
      <c r="B108" s="63" t="s">
        <v>195</v>
      </c>
      <c r="C108" s="64" t="s">
        <v>196</v>
      </c>
      <c r="D108" s="24">
        <v>31089691</v>
      </c>
      <c r="E108" s="24">
        <v>31030527</v>
      </c>
      <c r="F108" s="24"/>
      <c r="G108" s="24"/>
      <c r="H108" s="24"/>
      <c r="I108" s="24">
        <v>59164</v>
      </c>
      <c r="J108" s="24">
        <v>0</v>
      </c>
    </row>
    <row r="109" spans="1:10" s="51" customFormat="1" x14ac:dyDescent="0.2">
      <c r="A109" s="24">
        <v>101</v>
      </c>
      <c r="B109" s="53" t="s">
        <v>197</v>
      </c>
      <c r="C109" s="65" t="s">
        <v>198</v>
      </c>
      <c r="D109" s="24">
        <v>14222147</v>
      </c>
      <c r="E109" s="24">
        <v>14222147</v>
      </c>
      <c r="F109" s="24"/>
      <c r="G109" s="24"/>
      <c r="H109" s="24"/>
      <c r="I109" s="24"/>
      <c r="J109" s="24">
        <v>0</v>
      </c>
    </row>
    <row r="110" spans="1:10" s="51" customFormat="1" x14ac:dyDescent="0.2">
      <c r="A110" s="24">
        <v>102</v>
      </c>
      <c r="B110" s="53" t="s">
        <v>199</v>
      </c>
      <c r="C110" s="62" t="s">
        <v>200</v>
      </c>
      <c r="D110" s="24">
        <v>0</v>
      </c>
      <c r="E110" s="24">
        <v>0</v>
      </c>
      <c r="F110" s="24"/>
      <c r="G110" s="24"/>
      <c r="H110" s="24"/>
      <c r="I110" s="24"/>
      <c r="J110" s="24">
        <v>0</v>
      </c>
    </row>
    <row r="111" spans="1:10" s="51" customFormat="1" x14ac:dyDescent="0.2">
      <c r="A111" s="24">
        <v>103</v>
      </c>
      <c r="B111" s="53" t="s">
        <v>201</v>
      </c>
      <c r="C111" s="62" t="s">
        <v>202</v>
      </c>
      <c r="D111" s="24">
        <v>93021317</v>
      </c>
      <c r="E111" s="24">
        <v>0</v>
      </c>
      <c r="F111" s="24"/>
      <c r="G111" s="24"/>
      <c r="H111" s="24">
        <v>93021317</v>
      </c>
      <c r="I111" s="24"/>
      <c r="J111" s="24">
        <v>0</v>
      </c>
    </row>
    <row r="112" spans="1:10" s="51" customFormat="1" x14ac:dyDescent="0.2">
      <c r="A112" s="24">
        <v>104</v>
      </c>
      <c r="B112" s="53" t="s">
        <v>203</v>
      </c>
      <c r="C112" s="62" t="s">
        <v>204</v>
      </c>
      <c r="D112" s="24">
        <v>0</v>
      </c>
      <c r="E112" s="24">
        <v>0</v>
      </c>
      <c r="F112" s="24"/>
      <c r="G112" s="24"/>
      <c r="H112" s="24"/>
      <c r="I112" s="24"/>
      <c r="J112" s="24">
        <v>0</v>
      </c>
    </row>
    <row r="113" spans="1:10" s="51" customFormat="1" x14ac:dyDescent="0.2">
      <c r="A113" s="24">
        <v>105</v>
      </c>
      <c r="B113" s="63" t="s">
        <v>205</v>
      </c>
      <c r="C113" s="64" t="s">
        <v>206</v>
      </c>
      <c r="D113" s="24">
        <v>349633</v>
      </c>
      <c r="E113" s="24">
        <v>349633</v>
      </c>
      <c r="F113" s="24"/>
      <c r="G113" s="24"/>
      <c r="H113" s="24"/>
      <c r="I113" s="24"/>
      <c r="J113" s="24">
        <v>0</v>
      </c>
    </row>
    <row r="114" spans="1:10" s="51" customFormat="1" x14ac:dyDescent="0.2">
      <c r="A114" s="24">
        <v>106</v>
      </c>
      <c r="B114" s="54" t="s">
        <v>207</v>
      </c>
      <c r="C114" s="65" t="s">
        <v>208</v>
      </c>
      <c r="D114" s="24">
        <v>170069</v>
      </c>
      <c r="E114" s="24">
        <v>170069</v>
      </c>
      <c r="F114" s="24"/>
      <c r="G114" s="24"/>
      <c r="H114" s="24"/>
      <c r="I114" s="24"/>
      <c r="J114" s="24">
        <v>0</v>
      </c>
    </row>
    <row r="115" spans="1:10" s="51" customFormat="1" x14ac:dyDescent="0.2">
      <c r="A115" s="24">
        <v>107</v>
      </c>
      <c r="B115" s="53" t="s">
        <v>209</v>
      </c>
      <c r="C115" s="62" t="s">
        <v>210</v>
      </c>
      <c r="D115" s="24">
        <v>277020</v>
      </c>
      <c r="E115" s="24">
        <v>277020</v>
      </c>
      <c r="F115" s="24"/>
      <c r="G115" s="24"/>
      <c r="H115" s="24"/>
      <c r="I115" s="24"/>
      <c r="J115" s="24">
        <v>0</v>
      </c>
    </row>
    <row r="116" spans="1:10" s="51" customFormat="1" x14ac:dyDescent="0.2">
      <c r="A116" s="24">
        <v>108</v>
      </c>
      <c r="B116" s="53" t="s">
        <v>211</v>
      </c>
      <c r="C116" s="62" t="s">
        <v>212</v>
      </c>
      <c r="D116" s="24">
        <v>0</v>
      </c>
      <c r="E116" s="24">
        <v>0</v>
      </c>
      <c r="F116" s="24"/>
      <c r="G116" s="24"/>
      <c r="H116" s="24"/>
      <c r="I116" s="24"/>
      <c r="J116" s="24">
        <v>0</v>
      </c>
    </row>
    <row r="117" spans="1:10" s="51" customFormat="1" x14ac:dyDescent="0.2">
      <c r="A117" s="24">
        <v>109</v>
      </c>
      <c r="B117" s="63" t="s">
        <v>213</v>
      </c>
      <c r="C117" s="64" t="s">
        <v>214</v>
      </c>
      <c r="D117" s="24">
        <v>19253329</v>
      </c>
      <c r="E117" s="24">
        <v>19253329</v>
      </c>
      <c r="F117" s="24"/>
      <c r="G117" s="24"/>
      <c r="H117" s="24"/>
      <c r="I117" s="24"/>
      <c r="J117" s="24">
        <v>0</v>
      </c>
    </row>
    <row r="118" spans="1:10" s="51" customFormat="1" ht="12" customHeight="1" x14ac:dyDescent="0.2">
      <c r="A118" s="24">
        <v>110</v>
      </c>
      <c r="B118" s="63" t="s">
        <v>215</v>
      </c>
      <c r="C118" s="64" t="s">
        <v>216</v>
      </c>
      <c r="D118" s="24">
        <v>0</v>
      </c>
      <c r="E118" s="24">
        <v>0</v>
      </c>
      <c r="F118" s="24"/>
      <c r="G118" s="24"/>
      <c r="H118" s="24"/>
      <c r="I118" s="24"/>
      <c r="J118" s="24">
        <v>0</v>
      </c>
    </row>
    <row r="119" spans="1:10" s="51" customFormat="1" x14ac:dyDescent="0.2">
      <c r="A119" s="24">
        <v>111</v>
      </c>
      <c r="B119" s="13" t="s">
        <v>382</v>
      </c>
      <c r="C119" s="62" t="s">
        <v>319</v>
      </c>
      <c r="D119" s="24">
        <v>0</v>
      </c>
      <c r="E119" s="24">
        <v>0</v>
      </c>
      <c r="F119" s="24"/>
      <c r="G119" s="24"/>
      <c r="H119" s="24"/>
      <c r="I119" s="24"/>
      <c r="J119" s="24">
        <v>0</v>
      </c>
    </row>
    <row r="120" spans="1:10" s="51" customFormat="1" x14ac:dyDescent="0.2">
      <c r="A120" s="24">
        <v>112</v>
      </c>
      <c r="B120" s="53" t="s">
        <v>217</v>
      </c>
      <c r="C120" s="62" t="s">
        <v>218</v>
      </c>
      <c r="D120" s="24">
        <v>46030558</v>
      </c>
      <c r="E120" s="24">
        <v>0</v>
      </c>
      <c r="F120" s="24"/>
      <c r="G120" s="24">
        <v>11025816</v>
      </c>
      <c r="H120" s="24">
        <v>35004742</v>
      </c>
      <c r="I120" s="24"/>
      <c r="J120" s="24">
        <v>0</v>
      </c>
    </row>
    <row r="121" spans="1:10" s="51" customFormat="1" x14ac:dyDescent="0.2">
      <c r="A121" s="24">
        <v>113</v>
      </c>
      <c r="B121" s="53" t="s">
        <v>219</v>
      </c>
      <c r="C121" s="64" t="s">
        <v>220</v>
      </c>
      <c r="D121" s="24">
        <v>0</v>
      </c>
      <c r="E121" s="24">
        <v>0</v>
      </c>
      <c r="F121" s="24"/>
      <c r="G121" s="24"/>
      <c r="H121" s="24"/>
      <c r="I121" s="24"/>
      <c r="J121" s="24">
        <v>0</v>
      </c>
    </row>
    <row r="122" spans="1:10" s="51" customFormat="1" x14ac:dyDescent="0.2">
      <c r="A122" s="24">
        <v>114</v>
      </c>
      <c r="B122" s="53" t="s">
        <v>221</v>
      </c>
      <c r="C122" s="62" t="s">
        <v>222</v>
      </c>
      <c r="D122" s="24">
        <v>11516560</v>
      </c>
      <c r="E122" s="24">
        <v>0</v>
      </c>
      <c r="F122" s="24"/>
      <c r="G122" s="24"/>
      <c r="H122" s="24">
        <v>11516560</v>
      </c>
      <c r="I122" s="24"/>
      <c r="J122" s="24">
        <v>0</v>
      </c>
    </row>
    <row r="123" spans="1:10" s="51" customFormat="1" ht="24" x14ac:dyDescent="0.2">
      <c r="A123" s="24">
        <v>115</v>
      </c>
      <c r="B123" s="63" t="s">
        <v>223</v>
      </c>
      <c r="C123" s="64" t="s">
        <v>224</v>
      </c>
      <c r="D123" s="24">
        <v>60715</v>
      </c>
      <c r="E123" s="71">
        <v>60715</v>
      </c>
      <c r="F123" s="24"/>
      <c r="G123" s="24"/>
      <c r="H123" s="24"/>
      <c r="I123" s="24"/>
      <c r="J123" s="24">
        <v>0</v>
      </c>
    </row>
    <row r="124" spans="1:10" s="51" customFormat="1" ht="23.25" customHeight="1" x14ac:dyDescent="0.2">
      <c r="A124" s="24">
        <v>116</v>
      </c>
      <c r="B124" s="63" t="s">
        <v>225</v>
      </c>
      <c r="C124" s="10" t="s">
        <v>392</v>
      </c>
      <c r="D124" s="24">
        <v>98763</v>
      </c>
      <c r="E124" s="24">
        <v>98763</v>
      </c>
      <c r="F124" s="24"/>
      <c r="G124" s="24"/>
      <c r="H124" s="24"/>
      <c r="I124" s="24"/>
      <c r="J124" s="24">
        <v>0</v>
      </c>
    </row>
    <row r="125" spans="1:10" s="51" customFormat="1" x14ac:dyDescent="0.2">
      <c r="A125" s="24">
        <v>117</v>
      </c>
      <c r="B125" s="63" t="s">
        <v>226</v>
      </c>
      <c r="C125" s="64" t="s">
        <v>373</v>
      </c>
      <c r="D125" s="24">
        <v>124049</v>
      </c>
      <c r="E125" s="24">
        <v>124049</v>
      </c>
      <c r="F125" s="24"/>
      <c r="G125" s="24"/>
      <c r="H125" s="24"/>
      <c r="I125" s="24"/>
      <c r="J125" s="24">
        <v>0</v>
      </c>
    </row>
    <row r="126" spans="1:10" s="51" customFormat="1" x14ac:dyDescent="0.2">
      <c r="A126" s="24">
        <v>118</v>
      </c>
      <c r="B126" s="63" t="s">
        <v>228</v>
      </c>
      <c r="C126" s="64" t="s">
        <v>229</v>
      </c>
      <c r="D126" s="24">
        <v>0</v>
      </c>
      <c r="E126" s="24">
        <v>0</v>
      </c>
      <c r="F126" s="24"/>
      <c r="G126" s="24"/>
      <c r="H126" s="24"/>
      <c r="I126" s="24"/>
      <c r="J126" s="24">
        <v>0</v>
      </c>
    </row>
    <row r="127" spans="1:10" s="51" customFormat="1" x14ac:dyDescent="0.2">
      <c r="A127" s="24">
        <v>119</v>
      </c>
      <c r="B127" s="63" t="s">
        <v>230</v>
      </c>
      <c r="C127" s="64" t="s">
        <v>231</v>
      </c>
      <c r="D127" s="24">
        <v>0</v>
      </c>
      <c r="E127" s="24">
        <v>0</v>
      </c>
      <c r="F127" s="24"/>
      <c r="G127" s="24"/>
      <c r="H127" s="24"/>
      <c r="I127" s="24"/>
      <c r="J127" s="24">
        <v>0</v>
      </c>
    </row>
    <row r="128" spans="1:10" s="51" customFormat="1" ht="12.75" customHeight="1" x14ac:dyDescent="0.2">
      <c r="A128" s="24">
        <v>120</v>
      </c>
      <c r="B128" s="63" t="s">
        <v>232</v>
      </c>
      <c r="C128" s="64" t="s">
        <v>233</v>
      </c>
      <c r="D128" s="24">
        <v>0</v>
      </c>
      <c r="E128" s="24">
        <v>0</v>
      </c>
      <c r="F128" s="24"/>
      <c r="G128" s="24"/>
      <c r="H128" s="24"/>
      <c r="I128" s="24"/>
      <c r="J128" s="24">
        <v>0</v>
      </c>
    </row>
    <row r="129" spans="1:10" s="51" customFormat="1" x14ac:dyDescent="0.2">
      <c r="A129" s="24">
        <v>121</v>
      </c>
      <c r="B129" s="72" t="s">
        <v>234</v>
      </c>
      <c r="C129" s="73" t="s">
        <v>235</v>
      </c>
      <c r="D129" s="24">
        <v>46856658</v>
      </c>
      <c r="E129" s="24">
        <v>0</v>
      </c>
      <c r="F129" s="24"/>
      <c r="G129" s="24"/>
      <c r="H129" s="24">
        <v>46856658</v>
      </c>
      <c r="I129" s="24"/>
      <c r="J129" s="24">
        <v>0</v>
      </c>
    </row>
    <row r="130" spans="1:10" s="51" customFormat="1" x14ac:dyDescent="0.2">
      <c r="A130" s="24">
        <v>122</v>
      </c>
      <c r="B130" s="53" t="s">
        <v>236</v>
      </c>
      <c r="C130" s="62" t="s">
        <v>237</v>
      </c>
      <c r="D130" s="24">
        <v>0</v>
      </c>
      <c r="E130" s="24">
        <v>0</v>
      </c>
      <c r="F130" s="24"/>
      <c r="G130" s="24"/>
      <c r="H130" s="24"/>
      <c r="I130" s="24"/>
      <c r="J130" s="24">
        <v>0</v>
      </c>
    </row>
    <row r="131" spans="1:10" s="51" customFormat="1" x14ac:dyDescent="0.2">
      <c r="A131" s="24">
        <v>123</v>
      </c>
      <c r="B131" s="63" t="s">
        <v>238</v>
      </c>
      <c r="C131" s="64" t="s">
        <v>239</v>
      </c>
      <c r="D131" s="24">
        <v>117452</v>
      </c>
      <c r="E131" s="24">
        <v>117452</v>
      </c>
      <c r="F131" s="24"/>
      <c r="G131" s="24"/>
      <c r="H131" s="24"/>
      <c r="I131" s="24"/>
      <c r="J131" s="24">
        <v>0</v>
      </c>
    </row>
    <row r="132" spans="1:10" s="51" customFormat="1" ht="14.25" customHeight="1" x14ac:dyDescent="0.2">
      <c r="A132" s="24">
        <v>124</v>
      </c>
      <c r="B132" s="53" t="s">
        <v>240</v>
      </c>
      <c r="C132" s="64" t="s">
        <v>320</v>
      </c>
      <c r="D132" s="24">
        <v>41211739</v>
      </c>
      <c r="E132" s="24">
        <v>41211739</v>
      </c>
      <c r="F132" s="24"/>
      <c r="G132" s="24"/>
      <c r="H132" s="24"/>
      <c r="I132" s="24"/>
      <c r="J132" s="24">
        <v>0</v>
      </c>
    </row>
    <row r="133" spans="1:10" s="51" customFormat="1" x14ac:dyDescent="0.2">
      <c r="A133" s="24">
        <v>125</v>
      </c>
      <c r="B133" s="63" t="s">
        <v>241</v>
      </c>
      <c r="C133" s="64" t="s">
        <v>242</v>
      </c>
      <c r="D133" s="24">
        <v>3058082034</v>
      </c>
      <c r="E133" s="24">
        <v>0</v>
      </c>
      <c r="F133" s="24"/>
      <c r="G133" s="24">
        <v>3058082034</v>
      </c>
      <c r="H133" s="24"/>
      <c r="I133" s="24"/>
      <c r="J133" s="24">
        <v>0</v>
      </c>
    </row>
    <row r="134" spans="1:10" s="51" customFormat="1" ht="13.5" customHeight="1" x14ac:dyDescent="0.2">
      <c r="A134" s="24">
        <v>126</v>
      </c>
      <c r="B134" s="63" t="s">
        <v>243</v>
      </c>
      <c r="C134" s="64" t="s">
        <v>244</v>
      </c>
      <c r="D134" s="24">
        <v>4235587</v>
      </c>
      <c r="E134" s="24">
        <v>4235587</v>
      </c>
      <c r="F134" s="24"/>
      <c r="G134" s="24"/>
      <c r="H134" s="24"/>
      <c r="I134" s="24"/>
      <c r="J134" s="24">
        <v>0</v>
      </c>
    </row>
    <row r="135" spans="1:10" s="51" customFormat="1" x14ac:dyDescent="0.2">
      <c r="A135" s="24">
        <v>127</v>
      </c>
      <c r="B135" s="53" t="s">
        <v>245</v>
      </c>
      <c r="C135" s="64" t="s">
        <v>246</v>
      </c>
      <c r="D135" s="24">
        <v>79601646</v>
      </c>
      <c r="E135" s="24">
        <v>31094753</v>
      </c>
      <c r="F135" s="24"/>
      <c r="G135" s="24">
        <v>27335366</v>
      </c>
      <c r="H135" s="24"/>
      <c r="I135" s="24"/>
      <c r="J135" s="24">
        <v>21171527</v>
      </c>
    </row>
    <row r="136" spans="1:10" s="51" customFormat="1" x14ac:dyDescent="0.2">
      <c r="A136" s="24">
        <v>128</v>
      </c>
      <c r="B136" s="54" t="s">
        <v>247</v>
      </c>
      <c r="C136" s="65" t="s">
        <v>248</v>
      </c>
      <c r="D136" s="24">
        <v>172452347</v>
      </c>
      <c r="E136" s="24">
        <v>172452347</v>
      </c>
      <c r="F136" s="24"/>
      <c r="G136" s="24"/>
      <c r="H136" s="24"/>
      <c r="I136" s="24"/>
      <c r="J136" s="24">
        <v>0</v>
      </c>
    </row>
    <row r="137" spans="1:10" s="51" customFormat="1" x14ac:dyDescent="0.2">
      <c r="A137" s="24">
        <v>129</v>
      </c>
      <c r="B137" s="63" t="s">
        <v>249</v>
      </c>
      <c r="C137" s="64" t="s">
        <v>321</v>
      </c>
      <c r="D137" s="24">
        <v>40322109</v>
      </c>
      <c r="E137" s="24">
        <v>40322109</v>
      </c>
      <c r="F137" s="24"/>
      <c r="G137" s="24"/>
      <c r="H137" s="24"/>
      <c r="I137" s="24"/>
      <c r="J137" s="24">
        <v>0</v>
      </c>
    </row>
    <row r="138" spans="1:10" s="51" customFormat="1" ht="12.75" customHeight="1" x14ac:dyDescent="0.2">
      <c r="A138" s="24">
        <v>130</v>
      </c>
      <c r="B138" s="53" t="s">
        <v>250</v>
      </c>
      <c r="C138" s="62" t="s">
        <v>251</v>
      </c>
      <c r="D138" s="24">
        <v>29447500</v>
      </c>
      <c r="E138" s="24">
        <v>29447500</v>
      </c>
      <c r="F138" s="24"/>
      <c r="G138" s="24"/>
      <c r="H138" s="24"/>
      <c r="I138" s="24"/>
      <c r="J138" s="24">
        <v>0</v>
      </c>
    </row>
    <row r="139" spans="1:10" s="51" customFormat="1" x14ac:dyDescent="0.2">
      <c r="A139" s="24">
        <v>131</v>
      </c>
      <c r="B139" s="53" t="s">
        <v>252</v>
      </c>
      <c r="C139" s="62" t="s">
        <v>253</v>
      </c>
      <c r="D139" s="24">
        <v>44292281</v>
      </c>
      <c r="E139" s="24">
        <v>0</v>
      </c>
      <c r="F139" s="24"/>
      <c r="G139" s="24"/>
      <c r="H139" s="24">
        <v>44292281</v>
      </c>
      <c r="I139" s="24"/>
      <c r="J139" s="24">
        <v>0</v>
      </c>
    </row>
    <row r="140" spans="1:10" s="51" customFormat="1" x14ac:dyDescent="0.2">
      <c r="A140" s="24">
        <v>132</v>
      </c>
      <c r="B140" s="63" t="s">
        <v>254</v>
      </c>
      <c r="C140" s="64" t="s">
        <v>255</v>
      </c>
      <c r="D140" s="24">
        <v>29898801</v>
      </c>
      <c r="E140" s="24">
        <v>0</v>
      </c>
      <c r="F140" s="24"/>
      <c r="G140" s="24"/>
      <c r="H140" s="24"/>
      <c r="I140" s="24"/>
      <c r="J140" s="24">
        <v>29898801</v>
      </c>
    </row>
    <row r="141" spans="1:10" s="51" customFormat="1" x14ac:dyDescent="0.2">
      <c r="A141" s="24">
        <v>133</v>
      </c>
      <c r="B141" s="63" t="s">
        <v>256</v>
      </c>
      <c r="C141" s="64" t="s">
        <v>257</v>
      </c>
      <c r="D141" s="24">
        <v>22144581</v>
      </c>
      <c r="E141" s="24">
        <v>7273618</v>
      </c>
      <c r="F141" s="24"/>
      <c r="G141" s="24"/>
      <c r="H141" s="24"/>
      <c r="I141" s="24"/>
      <c r="J141" s="24">
        <v>14870963</v>
      </c>
    </row>
    <row r="142" spans="1:10" s="51" customFormat="1" ht="13.5" customHeight="1" x14ac:dyDescent="0.2">
      <c r="A142" s="24">
        <v>134</v>
      </c>
      <c r="B142" s="63" t="s">
        <v>258</v>
      </c>
      <c r="C142" s="64" t="s">
        <v>322</v>
      </c>
      <c r="D142" s="24">
        <v>38298839</v>
      </c>
      <c r="E142" s="24">
        <v>38298839</v>
      </c>
      <c r="F142" s="24"/>
      <c r="G142" s="24"/>
      <c r="H142" s="24"/>
      <c r="I142" s="74"/>
      <c r="J142" s="74">
        <v>0</v>
      </c>
    </row>
    <row r="143" spans="1:10" s="51" customFormat="1" x14ac:dyDescent="0.2">
      <c r="A143" s="24">
        <v>135</v>
      </c>
      <c r="B143" s="63" t="s">
        <v>259</v>
      </c>
      <c r="C143" s="64" t="s">
        <v>260</v>
      </c>
      <c r="D143" s="24">
        <v>74332505</v>
      </c>
      <c r="E143" s="24">
        <v>71709619</v>
      </c>
      <c r="F143" s="24"/>
      <c r="G143" s="24"/>
      <c r="H143" s="24"/>
      <c r="I143" s="24"/>
      <c r="J143" s="24">
        <v>2622886</v>
      </c>
    </row>
    <row r="144" spans="1:10" s="51" customFormat="1" x14ac:dyDescent="0.2">
      <c r="A144" s="24">
        <v>136</v>
      </c>
      <c r="B144" s="63" t="s">
        <v>261</v>
      </c>
      <c r="C144" s="64" t="s">
        <v>262</v>
      </c>
      <c r="D144" s="24">
        <v>44655712</v>
      </c>
      <c r="E144" s="24">
        <v>44655712</v>
      </c>
      <c r="F144" s="24"/>
      <c r="G144" s="24"/>
      <c r="H144" s="24"/>
      <c r="I144" s="24"/>
      <c r="J144" s="24"/>
    </row>
    <row r="145" spans="1:10" s="51" customFormat="1" x14ac:dyDescent="0.2">
      <c r="A145" s="24">
        <v>137</v>
      </c>
      <c r="B145" s="53" t="s">
        <v>263</v>
      </c>
      <c r="C145" s="62" t="s">
        <v>264</v>
      </c>
      <c r="D145" s="24">
        <v>0</v>
      </c>
      <c r="E145" s="24">
        <v>0</v>
      </c>
      <c r="F145" s="24"/>
      <c r="G145" s="24"/>
      <c r="H145" s="24"/>
      <c r="I145" s="24"/>
      <c r="J145" s="24"/>
    </row>
    <row r="146" spans="1:10" s="51" customFormat="1" ht="13.5" customHeight="1" x14ac:dyDescent="0.2">
      <c r="A146" s="24">
        <v>138</v>
      </c>
      <c r="B146" s="63" t="s">
        <v>265</v>
      </c>
      <c r="C146" s="64" t="s">
        <v>266</v>
      </c>
      <c r="D146" s="24">
        <v>376741381</v>
      </c>
      <c r="E146" s="24">
        <v>0</v>
      </c>
      <c r="F146" s="24">
        <v>10949400</v>
      </c>
      <c r="G146" s="24">
        <v>365791981</v>
      </c>
      <c r="H146" s="24"/>
      <c r="I146" s="24"/>
      <c r="J146" s="24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46"/>
  <sheetViews>
    <sheetView zoomScale="90" zoomScaleNormal="90" workbookViewId="0">
      <pane xSplit="3" ySplit="8" topLeftCell="D131" activePane="bottomRight" state="frozen"/>
      <selection pane="topRight" activeCell="D1" sqref="D1"/>
      <selection pane="bottomLeft" activeCell="A9" sqref="A9"/>
      <selection pane="bottomRight" activeCell="D154" sqref="D154"/>
    </sheetView>
  </sheetViews>
  <sheetFormatPr defaultRowHeight="12.75" x14ac:dyDescent="0.2"/>
  <cols>
    <col min="1" max="1" width="4.28515625" style="41" customWidth="1"/>
    <col min="2" max="2" width="8.42578125" style="41" customWidth="1"/>
    <col min="3" max="3" width="34.5703125" style="40" customWidth="1"/>
    <col min="4" max="4" width="15.7109375" style="41" customWidth="1"/>
    <col min="5" max="5" width="15.5703125" style="41" customWidth="1"/>
    <col min="6" max="6" width="14.85546875" style="41" customWidth="1"/>
    <col min="7" max="7" width="14.5703125" style="41" customWidth="1"/>
    <col min="8" max="8" width="15.28515625" style="41" customWidth="1"/>
    <col min="9" max="9" width="15.42578125" style="41" customWidth="1"/>
    <col min="10" max="10" width="16.42578125" style="41" customWidth="1"/>
    <col min="11" max="11" width="9.7109375" style="80" customWidth="1"/>
    <col min="12" max="14" width="9.140625" style="80"/>
    <col min="15" max="15" width="14.140625" style="80" customWidth="1"/>
    <col min="16" max="16384" width="9.140625" style="80"/>
  </cols>
  <sheetData>
    <row r="2" spans="1:16" ht="25.5" customHeight="1" x14ac:dyDescent="0.2">
      <c r="A2" s="183" t="s">
        <v>324</v>
      </c>
      <c r="B2" s="183"/>
      <c r="C2" s="183"/>
      <c r="D2" s="183"/>
      <c r="E2" s="183"/>
      <c r="F2" s="183"/>
      <c r="G2" s="183"/>
      <c r="H2" s="183"/>
      <c r="I2" s="183"/>
    </row>
    <row r="3" spans="1:16" x14ac:dyDescent="0.2">
      <c r="C3" s="106"/>
    </row>
    <row r="4" spans="1:16" s="108" customFormat="1" ht="18.75" customHeight="1" x14ac:dyDescent="0.2">
      <c r="A4" s="184" t="s">
        <v>0</v>
      </c>
      <c r="B4" s="184" t="s">
        <v>1</v>
      </c>
      <c r="C4" s="184" t="s">
        <v>2</v>
      </c>
      <c r="D4" s="184" t="s">
        <v>285</v>
      </c>
      <c r="E4" s="184"/>
      <c r="F4" s="184"/>
      <c r="G4" s="184"/>
      <c r="H4" s="184"/>
      <c r="I4" s="184"/>
      <c r="J4" s="107"/>
    </row>
    <row r="5" spans="1:16" s="109" customFormat="1" ht="94.5" customHeight="1" x14ac:dyDescent="0.2">
      <c r="A5" s="184"/>
      <c r="B5" s="184"/>
      <c r="C5" s="184"/>
      <c r="D5" s="126" t="s">
        <v>268</v>
      </c>
      <c r="E5" s="126" t="s">
        <v>312</v>
      </c>
      <c r="F5" s="126" t="s">
        <v>282</v>
      </c>
      <c r="G5" s="126" t="s">
        <v>283</v>
      </c>
      <c r="H5" s="126" t="s">
        <v>313</v>
      </c>
      <c r="I5" s="126" t="s">
        <v>281</v>
      </c>
      <c r="J5" s="59"/>
    </row>
    <row r="6" spans="1:16" s="76" customFormat="1" x14ac:dyDescent="0.2">
      <c r="A6" s="185" t="s">
        <v>268</v>
      </c>
      <c r="B6" s="185"/>
      <c r="C6" s="185"/>
      <c r="D6" s="127">
        <f>D8+D7</f>
        <v>27283811586</v>
      </c>
      <c r="E6" s="127">
        <f t="shared" ref="E6:I6" si="0">E8+E7</f>
        <v>16609460584</v>
      </c>
      <c r="F6" s="127">
        <f t="shared" si="0"/>
        <v>3601813193</v>
      </c>
      <c r="G6" s="127">
        <f t="shared" si="0"/>
        <v>709381105</v>
      </c>
      <c r="H6" s="127">
        <f t="shared" si="0"/>
        <v>2766381239</v>
      </c>
      <c r="I6" s="127">
        <f t="shared" si="0"/>
        <v>3596775465</v>
      </c>
      <c r="J6" s="93"/>
    </row>
    <row r="7" spans="1:16" s="76" customFormat="1" ht="15.75" customHeight="1" x14ac:dyDescent="0.2">
      <c r="A7" s="180" t="s">
        <v>267</v>
      </c>
      <c r="B7" s="181"/>
      <c r="C7" s="182"/>
      <c r="D7" s="110">
        <f>SUM(E7:I7)</f>
        <v>1388504889</v>
      </c>
      <c r="E7" s="110">
        <v>1292162087</v>
      </c>
      <c r="F7" s="110">
        <v>90278800</v>
      </c>
      <c r="G7" s="110"/>
      <c r="H7" s="110"/>
      <c r="I7" s="110">
        <v>6064002</v>
      </c>
      <c r="J7" s="41"/>
      <c r="K7" s="80"/>
      <c r="L7" s="80"/>
      <c r="M7" s="80"/>
      <c r="N7" s="80"/>
      <c r="O7" s="80"/>
      <c r="P7" s="80"/>
    </row>
    <row r="8" spans="1:16" x14ac:dyDescent="0.2">
      <c r="A8" s="180" t="s">
        <v>311</v>
      </c>
      <c r="B8" s="181"/>
      <c r="C8" s="182"/>
      <c r="D8" s="127">
        <f t="shared" ref="D8:I8" si="1">SUM(D9:D146)</f>
        <v>25895306697</v>
      </c>
      <c r="E8" s="127">
        <f t="shared" si="1"/>
        <v>15317298497</v>
      </c>
      <c r="F8" s="127">
        <f t="shared" si="1"/>
        <v>3511534393</v>
      </c>
      <c r="G8" s="127">
        <f t="shared" si="1"/>
        <v>709381105</v>
      </c>
      <c r="H8" s="127">
        <f t="shared" si="1"/>
        <v>2766381239</v>
      </c>
      <c r="I8" s="127">
        <f t="shared" si="1"/>
        <v>3590711463</v>
      </c>
      <c r="J8" s="93"/>
      <c r="K8" s="76"/>
    </row>
    <row r="9" spans="1:16" ht="12" customHeight="1" x14ac:dyDescent="0.2">
      <c r="A9" s="24">
        <v>1</v>
      </c>
      <c r="B9" s="53" t="s">
        <v>3</v>
      </c>
      <c r="C9" s="61" t="s">
        <v>4</v>
      </c>
      <c r="D9" s="110">
        <f>SUM(E9:I9)</f>
        <v>48795509</v>
      </c>
      <c r="E9" s="110">
        <v>48795509</v>
      </c>
      <c r="F9" s="110">
        <v>0</v>
      </c>
      <c r="G9" s="110">
        <v>0</v>
      </c>
      <c r="H9" s="110">
        <v>0</v>
      </c>
      <c r="I9" s="110"/>
    </row>
    <row r="10" spans="1:16" x14ac:dyDescent="0.2">
      <c r="A10" s="24">
        <v>2</v>
      </c>
      <c r="B10" s="53" t="s">
        <v>5</v>
      </c>
      <c r="C10" s="61" t="s">
        <v>6</v>
      </c>
      <c r="D10" s="110">
        <f>SUM(E10:I10)</f>
        <v>38707033</v>
      </c>
      <c r="E10" s="110">
        <v>38643492</v>
      </c>
      <c r="F10" s="110">
        <v>63541</v>
      </c>
      <c r="G10" s="110">
        <v>0</v>
      </c>
      <c r="H10" s="110">
        <v>0</v>
      </c>
      <c r="I10" s="110"/>
    </row>
    <row r="11" spans="1:16" x14ac:dyDescent="0.2">
      <c r="A11" s="24">
        <v>3</v>
      </c>
      <c r="B11" s="63" t="s">
        <v>7</v>
      </c>
      <c r="C11" s="111" t="s">
        <v>8</v>
      </c>
      <c r="D11" s="110">
        <f t="shared" ref="D11:D74" si="2">SUM(E11:I11)</f>
        <v>200288339</v>
      </c>
      <c r="E11" s="110">
        <v>196213788</v>
      </c>
      <c r="F11" s="110">
        <v>0</v>
      </c>
      <c r="G11" s="110">
        <v>0</v>
      </c>
      <c r="H11" s="110">
        <v>4074551</v>
      </c>
      <c r="I11" s="110"/>
    </row>
    <row r="12" spans="1:16" ht="14.25" customHeight="1" x14ac:dyDescent="0.2">
      <c r="A12" s="24">
        <v>4</v>
      </c>
      <c r="B12" s="53" t="s">
        <v>9</v>
      </c>
      <c r="C12" s="61" t="s">
        <v>10</v>
      </c>
      <c r="D12" s="110">
        <f t="shared" si="2"/>
        <v>40981363</v>
      </c>
      <c r="E12" s="110">
        <v>40779826</v>
      </c>
      <c r="F12" s="110">
        <v>201537</v>
      </c>
      <c r="G12" s="110">
        <v>0</v>
      </c>
      <c r="H12" s="110">
        <v>0</v>
      </c>
      <c r="I12" s="110"/>
    </row>
    <row r="13" spans="1:16" x14ac:dyDescent="0.2">
      <c r="A13" s="24">
        <v>5</v>
      </c>
      <c r="B13" s="53" t="s">
        <v>11</v>
      </c>
      <c r="C13" s="61" t="s">
        <v>12</v>
      </c>
      <c r="D13" s="110">
        <f t="shared" si="2"/>
        <v>50299117</v>
      </c>
      <c r="E13" s="110">
        <v>50299117</v>
      </c>
      <c r="F13" s="110">
        <v>0</v>
      </c>
      <c r="G13" s="110">
        <v>0</v>
      </c>
      <c r="H13" s="110">
        <v>0</v>
      </c>
      <c r="I13" s="110"/>
    </row>
    <row r="14" spans="1:16" x14ac:dyDescent="0.2">
      <c r="A14" s="24">
        <v>6</v>
      </c>
      <c r="B14" s="63" t="s">
        <v>13</v>
      </c>
      <c r="C14" s="111" t="s">
        <v>14</v>
      </c>
      <c r="D14" s="110">
        <f t="shared" si="2"/>
        <v>671885288</v>
      </c>
      <c r="E14" s="110">
        <v>466641667</v>
      </c>
      <c r="F14" s="110">
        <v>8669270</v>
      </c>
      <c r="G14" s="110">
        <v>21092619</v>
      </c>
      <c r="H14" s="110">
        <v>130264922</v>
      </c>
      <c r="I14" s="110">
        <v>45216810</v>
      </c>
    </row>
    <row r="15" spans="1:16" x14ac:dyDescent="0.2">
      <c r="A15" s="24">
        <v>7</v>
      </c>
      <c r="B15" s="54" t="s">
        <v>15</v>
      </c>
      <c r="C15" s="112" t="s">
        <v>16</v>
      </c>
      <c r="D15" s="110">
        <f t="shared" si="2"/>
        <v>196575350</v>
      </c>
      <c r="E15" s="110">
        <v>196506289</v>
      </c>
      <c r="F15" s="110">
        <v>69061</v>
      </c>
      <c r="G15" s="110">
        <v>0</v>
      </c>
      <c r="H15" s="110">
        <v>0</v>
      </c>
      <c r="I15" s="110"/>
    </row>
    <row r="16" spans="1:16" x14ac:dyDescent="0.2">
      <c r="A16" s="24">
        <v>8</v>
      </c>
      <c r="B16" s="63" t="s">
        <v>17</v>
      </c>
      <c r="C16" s="111" t="s">
        <v>18</v>
      </c>
      <c r="D16" s="110">
        <f t="shared" si="2"/>
        <v>36595929</v>
      </c>
      <c r="E16" s="110">
        <v>36595929</v>
      </c>
      <c r="F16" s="110">
        <v>0</v>
      </c>
      <c r="G16" s="110">
        <v>0</v>
      </c>
      <c r="H16" s="110">
        <v>0</v>
      </c>
      <c r="I16" s="110"/>
    </row>
    <row r="17" spans="1:9" x14ac:dyDescent="0.2">
      <c r="A17" s="24">
        <v>9</v>
      </c>
      <c r="B17" s="63" t="s">
        <v>19</v>
      </c>
      <c r="C17" s="111" t="s">
        <v>20</v>
      </c>
      <c r="D17" s="110">
        <f t="shared" si="2"/>
        <v>59401593</v>
      </c>
      <c r="E17" s="110">
        <v>59401593</v>
      </c>
      <c r="F17" s="110">
        <v>0</v>
      </c>
      <c r="G17" s="110">
        <v>0</v>
      </c>
      <c r="H17" s="110">
        <v>0</v>
      </c>
      <c r="I17" s="110"/>
    </row>
    <row r="18" spans="1:9" x14ac:dyDescent="0.2">
      <c r="A18" s="24">
        <v>10</v>
      </c>
      <c r="B18" s="63" t="s">
        <v>21</v>
      </c>
      <c r="C18" s="111" t="s">
        <v>22</v>
      </c>
      <c r="D18" s="110">
        <f t="shared" si="2"/>
        <v>45588018</v>
      </c>
      <c r="E18" s="110">
        <v>45588018</v>
      </c>
      <c r="F18" s="110">
        <v>0</v>
      </c>
      <c r="G18" s="110">
        <v>0</v>
      </c>
      <c r="H18" s="110">
        <v>0</v>
      </c>
      <c r="I18" s="110"/>
    </row>
    <row r="19" spans="1:9" x14ac:dyDescent="0.2">
      <c r="A19" s="24">
        <v>11</v>
      </c>
      <c r="B19" s="63" t="s">
        <v>23</v>
      </c>
      <c r="C19" s="111" t="s">
        <v>24</v>
      </c>
      <c r="D19" s="110">
        <f t="shared" si="2"/>
        <v>51881998</v>
      </c>
      <c r="E19" s="110">
        <v>51881998</v>
      </c>
      <c r="F19" s="110">
        <v>0</v>
      </c>
      <c r="G19" s="110">
        <v>0</v>
      </c>
      <c r="H19" s="110">
        <v>0</v>
      </c>
      <c r="I19" s="110"/>
    </row>
    <row r="20" spans="1:9" x14ac:dyDescent="0.2">
      <c r="A20" s="24">
        <v>12</v>
      </c>
      <c r="B20" s="63" t="s">
        <v>25</v>
      </c>
      <c r="C20" s="111" t="s">
        <v>26</v>
      </c>
      <c r="D20" s="110">
        <f t="shared" si="2"/>
        <v>122719583</v>
      </c>
      <c r="E20" s="110">
        <v>122676019</v>
      </c>
      <c r="F20" s="110">
        <v>43564</v>
      </c>
      <c r="G20" s="110">
        <v>0</v>
      </c>
      <c r="H20" s="110">
        <v>0</v>
      </c>
      <c r="I20" s="110"/>
    </row>
    <row r="21" spans="1:9" x14ac:dyDescent="0.2">
      <c r="A21" s="24">
        <v>13</v>
      </c>
      <c r="B21" s="63" t="s">
        <v>383</v>
      </c>
      <c r="C21" s="61" t="s">
        <v>350</v>
      </c>
      <c r="D21" s="110">
        <f t="shared" si="2"/>
        <v>0</v>
      </c>
      <c r="E21" s="110">
        <v>0</v>
      </c>
      <c r="F21" s="110">
        <v>0</v>
      </c>
      <c r="G21" s="110">
        <v>0</v>
      </c>
      <c r="H21" s="110">
        <v>0</v>
      </c>
      <c r="I21" s="110"/>
    </row>
    <row r="22" spans="1:9" x14ac:dyDescent="0.2">
      <c r="A22" s="24">
        <v>14</v>
      </c>
      <c r="B22" s="53" t="s">
        <v>27</v>
      </c>
      <c r="C22" s="111" t="s">
        <v>28</v>
      </c>
      <c r="D22" s="110">
        <f t="shared" si="2"/>
        <v>0</v>
      </c>
      <c r="E22" s="110">
        <v>0</v>
      </c>
      <c r="F22" s="110">
        <v>0</v>
      </c>
      <c r="G22" s="110">
        <v>0</v>
      </c>
      <c r="H22" s="110">
        <v>0</v>
      </c>
      <c r="I22" s="110"/>
    </row>
    <row r="23" spans="1:9" x14ac:dyDescent="0.2">
      <c r="A23" s="24">
        <v>15</v>
      </c>
      <c r="B23" s="63" t="s">
        <v>29</v>
      </c>
      <c r="C23" s="111" t="s">
        <v>30</v>
      </c>
      <c r="D23" s="110">
        <f t="shared" si="2"/>
        <v>53508144</v>
      </c>
      <c r="E23" s="110">
        <v>53508144</v>
      </c>
      <c r="F23" s="110">
        <v>0</v>
      </c>
      <c r="G23" s="110">
        <v>0</v>
      </c>
      <c r="H23" s="110">
        <v>0</v>
      </c>
      <c r="I23" s="110"/>
    </row>
    <row r="24" spans="1:9" x14ac:dyDescent="0.2">
      <c r="A24" s="24">
        <v>16</v>
      </c>
      <c r="B24" s="63" t="s">
        <v>31</v>
      </c>
      <c r="C24" s="111" t="s">
        <v>32</v>
      </c>
      <c r="D24" s="110">
        <f t="shared" si="2"/>
        <v>75591432</v>
      </c>
      <c r="E24" s="110">
        <v>75591432</v>
      </c>
      <c r="F24" s="110">
        <v>0</v>
      </c>
      <c r="G24" s="110">
        <v>0</v>
      </c>
      <c r="H24" s="110">
        <v>0</v>
      </c>
      <c r="I24" s="110"/>
    </row>
    <row r="25" spans="1:9" x14ac:dyDescent="0.2">
      <c r="A25" s="24">
        <v>17</v>
      </c>
      <c r="B25" s="63" t="s">
        <v>33</v>
      </c>
      <c r="C25" s="111" t="s">
        <v>34</v>
      </c>
      <c r="D25" s="110">
        <f t="shared" si="2"/>
        <v>114326530</v>
      </c>
      <c r="E25" s="110">
        <v>114326530</v>
      </c>
      <c r="F25" s="110">
        <v>0</v>
      </c>
      <c r="G25" s="110">
        <v>0</v>
      </c>
      <c r="H25" s="110">
        <v>0</v>
      </c>
      <c r="I25" s="110"/>
    </row>
    <row r="26" spans="1:9" x14ac:dyDescent="0.2">
      <c r="A26" s="24">
        <v>18</v>
      </c>
      <c r="B26" s="63" t="s">
        <v>35</v>
      </c>
      <c r="C26" s="111" t="s">
        <v>36</v>
      </c>
      <c r="D26" s="110">
        <f t="shared" si="2"/>
        <v>557955532</v>
      </c>
      <c r="E26" s="110">
        <v>411042119</v>
      </c>
      <c r="F26" s="110">
        <v>5995409</v>
      </c>
      <c r="G26" s="110">
        <v>10534238</v>
      </c>
      <c r="H26" s="110">
        <v>89556750</v>
      </c>
      <c r="I26" s="110">
        <v>40827016</v>
      </c>
    </row>
    <row r="27" spans="1:9" x14ac:dyDescent="0.2">
      <c r="A27" s="24">
        <v>19</v>
      </c>
      <c r="B27" s="53" t="s">
        <v>37</v>
      </c>
      <c r="C27" s="61" t="s">
        <v>38</v>
      </c>
      <c r="D27" s="110">
        <f t="shared" si="2"/>
        <v>28588851</v>
      </c>
      <c r="E27" s="110">
        <v>28588851</v>
      </c>
      <c r="F27" s="110">
        <v>0</v>
      </c>
      <c r="G27" s="110">
        <v>0</v>
      </c>
      <c r="H27" s="110">
        <v>0</v>
      </c>
      <c r="I27" s="110"/>
    </row>
    <row r="28" spans="1:9" x14ac:dyDescent="0.2">
      <c r="A28" s="24">
        <v>20</v>
      </c>
      <c r="B28" s="53" t="s">
        <v>39</v>
      </c>
      <c r="C28" s="61" t="s">
        <v>40</v>
      </c>
      <c r="D28" s="110">
        <f t="shared" si="2"/>
        <v>28331656</v>
      </c>
      <c r="E28" s="110">
        <v>28331656</v>
      </c>
      <c r="F28" s="110">
        <v>0</v>
      </c>
      <c r="G28" s="110">
        <v>0</v>
      </c>
      <c r="H28" s="110">
        <v>0</v>
      </c>
      <c r="I28" s="110"/>
    </row>
    <row r="29" spans="1:9" x14ac:dyDescent="0.2">
      <c r="A29" s="24">
        <v>21</v>
      </c>
      <c r="B29" s="53" t="s">
        <v>41</v>
      </c>
      <c r="C29" s="61" t="s">
        <v>42</v>
      </c>
      <c r="D29" s="110">
        <f t="shared" si="2"/>
        <v>188783691</v>
      </c>
      <c r="E29" s="110">
        <v>182705508</v>
      </c>
      <c r="F29" s="110">
        <v>393757</v>
      </c>
      <c r="G29" s="110">
        <v>5684426</v>
      </c>
      <c r="H29" s="110">
        <v>0</v>
      </c>
      <c r="I29" s="110"/>
    </row>
    <row r="30" spans="1:9" x14ac:dyDescent="0.2">
      <c r="A30" s="24">
        <v>22</v>
      </c>
      <c r="B30" s="53" t="s">
        <v>43</v>
      </c>
      <c r="C30" s="61" t="s">
        <v>44</v>
      </c>
      <c r="D30" s="110">
        <f t="shared" si="2"/>
        <v>380022832</v>
      </c>
      <c r="E30" s="110">
        <v>261110274</v>
      </c>
      <c r="F30" s="110">
        <v>586458</v>
      </c>
      <c r="G30" s="110">
        <v>5466952</v>
      </c>
      <c r="H30" s="110">
        <v>102374683</v>
      </c>
      <c r="I30" s="110">
        <v>10484465</v>
      </c>
    </row>
    <row r="31" spans="1:9" x14ac:dyDescent="0.2">
      <c r="A31" s="24">
        <v>23</v>
      </c>
      <c r="B31" s="63" t="s">
        <v>45</v>
      </c>
      <c r="C31" s="111" t="s">
        <v>46</v>
      </c>
      <c r="D31" s="110">
        <f t="shared" si="2"/>
        <v>0</v>
      </c>
      <c r="E31" s="110">
        <v>0</v>
      </c>
      <c r="F31" s="110">
        <v>0</v>
      </c>
      <c r="G31" s="110">
        <v>0</v>
      </c>
      <c r="H31" s="110">
        <v>0</v>
      </c>
      <c r="I31" s="110"/>
    </row>
    <row r="32" spans="1:9" ht="12" customHeight="1" x14ac:dyDescent="0.2">
      <c r="A32" s="24">
        <v>24</v>
      </c>
      <c r="B32" s="63" t="s">
        <v>47</v>
      </c>
      <c r="C32" s="111" t="s">
        <v>48</v>
      </c>
      <c r="D32" s="110">
        <f t="shared" si="2"/>
        <v>0</v>
      </c>
      <c r="E32" s="110">
        <v>0</v>
      </c>
      <c r="F32" s="110">
        <v>0</v>
      </c>
      <c r="G32" s="110">
        <v>0</v>
      </c>
      <c r="H32" s="110">
        <v>0</v>
      </c>
      <c r="I32" s="110"/>
    </row>
    <row r="33" spans="1:9" ht="24" x14ac:dyDescent="0.2">
      <c r="A33" s="24">
        <v>25</v>
      </c>
      <c r="B33" s="63" t="s">
        <v>49</v>
      </c>
      <c r="C33" s="111" t="s">
        <v>50</v>
      </c>
      <c r="D33" s="110">
        <f t="shared" si="2"/>
        <v>0</v>
      </c>
      <c r="E33" s="110">
        <v>0</v>
      </c>
      <c r="F33" s="110">
        <v>0</v>
      </c>
      <c r="G33" s="110">
        <v>0</v>
      </c>
      <c r="H33" s="110">
        <v>0</v>
      </c>
      <c r="I33" s="110"/>
    </row>
    <row r="34" spans="1:9" x14ac:dyDescent="0.2">
      <c r="A34" s="24">
        <v>26</v>
      </c>
      <c r="B34" s="53" t="s">
        <v>51</v>
      </c>
      <c r="C34" s="112" t="s">
        <v>52</v>
      </c>
      <c r="D34" s="110">
        <f t="shared" si="2"/>
        <v>928722191</v>
      </c>
      <c r="E34" s="110">
        <v>689486997</v>
      </c>
      <c r="F34" s="110">
        <v>37403492</v>
      </c>
      <c r="G34" s="110">
        <v>21648304</v>
      </c>
      <c r="H34" s="110">
        <v>0</v>
      </c>
      <c r="I34" s="110">
        <v>180183398</v>
      </c>
    </row>
    <row r="35" spans="1:9" x14ac:dyDescent="0.2">
      <c r="A35" s="24">
        <v>27</v>
      </c>
      <c r="B35" s="63" t="s">
        <v>53</v>
      </c>
      <c r="C35" s="111" t="s">
        <v>54</v>
      </c>
      <c r="D35" s="110">
        <f t="shared" si="2"/>
        <v>325078678</v>
      </c>
      <c r="E35" s="110">
        <v>324596149</v>
      </c>
      <c r="F35" s="110">
        <v>482529</v>
      </c>
      <c r="G35" s="110">
        <v>0</v>
      </c>
      <c r="H35" s="110">
        <v>0</v>
      </c>
      <c r="I35" s="110"/>
    </row>
    <row r="36" spans="1:9" ht="12.75" customHeight="1" x14ac:dyDescent="0.2">
      <c r="A36" s="24">
        <v>28</v>
      </c>
      <c r="B36" s="63" t="s">
        <v>55</v>
      </c>
      <c r="C36" s="111" t="s">
        <v>56</v>
      </c>
      <c r="D36" s="110">
        <f t="shared" si="2"/>
        <v>83583891</v>
      </c>
      <c r="E36" s="110">
        <v>77842162</v>
      </c>
      <c r="F36" s="110">
        <v>0</v>
      </c>
      <c r="G36" s="110">
        <v>5741729</v>
      </c>
      <c r="H36" s="110">
        <v>0</v>
      </c>
      <c r="I36" s="110"/>
    </row>
    <row r="37" spans="1:9" ht="12" customHeight="1" x14ac:dyDescent="0.2">
      <c r="A37" s="24">
        <v>29</v>
      </c>
      <c r="B37" s="53" t="s">
        <v>57</v>
      </c>
      <c r="C37" s="112" t="s">
        <v>58</v>
      </c>
      <c r="D37" s="110">
        <f t="shared" si="2"/>
        <v>0</v>
      </c>
      <c r="E37" s="110">
        <v>0</v>
      </c>
      <c r="F37" s="110">
        <v>0</v>
      </c>
      <c r="G37" s="110">
        <v>0</v>
      </c>
      <c r="H37" s="110">
        <v>0</v>
      </c>
      <c r="I37" s="110"/>
    </row>
    <row r="38" spans="1:9" ht="24" x14ac:dyDescent="0.2">
      <c r="A38" s="24">
        <v>30</v>
      </c>
      <c r="B38" s="53" t="s">
        <v>59</v>
      </c>
      <c r="C38" s="61" t="s">
        <v>60</v>
      </c>
      <c r="D38" s="110">
        <f t="shared" si="2"/>
        <v>0</v>
      </c>
      <c r="E38" s="110">
        <v>0</v>
      </c>
      <c r="F38" s="110">
        <v>0</v>
      </c>
      <c r="G38" s="110">
        <v>0</v>
      </c>
      <c r="H38" s="110">
        <v>0</v>
      </c>
      <c r="I38" s="110"/>
    </row>
    <row r="39" spans="1:9" x14ac:dyDescent="0.2">
      <c r="A39" s="24">
        <v>31</v>
      </c>
      <c r="B39" s="63" t="s">
        <v>61</v>
      </c>
      <c r="C39" s="111" t="s">
        <v>62</v>
      </c>
      <c r="D39" s="110">
        <f t="shared" si="2"/>
        <v>0</v>
      </c>
      <c r="E39" s="110">
        <v>0</v>
      </c>
      <c r="F39" s="110">
        <v>0</v>
      </c>
      <c r="G39" s="110">
        <v>0</v>
      </c>
      <c r="H39" s="110">
        <v>0</v>
      </c>
      <c r="I39" s="110"/>
    </row>
    <row r="40" spans="1:9" ht="13.5" customHeight="1" x14ac:dyDescent="0.2">
      <c r="A40" s="24">
        <v>32</v>
      </c>
      <c r="B40" s="53" t="s">
        <v>63</v>
      </c>
      <c r="C40" s="61" t="s">
        <v>64</v>
      </c>
      <c r="D40" s="110">
        <f t="shared" si="2"/>
        <v>426926360</v>
      </c>
      <c r="E40" s="110">
        <v>349064920</v>
      </c>
      <c r="F40" s="110">
        <v>12232521</v>
      </c>
      <c r="G40" s="110">
        <v>10289609</v>
      </c>
      <c r="H40" s="110">
        <v>26930487</v>
      </c>
      <c r="I40" s="110">
        <v>28408823</v>
      </c>
    </row>
    <row r="41" spans="1:9" x14ac:dyDescent="0.2">
      <c r="A41" s="24">
        <v>33</v>
      </c>
      <c r="B41" s="54" t="s">
        <v>65</v>
      </c>
      <c r="C41" s="112" t="s">
        <v>66</v>
      </c>
      <c r="D41" s="110">
        <f t="shared" si="2"/>
        <v>490699442</v>
      </c>
      <c r="E41" s="110">
        <v>401754533</v>
      </c>
      <c r="F41" s="110">
        <v>610864</v>
      </c>
      <c r="G41" s="110">
        <v>0</v>
      </c>
      <c r="H41" s="110">
        <v>21713026</v>
      </c>
      <c r="I41" s="110">
        <v>66621019</v>
      </c>
    </row>
    <row r="42" spans="1:9" x14ac:dyDescent="0.2">
      <c r="A42" s="24">
        <v>34</v>
      </c>
      <c r="B42" s="53" t="s">
        <v>67</v>
      </c>
      <c r="C42" s="61" t="s">
        <v>68</v>
      </c>
      <c r="D42" s="110">
        <f t="shared" si="2"/>
        <v>51042835</v>
      </c>
      <c r="E42" s="110">
        <v>51042835</v>
      </c>
      <c r="F42" s="110">
        <v>0</v>
      </c>
      <c r="G42" s="110">
        <v>0</v>
      </c>
      <c r="H42" s="110">
        <v>0</v>
      </c>
      <c r="I42" s="110"/>
    </row>
    <row r="43" spans="1:9" x14ac:dyDescent="0.2">
      <c r="A43" s="24">
        <v>35</v>
      </c>
      <c r="B43" s="63" t="s">
        <v>69</v>
      </c>
      <c r="C43" s="111" t="s">
        <v>70</v>
      </c>
      <c r="D43" s="110">
        <f t="shared" si="2"/>
        <v>270415646</v>
      </c>
      <c r="E43" s="110">
        <v>269412125</v>
      </c>
      <c r="F43" s="110">
        <v>1003521</v>
      </c>
      <c r="G43" s="110">
        <v>0</v>
      </c>
      <c r="H43" s="110">
        <v>0</v>
      </c>
      <c r="I43" s="110"/>
    </row>
    <row r="44" spans="1:9" x14ac:dyDescent="0.2">
      <c r="A44" s="24">
        <v>36</v>
      </c>
      <c r="B44" s="53" t="s">
        <v>71</v>
      </c>
      <c r="C44" s="61" t="s">
        <v>72</v>
      </c>
      <c r="D44" s="110">
        <f t="shared" si="2"/>
        <v>57102901</v>
      </c>
      <c r="E44" s="110">
        <v>57102901</v>
      </c>
      <c r="F44" s="110">
        <v>0</v>
      </c>
      <c r="G44" s="110">
        <v>0</v>
      </c>
      <c r="H44" s="110">
        <v>0</v>
      </c>
      <c r="I44" s="110"/>
    </row>
    <row r="45" spans="1:9" x14ac:dyDescent="0.2">
      <c r="A45" s="24">
        <v>37</v>
      </c>
      <c r="B45" s="53" t="s">
        <v>73</v>
      </c>
      <c r="C45" s="61" t="s">
        <v>74</v>
      </c>
      <c r="D45" s="110">
        <f t="shared" si="2"/>
        <v>211873509</v>
      </c>
      <c r="E45" s="110">
        <v>211384054</v>
      </c>
      <c r="F45" s="110">
        <v>489455</v>
      </c>
      <c r="G45" s="110">
        <v>0</v>
      </c>
      <c r="H45" s="110">
        <v>0</v>
      </c>
      <c r="I45" s="110"/>
    </row>
    <row r="46" spans="1:9" x14ac:dyDescent="0.2">
      <c r="A46" s="24">
        <v>38</v>
      </c>
      <c r="B46" s="126" t="s">
        <v>75</v>
      </c>
      <c r="C46" s="113" t="s">
        <v>76</v>
      </c>
      <c r="D46" s="110">
        <f t="shared" si="2"/>
        <v>54772149</v>
      </c>
      <c r="E46" s="110">
        <v>54772149</v>
      </c>
      <c r="F46" s="110">
        <v>0</v>
      </c>
      <c r="G46" s="110">
        <v>0</v>
      </c>
      <c r="H46" s="110">
        <v>0</v>
      </c>
      <c r="I46" s="110"/>
    </row>
    <row r="47" spans="1:9" x14ac:dyDescent="0.2">
      <c r="A47" s="24">
        <v>39</v>
      </c>
      <c r="B47" s="53" t="s">
        <v>77</v>
      </c>
      <c r="C47" s="61" t="s">
        <v>78</v>
      </c>
      <c r="D47" s="110">
        <f t="shared" si="2"/>
        <v>39494144</v>
      </c>
      <c r="E47" s="110">
        <v>39494144</v>
      </c>
      <c r="F47" s="110">
        <v>0</v>
      </c>
      <c r="G47" s="110">
        <v>0</v>
      </c>
      <c r="H47" s="110">
        <v>0</v>
      </c>
      <c r="I47" s="110"/>
    </row>
    <row r="48" spans="1:9" x14ac:dyDescent="0.2">
      <c r="A48" s="24">
        <v>40</v>
      </c>
      <c r="B48" s="54" t="s">
        <v>79</v>
      </c>
      <c r="C48" s="112" t="s">
        <v>80</v>
      </c>
      <c r="D48" s="110">
        <f t="shared" si="2"/>
        <v>50034612</v>
      </c>
      <c r="E48" s="110">
        <v>50034612</v>
      </c>
      <c r="F48" s="110">
        <v>0</v>
      </c>
      <c r="G48" s="110">
        <v>0</v>
      </c>
      <c r="H48" s="110">
        <v>0</v>
      </c>
      <c r="I48" s="110"/>
    </row>
    <row r="49" spans="1:9" x14ac:dyDescent="0.2">
      <c r="A49" s="24">
        <v>41</v>
      </c>
      <c r="B49" s="63" t="s">
        <v>81</v>
      </c>
      <c r="C49" s="111" t="s">
        <v>82</v>
      </c>
      <c r="D49" s="110">
        <f t="shared" si="2"/>
        <v>27470729</v>
      </c>
      <c r="E49" s="110">
        <v>27470729</v>
      </c>
      <c r="F49" s="110">
        <v>0</v>
      </c>
      <c r="G49" s="110">
        <v>0</v>
      </c>
      <c r="H49" s="110">
        <v>0</v>
      </c>
      <c r="I49" s="110"/>
    </row>
    <row r="50" spans="1:9" x14ac:dyDescent="0.2">
      <c r="A50" s="24">
        <v>42</v>
      </c>
      <c r="B50" s="53" t="s">
        <v>83</v>
      </c>
      <c r="C50" s="61" t="s">
        <v>84</v>
      </c>
      <c r="D50" s="110">
        <f t="shared" si="2"/>
        <v>34087699</v>
      </c>
      <c r="E50" s="110">
        <v>33688738</v>
      </c>
      <c r="F50" s="110">
        <v>398961</v>
      </c>
      <c r="G50" s="110">
        <v>0</v>
      </c>
      <c r="H50" s="110">
        <v>0</v>
      </c>
      <c r="I50" s="110">
        <v>0</v>
      </c>
    </row>
    <row r="51" spans="1:9" x14ac:dyDescent="0.2">
      <c r="A51" s="24">
        <v>43</v>
      </c>
      <c r="B51" s="63" t="s">
        <v>85</v>
      </c>
      <c r="C51" s="111" t="s">
        <v>86</v>
      </c>
      <c r="D51" s="110">
        <f t="shared" si="2"/>
        <v>409144659</v>
      </c>
      <c r="E51" s="110">
        <v>364550560</v>
      </c>
      <c r="F51" s="110">
        <v>20194222</v>
      </c>
      <c r="G51" s="110">
        <v>17925943</v>
      </c>
      <c r="H51" s="110">
        <v>1090330</v>
      </c>
      <c r="I51" s="110">
        <v>5383604</v>
      </c>
    </row>
    <row r="52" spans="1:9" x14ac:dyDescent="0.2">
      <c r="A52" s="24">
        <v>44</v>
      </c>
      <c r="B52" s="53" t="s">
        <v>87</v>
      </c>
      <c r="C52" s="61" t="s">
        <v>88</v>
      </c>
      <c r="D52" s="110">
        <f t="shared" si="2"/>
        <v>52932712</v>
      </c>
      <c r="E52" s="110">
        <v>52829221</v>
      </c>
      <c r="F52" s="110">
        <v>103491</v>
      </c>
      <c r="G52" s="110">
        <v>0</v>
      </c>
      <c r="H52" s="110">
        <v>0</v>
      </c>
      <c r="I52" s="110"/>
    </row>
    <row r="53" spans="1:9" x14ac:dyDescent="0.2">
      <c r="A53" s="24">
        <v>45</v>
      </c>
      <c r="B53" s="53" t="s">
        <v>89</v>
      </c>
      <c r="C53" s="61" t="s">
        <v>90</v>
      </c>
      <c r="D53" s="110">
        <f t="shared" si="2"/>
        <v>303827759</v>
      </c>
      <c r="E53" s="110">
        <v>257699944</v>
      </c>
      <c r="F53" s="110">
        <v>106891</v>
      </c>
      <c r="G53" s="110">
        <v>0</v>
      </c>
      <c r="H53" s="110">
        <v>46020924</v>
      </c>
      <c r="I53" s="110"/>
    </row>
    <row r="54" spans="1:9" x14ac:dyDescent="0.2">
      <c r="A54" s="24">
        <v>46</v>
      </c>
      <c r="B54" s="63" t="s">
        <v>91</v>
      </c>
      <c r="C54" s="111" t="s">
        <v>92</v>
      </c>
      <c r="D54" s="110">
        <f t="shared" si="2"/>
        <v>37488895</v>
      </c>
      <c r="E54" s="110">
        <v>37488895</v>
      </c>
      <c r="F54" s="114">
        <v>0</v>
      </c>
      <c r="G54" s="110">
        <v>0</v>
      </c>
      <c r="H54" s="110">
        <v>0</v>
      </c>
      <c r="I54" s="110"/>
    </row>
    <row r="55" spans="1:9" ht="12.75" customHeight="1" x14ac:dyDescent="0.2">
      <c r="A55" s="24">
        <v>47</v>
      </c>
      <c r="B55" s="63" t="s">
        <v>93</v>
      </c>
      <c r="C55" s="111" t="s">
        <v>94</v>
      </c>
      <c r="D55" s="110">
        <f t="shared" si="2"/>
        <v>60234302</v>
      </c>
      <c r="E55" s="110">
        <v>60217607</v>
      </c>
      <c r="F55" s="110">
        <v>16695</v>
      </c>
      <c r="G55" s="110">
        <v>0</v>
      </c>
      <c r="H55" s="110">
        <v>0</v>
      </c>
      <c r="I55" s="110"/>
    </row>
    <row r="56" spans="1:9" x14ac:dyDescent="0.2">
      <c r="A56" s="24">
        <v>48</v>
      </c>
      <c r="B56" s="53" t="s">
        <v>95</v>
      </c>
      <c r="C56" s="61" t="s">
        <v>96</v>
      </c>
      <c r="D56" s="110">
        <f t="shared" si="2"/>
        <v>81200085</v>
      </c>
      <c r="E56" s="110">
        <v>81200085</v>
      </c>
      <c r="F56" s="110">
        <v>0</v>
      </c>
      <c r="G56" s="110">
        <v>0</v>
      </c>
      <c r="H56" s="110">
        <v>0</v>
      </c>
      <c r="I56" s="110"/>
    </row>
    <row r="57" spans="1:9" x14ac:dyDescent="0.2">
      <c r="A57" s="24">
        <v>49</v>
      </c>
      <c r="B57" s="63" t="s">
        <v>97</v>
      </c>
      <c r="C57" s="111" t="s">
        <v>98</v>
      </c>
      <c r="D57" s="110">
        <f t="shared" si="2"/>
        <v>24726895</v>
      </c>
      <c r="E57" s="110">
        <v>24726895</v>
      </c>
      <c r="F57" s="110">
        <v>0</v>
      </c>
      <c r="G57" s="110">
        <v>0</v>
      </c>
      <c r="H57" s="110">
        <v>0</v>
      </c>
      <c r="I57" s="110"/>
    </row>
    <row r="58" spans="1:9" x14ac:dyDescent="0.2">
      <c r="A58" s="24">
        <v>50</v>
      </c>
      <c r="B58" s="53" t="s">
        <v>99</v>
      </c>
      <c r="C58" s="61" t="s">
        <v>100</v>
      </c>
      <c r="D58" s="110">
        <f t="shared" si="2"/>
        <v>52581866</v>
      </c>
      <c r="E58" s="110">
        <v>52564533</v>
      </c>
      <c r="F58" s="110">
        <v>17333</v>
      </c>
      <c r="G58" s="110">
        <v>0</v>
      </c>
      <c r="H58" s="110">
        <v>0</v>
      </c>
      <c r="I58" s="110"/>
    </row>
    <row r="59" spans="1:9" ht="12.75" customHeight="1" x14ac:dyDescent="0.2">
      <c r="A59" s="24">
        <v>51</v>
      </c>
      <c r="B59" s="63" t="s">
        <v>101</v>
      </c>
      <c r="C59" s="111" t="s">
        <v>102</v>
      </c>
      <c r="D59" s="110">
        <f t="shared" si="2"/>
        <v>75247673</v>
      </c>
      <c r="E59" s="110">
        <v>75247673</v>
      </c>
      <c r="F59" s="110">
        <v>0</v>
      </c>
      <c r="G59" s="110">
        <v>0</v>
      </c>
      <c r="H59" s="110">
        <v>0</v>
      </c>
      <c r="I59" s="110"/>
    </row>
    <row r="60" spans="1:9" x14ac:dyDescent="0.2">
      <c r="A60" s="24">
        <v>52</v>
      </c>
      <c r="B60" s="63" t="s">
        <v>103</v>
      </c>
      <c r="C60" s="111" t="s">
        <v>104</v>
      </c>
      <c r="D60" s="110">
        <f t="shared" si="2"/>
        <v>542489089</v>
      </c>
      <c r="E60" s="110">
        <v>338535095</v>
      </c>
      <c r="F60" s="110">
        <v>2239538</v>
      </c>
      <c r="G60" s="110">
        <v>0</v>
      </c>
      <c r="H60" s="110">
        <v>201714456</v>
      </c>
      <c r="I60" s="110"/>
    </row>
    <row r="61" spans="1:9" x14ac:dyDescent="0.2">
      <c r="A61" s="24">
        <v>53</v>
      </c>
      <c r="B61" s="63" t="s">
        <v>105</v>
      </c>
      <c r="C61" s="111" t="s">
        <v>106</v>
      </c>
      <c r="D61" s="110">
        <f t="shared" si="2"/>
        <v>44451632</v>
      </c>
      <c r="E61" s="110">
        <v>44414984</v>
      </c>
      <c r="F61" s="110">
        <v>36648</v>
      </c>
      <c r="G61" s="110">
        <v>0</v>
      </c>
      <c r="H61" s="110">
        <v>0</v>
      </c>
      <c r="I61" s="110"/>
    </row>
    <row r="62" spans="1:9" x14ac:dyDescent="0.2">
      <c r="A62" s="24">
        <v>54</v>
      </c>
      <c r="B62" s="63" t="s">
        <v>107</v>
      </c>
      <c r="C62" s="111" t="s">
        <v>108</v>
      </c>
      <c r="D62" s="110">
        <f t="shared" si="2"/>
        <v>0</v>
      </c>
      <c r="E62" s="110">
        <v>0</v>
      </c>
      <c r="F62" s="110">
        <v>0</v>
      </c>
      <c r="G62" s="110">
        <v>0</v>
      </c>
      <c r="H62" s="110">
        <v>0</v>
      </c>
      <c r="I62" s="110"/>
    </row>
    <row r="63" spans="1:9" x14ac:dyDescent="0.2">
      <c r="A63" s="24">
        <v>55</v>
      </c>
      <c r="B63" s="63" t="s">
        <v>109</v>
      </c>
      <c r="C63" s="111" t="s">
        <v>110</v>
      </c>
      <c r="D63" s="110">
        <f t="shared" si="2"/>
        <v>173851417</v>
      </c>
      <c r="E63" s="110">
        <v>86551392</v>
      </c>
      <c r="F63" s="110">
        <v>0</v>
      </c>
      <c r="G63" s="110">
        <v>0</v>
      </c>
      <c r="H63" s="110">
        <v>0</v>
      </c>
      <c r="I63" s="110">
        <v>87300025</v>
      </c>
    </row>
    <row r="64" spans="1:9" x14ac:dyDescent="0.2">
      <c r="A64" s="24">
        <v>56</v>
      </c>
      <c r="B64" s="118" t="s">
        <v>390</v>
      </c>
      <c r="C64" s="112" t="s">
        <v>389</v>
      </c>
      <c r="D64" s="110"/>
      <c r="E64" s="110">
        <v>0</v>
      </c>
      <c r="F64" s="110">
        <v>0</v>
      </c>
      <c r="G64" s="110">
        <v>0</v>
      </c>
      <c r="H64" s="110">
        <v>0</v>
      </c>
      <c r="I64" s="110"/>
    </row>
    <row r="65" spans="1:9" x14ac:dyDescent="0.2">
      <c r="A65" s="24">
        <v>57</v>
      </c>
      <c r="B65" s="63" t="s">
        <v>111</v>
      </c>
      <c r="C65" s="111" t="s">
        <v>112</v>
      </c>
      <c r="D65" s="110">
        <f t="shared" si="2"/>
        <v>0</v>
      </c>
      <c r="E65" s="110">
        <v>0</v>
      </c>
      <c r="F65" s="110">
        <v>0</v>
      </c>
      <c r="G65" s="110">
        <v>0</v>
      </c>
      <c r="H65" s="110">
        <v>0</v>
      </c>
      <c r="I65" s="110"/>
    </row>
    <row r="66" spans="1:9" x14ac:dyDescent="0.2">
      <c r="A66" s="24">
        <v>58</v>
      </c>
      <c r="B66" s="53" t="s">
        <v>113</v>
      </c>
      <c r="C66" s="111" t="s">
        <v>114</v>
      </c>
      <c r="D66" s="110">
        <f t="shared" si="2"/>
        <v>0</v>
      </c>
      <c r="E66" s="110">
        <v>0</v>
      </c>
      <c r="F66" s="110">
        <v>0</v>
      </c>
      <c r="G66" s="110">
        <v>0</v>
      </c>
      <c r="H66" s="110">
        <v>0</v>
      </c>
      <c r="I66" s="110"/>
    </row>
    <row r="67" spans="1:9" ht="17.25" customHeight="1" x14ac:dyDescent="0.2">
      <c r="A67" s="24">
        <v>59</v>
      </c>
      <c r="B67" s="54" t="s">
        <v>115</v>
      </c>
      <c r="C67" s="112" t="s">
        <v>116</v>
      </c>
      <c r="D67" s="110">
        <f t="shared" si="2"/>
        <v>0</v>
      </c>
      <c r="E67" s="110">
        <v>0</v>
      </c>
      <c r="F67" s="110">
        <v>0</v>
      </c>
      <c r="G67" s="110">
        <v>0</v>
      </c>
      <c r="H67" s="110">
        <v>0</v>
      </c>
      <c r="I67" s="110"/>
    </row>
    <row r="68" spans="1:9" ht="15" customHeight="1" x14ac:dyDescent="0.2">
      <c r="A68" s="24">
        <v>60</v>
      </c>
      <c r="B68" s="53" t="s">
        <v>117</v>
      </c>
      <c r="C68" s="111" t="s">
        <v>118</v>
      </c>
      <c r="D68" s="110">
        <f t="shared" si="2"/>
        <v>0</v>
      </c>
      <c r="E68" s="110">
        <v>0</v>
      </c>
      <c r="F68" s="110">
        <v>0</v>
      </c>
      <c r="G68" s="110">
        <v>0</v>
      </c>
      <c r="H68" s="110">
        <v>0</v>
      </c>
      <c r="I68" s="110"/>
    </row>
    <row r="69" spans="1:9" ht="16.5" customHeight="1" x14ac:dyDescent="0.2">
      <c r="A69" s="24">
        <v>61</v>
      </c>
      <c r="B69" s="63" t="s">
        <v>119</v>
      </c>
      <c r="C69" s="111" t="s">
        <v>318</v>
      </c>
      <c r="D69" s="110">
        <f t="shared" si="2"/>
        <v>0</v>
      </c>
      <c r="E69" s="110">
        <v>0</v>
      </c>
      <c r="F69" s="110">
        <v>0</v>
      </c>
      <c r="G69" s="110">
        <v>0</v>
      </c>
      <c r="H69" s="110">
        <v>0</v>
      </c>
      <c r="I69" s="110"/>
    </row>
    <row r="70" spans="1:9" ht="17.25" customHeight="1" x14ac:dyDescent="0.2">
      <c r="A70" s="24">
        <v>62</v>
      </c>
      <c r="B70" s="53" t="s">
        <v>120</v>
      </c>
      <c r="C70" s="111" t="s">
        <v>121</v>
      </c>
      <c r="D70" s="110">
        <f t="shared" si="2"/>
        <v>0</v>
      </c>
      <c r="E70" s="110">
        <v>0</v>
      </c>
      <c r="F70" s="110">
        <v>0</v>
      </c>
      <c r="G70" s="110">
        <v>0</v>
      </c>
      <c r="H70" s="110">
        <v>0</v>
      </c>
      <c r="I70" s="110"/>
    </row>
    <row r="71" spans="1:9" ht="12.75" customHeight="1" x14ac:dyDescent="0.2">
      <c r="A71" s="24">
        <v>63</v>
      </c>
      <c r="B71" s="53" t="s">
        <v>122</v>
      </c>
      <c r="C71" s="111" t="s">
        <v>123</v>
      </c>
      <c r="D71" s="110">
        <f t="shared" si="2"/>
        <v>0</v>
      </c>
      <c r="E71" s="110">
        <v>0</v>
      </c>
      <c r="F71" s="110">
        <v>0</v>
      </c>
      <c r="G71" s="110">
        <v>0</v>
      </c>
      <c r="H71" s="110">
        <v>0</v>
      </c>
      <c r="I71" s="110"/>
    </row>
    <row r="72" spans="1:9" ht="27.75" customHeight="1" x14ac:dyDescent="0.2">
      <c r="A72" s="24">
        <v>64</v>
      </c>
      <c r="B72" s="53" t="s">
        <v>124</v>
      </c>
      <c r="C72" s="111" t="s">
        <v>125</v>
      </c>
      <c r="D72" s="110">
        <f t="shared" si="2"/>
        <v>0</v>
      </c>
      <c r="E72" s="110">
        <v>0</v>
      </c>
      <c r="F72" s="110">
        <v>0</v>
      </c>
      <c r="G72" s="110">
        <v>0</v>
      </c>
      <c r="H72" s="110">
        <v>0</v>
      </c>
      <c r="I72" s="110"/>
    </row>
    <row r="73" spans="1:9" x14ac:dyDescent="0.2">
      <c r="A73" s="24">
        <v>65</v>
      </c>
      <c r="B73" s="53" t="s">
        <v>126</v>
      </c>
      <c r="C73" s="61" t="s">
        <v>127</v>
      </c>
      <c r="D73" s="110">
        <f t="shared" si="2"/>
        <v>0</v>
      </c>
      <c r="E73" s="110">
        <v>0</v>
      </c>
      <c r="F73" s="110">
        <v>0</v>
      </c>
      <c r="G73" s="110">
        <v>0</v>
      </c>
      <c r="H73" s="110">
        <v>0</v>
      </c>
      <c r="I73" s="110"/>
    </row>
    <row r="74" spans="1:9" x14ac:dyDescent="0.2">
      <c r="A74" s="24">
        <v>66</v>
      </c>
      <c r="B74" s="53" t="s">
        <v>128</v>
      </c>
      <c r="C74" s="111" t="s">
        <v>129</v>
      </c>
      <c r="D74" s="110">
        <f t="shared" si="2"/>
        <v>0</v>
      </c>
      <c r="E74" s="110">
        <v>0</v>
      </c>
      <c r="F74" s="110">
        <v>0</v>
      </c>
      <c r="G74" s="110">
        <v>0</v>
      </c>
      <c r="H74" s="110">
        <v>0</v>
      </c>
      <c r="I74" s="110"/>
    </row>
    <row r="75" spans="1:9" ht="24" x14ac:dyDescent="0.2">
      <c r="A75" s="24">
        <v>67</v>
      </c>
      <c r="B75" s="53" t="s">
        <v>130</v>
      </c>
      <c r="C75" s="111" t="s">
        <v>131</v>
      </c>
      <c r="D75" s="110">
        <f t="shared" ref="D75:D138" si="3">SUM(E75:I75)</f>
        <v>0</v>
      </c>
      <c r="E75" s="110">
        <v>0</v>
      </c>
      <c r="F75" s="110">
        <v>0</v>
      </c>
      <c r="G75" s="110">
        <v>0</v>
      </c>
      <c r="H75" s="110">
        <v>0</v>
      </c>
      <c r="I75" s="110"/>
    </row>
    <row r="76" spans="1:9" ht="24" x14ac:dyDescent="0.2">
      <c r="A76" s="24">
        <v>68</v>
      </c>
      <c r="B76" s="53" t="s">
        <v>132</v>
      </c>
      <c r="C76" s="111" t="s">
        <v>133</v>
      </c>
      <c r="D76" s="110">
        <f t="shared" si="3"/>
        <v>0</v>
      </c>
      <c r="E76" s="110">
        <v>0</v>
      </c>
      <c r="F76" s="110">
        <v>0</v>
      </c>
      <c r="G76" s="110">
        <v>0</v>
      </c>
      <c r="H76" s="110">
        <v>0</v>
      </c>
      <c r="I76" s="110"/>
    </row>
    <row r="77" spans="1:9" ht="24" x14ac:dyDescent="0.2">
      <c r="A77" s="24">
        <v>69</v>
      </c>
      <c r="B77" s="53" t="s">
        <v>134</v>
      </c>
      <c r="C77" s="111" t="s">
        <v>135</v>
      </c>
      <c r="D77" s="110">
        <f t="shared" si="3"/>
        <v>0</v>
      </c>
      <c r="E77" s="110">
        <v>0</v>
      </c>
      <c r="F77" s="110">
        <v>0</v>
      </c>
      <c r="G77" s="110">
        <v>0</v>
      </c>
      <c r="H77" s="110">
        <v>0</v>
      </c>
      <c r="I77" s="110"/>
    </row>
    <row r="78" spans="1:9" ht="24" x14ac:dyDescent="0.2">
      <c r="A78" s="24">
        <v>70</v>
      </c>
      <c r="B78" s="53" t="s">
        <v>136</v>
      </c>
      <c r="C78" s="111" t="s">
        <v>137</v>
      </c>
      <c r="D78" s="110">
        <f t="shared" si="3"/>
        <v>0</v>
      </c>
      <c r="E78" s="110">
        <v>0</v>
      </c>
      <c r="F78" s="110">
        <v>0</v>
      </c>
      <c r="G78" s="110">
        <v>0</v>
      </c>
      <c r="H78" s="110">
        <v>0</v>
      </c>
      <c r="I78" s="110"/>
    </row>
    <row r="79" spans="1:9" ht="24" x14ac:dyDescent="0.2">
      <c r="A79" s="24">
        <v>71</v>
      </c>
      <c r="B79" s="53" t="s">
        <v>138</v>
      </c>
      <c r="C79" s="111" t="s">
        <v>139</v>
      </c>
      <c r="D79" s="110">
        <f t="shared" si="3"/>
        <v>0</v>
      </c>
      <c r="E79" s="110">
        <v>0</v>
      </c>
      <c r="F79" s="110">
        <v>0</v>
      </c>
      <c r="G79" s="110">
        <v>0</v>
      </c>
      <c r="H79" s="110">
        <v>0</v>
      </c>
      <c r="I79" s="110"/>
    </row>
    <row r="80" spans="1:9" ht="24" x14ac:dyDescent="0.2">
      <c r="A80" s="24">
        <v>72</v>
      </c>
      <c r="B80" s="53" t="s">
        <v>140</v>
      </c>
      <c r="C80" s="111" t="s">
        <v>141</v>
      </c>
      <c r="D80" s="110">
        <f t="shared" si="3"/>
        <v>0</v>
      </c>
      <c r="E80" s="110">
        <v>0</v>
      </c>
      <c r="F80" s="110">
        <v>0</v>
      </c>
      <c r="G80" s="110">
        <v>0</v>
      </c>
      <c r="H80" s="110">
        <v>0</v>
      </c>
      <c r="I80" s="110"/>
    </row>
    <row r="81" spans="1:9" ht="24" x14ac:dyDescent="0.2">
      <c r="A81" s="24">
        <v>73</v>
      </c>
      <c r="B81" s="53" t="s">
        <v>142</v>
      </c>
      <c r="C81" s="111" t="s">
        <v>143</v>
      </c>
      <c r="D81" s="110">
        <f t="shared" si="3"/>
        <v>0</v>
      </c>
      <c r="E81" s="110">
        <v>0</v>
      </c>
      <c r="F81" s="110">
        <v>0</v>
      </c>
      <c r="G81" s="110">
        <v>0</v>
      </c>
      <c r="H81" s="110">
        <v>0</v>
      </c>
      <c r="I81" s="110"/>
    </row>
    <row r="82" spans="1:9" x14ac:dyDescent="0.2">
      <c r="A82" s="24">
        <v>74</v>
      </c>
      <c r="B82" s="63" t="s">
        <v>144</v>
      </c>
      <c r="C82" s="111" t="s">
        <v>145</v>
      </c>
      <c r="D82" s="110">
        <f t="shared" si="3"/>
        <v>499816310</v>
      </c>
      <c r="E82" s="110">
        <v>193652092</v>
      </c>
      <c r="F82" s="110">
        <v>135077</v>
      </c>
      <c r="G82" s="110">
        <v>4292611</v>
      </c>
      <c r="H82" s="110">
        <v>301736530</v>
      </c>
      <c r="I82" s="110">
        <v>0</v>
      </c>
    </row>
    <row r="83" spans="1:9" x14ac:dyDescent="0.2">
      <c r="A83" s="24">
        <v>75</v>
      </c>
      <c r="B83" s="53" t="s">
        <v>146</v>
      </c>
      <c r="C83" s="111" t="s">
        <v>147</v>
      </c>
      <c r="D83" s="110">
        <f t="shared" si="3"/>
        <v>95899332</v>
      </c>
      <c r="E83" s="110">
        <v>72082444</v>
      </c>
      <c r="F83" s="110">
        <v>0</v>
      </c>
      <c r="G83" s="110">
        <v>23816888</v>
      </c>
      <c r="H83" s="110">
        <v>0</v>
      </c>
      <c r="I83" s="110"/>
    </row>
    <row r="84" spans="1:9" x14ac:dyDescent="0.2">
      <c r="A84" s="24">
        <v>76</v>
      </c>
      <c r="B84" s="63" t="s">
        <v>148</v>
      </c>
      <c r="C84" s="111" t="s">
        <v>149</v>
      </c>
      <c r="D84" s="110">
        <f t="shared" si="3"/>
        <v>649210281</v>
      </c>
      <c r="E84" s="110">
        <v>508552514</v>
      </c>
      <c r="F84" s="110">
        <v>0</v>
      </c>
      <c r="G84" s="110">
        <v>29263862</v>
      </c>
      <c r="H84" s="110">
        <v>96885109</v>
      </c>
      <c r="I84" s="110">
        <v>14508796</v>
      </c>
    </row>
    <row r="85" spans="1:9" x14ac:dyDescent="0.2">
      <c r="A85" s="24">
        <v>77</v>
      </c>
      <c r="B85" s="54" t="s">
        <v>150</v>
      </c>
      <c r="C85" s="112" t="s">
        <v>151</v>
      </c>
      <c r="D85" s="110">
        <f t="shared" si="3"/>
        <v>21733449</v>
      </c>
      <c r="E85" s="110">
        <v>21733449</v>
      </c>
      <c r="F85" s="110">
        <v>0</v>
      </c>
      <c r="G85" s="110">
        <v>0</v>
      </c>
      <c r="H85" s="110">
        <v>0</v>
      </c>
      <c r="I85" s="110"/>
    </row>
    <row r="86" spans="1:9" x14ac:dyDescent="0.2">
      <c r="A86" s="24">
        <v>78</v>
      </c>
      <c r="B86" s="53" t="s">
        <v>152</v>
      </c>
      <c r="C86" s="111" t="s">
        <v>153</v>
      </c>
      <c r="D86" s="110">
        <f t="shared" si="3"/>
        <v>594181266</v>
      </c>
      <c r="E86" s="110">
        <v>410889642</v>
      </c>
      <c r="F86" s="110">
        <v>78281430</v>
      </c>
      <c r="G86" s="110">
        <v>22768662</v>
      </c>
      <c r="H86" s="110">
        <v>28715233</v>
      </c>
      <c r="I86" s="110">
        <v>53526299</v>
      </c>
    </row>
    <row r="87" spans="1:9" x14ac:dyDescent="0.2">
      <c r="A87" s="24">
        <v>79</v>
      </c>
      <c r="B87" s="54" t="s">
        <v>154</v>
      </c>
      <c r="C87" s="112" t="s">
        <v>155</v>
      </c>
      <c r="D87" s="110">
        <f t="shared" si="3"/>
        <v>592162524</v>
      </c>
      <c r="E87" s="110">
        <v>302194482</v>
      </c>
      <c r="F87" s="110">
        <v>40156</v>
      </c>
      <c r="G87" s="110">
        <v>179574378</v>
      </c>
      <c r="H87" s="110">
        <v>16443360</v>
      </c>
      <c r="I87" s="110">
        <v>93910148</v>
      </c>
    </row>
    <row r="88" spans="1:9" x14ac:dyDescent="0.2">
      <c r="A88" s="24">
        <v>80</v>
      </c>
      <c r="B88" s="53" t="s">
        <v>156</v>
      </c>
      <c r="C88" s="111" t="s">
        <v>157</v>
      </c>
      <c r="D88" s="110">
        <f t="shared" si="3"/>
        <v>1034379598</v>
      </c>
      <c r="E88" s="110">
        <v>347560734</v>
      </c>
      <c r="F88" s="110">
        <v>129331</v>
      </c>
      <c r="G88" s="110">
        <v>47475725</v>
      </c>
      <c r="H88" s="110">
        <v>375544215</v>
      </c>
      <c r="I88" s="110">
        <v>263669593</v>
      </c>
    </row>
    <row r="89" spans="1:9" x14ac:dyDescent="0.2">
      <c r="A89" s="24">
        <v>81</v>
      </c>
      <c r="B89" s="54" t="s">
        <v>158</v>
      </c>
      <c r="C89" s="112" t="s">
        <v>159</v>
      </c>
      <c r="D89" s="110">
        <f t="shared" si="3"/>
        <v>291330091</v>
      </c>
      <c r="E89" s="110">
        <v>261682301</v>
      </c>
      <c r="F89" s="110">
        <v>0</v>
      </c>
      <c r="G89" s="110">
        <v>0</v>
      </c>
      <c r="H89" s="110">
        <v>0</v>
      </c>
      <c r="I89" s="110">
        <v>29647790</v>
      </c>
    </row>
    <row r="90" spans="1:9" x14ac:dyDescent="0.2">
      <c r="A90" s="24">
        <v>82</v>
      </c>
      <c r="B90" s="53" t="s">
        <v>160</v>
      </c>
      <c r="C90" s="10" t="s">
        <v>391</v>
      </c>
      <c r="D90" s="110">
        <f t="shared" si="3"/>
        <v>0</v>
      </c>
      <c r="E90" s="110">
        <v>0</v>
      </c>
      <c r="F90" s="110">
        <v>0</v>
      </c>
      <c r="G90" s="110">
        <v>0</v>
      </c>
      <c r="H90" s="110">
        <v>0</v>
      </c>
      <c r="I90" s="110"/>
    </row>
    <row r="91" spans="1:9" x14ac:dyDescent="0.2">
      <c r="A91" s="24">
        <v>83</v>
      </c>
      <c r="B91" s="63" t="s">
        <v>161</v>
      </c>
      <c r="C91" s="111" t="s">
        <v>162</v>
      </c>
      <c r="D91" s="110">
        <f t="shared" si="3"/>
        <v>77335535</v>
      </c>
      <c r="E91" s="110">
        <v>46983269</v>
      </c>
      <c r="F91" s="110">
        <v>0</v>
      </c>
      <c r="G91" s="110">
        <v>0</v>
      </c>
      <c r="H91" s="110">
        <v>0</v>
      </c>
      <c r="I91" s="110">
        <v>30352266</v>
      </c>
    </row>
    <row r="92" spans="1:9" ht="24" x14ac:dyDescent="0.2">
      <c r="A92" s="24">
        <v>84</v>
      </c>
      <c r="B92" s="53" t="s">
        <v>163</v>
      </c>
      <c r="C92" s="61" t="s">
        <v>164</v>
      </c>
      <c r="D92" s="110">
        <f t="shared" si="3"/>
        <v>0</v>
      </c>
      <c r="E92" s="110">
        <v>0</v>
      </c>
      <c r="F92" s="110">
        <v>0</v>
      </c>
      <c r="G92" s="110">
        <v>0</v>
      </c>
      <c r="H92" s="110">
        <v>0</v>
      </c>
      <c r="I92" s="110"/>
    </row>
    <row r="93" spans="1:9" x14ac:dyDescent="0.2">
      <c r="A93" s="24">
        <v>85</v>
      </c>
      <c r="B93" s="53" t="s">
        <v>165</v>
      </c>
      <c r="C93" s="112" t="s">
        <v>166</v>
      </c>
      <c r="D93" s="110">
        <f t="shared" si="3"/>
        <v>0</v>
      </c>
      <c r="E93" s="110">
        <v>0</v>
      </c>
      <c r="F93" s="110">
        <v>0</v>
      </c>
      <c r="G93" s="110">
        <v>0</v>
      </c>
      <c r="H93" s="110">
        <v>0</v>
      </c>
      <c r="I93" s="110"/>
    </row>
    <row r="94" spans="1:9" x14ac:dyDescent="0.2">
      <c r="A94" s="24">
        <v>86</v>
      </c>
      <c r="B94" s="63" t="s">
        <v>167</v>
      </c>
      <c r="C94" s="111" t="s">
        <v>168</v>
      </c>
      <c r="D94" s="110">
        <f t="shared" si="3"/>
        <v>200613300</v>
      </c>
      <c r="E94" s="110">
        <v>183714723</v>
      </c>
      <c r="F94" s="110">
        <v>0</v>
      </c>
      <c r="G94" s="110">
        <v>16898577</v>
      </c>
      <c r="H94" s="110">
        <v>0</v>
      </c>
      <c r="I94" s="110"/>
    </row>
    <row r="95" spans="1:9" x14ac:dyDescent="0.2">
      <c r="A95" s="24">
        <v>87</v>
      </c>
      <c r="B95" s="53" t="s">
        <v>169</v>
      </c>
      <c r="C95" s="61" t="s">
        <v>170</v>
      </c>
      <c r="D95" s="110">
        <f t="shared" si="3"/>
        <v>36129162</v>
      </c>
      <c r="E95" s="110">
        <v>36129162</v>
      </c>
      <c r="F95" s="110">
        <v>0</v>
      </c>
      <c r="G95" s="110">
        <v>0</v>
      </c>
      <c r="H95" s="110">
        <v>0</v>
      </c>
      <c r="I95" s="110"/>
    </row>
    <row r="96" spans="1:9" x14ac:dyDescent="0.2">
      <c r="A96" s="24">
        <v>88</v>
      </c>
      <c r="B96" s="63" t="s">
        <v>171</v>
      </c>
      <c r="C96" s="111" t="s">
        <v>172</v>
      </c>
      <c r="D96" s="110">
        <f t="shared" si="3"/>
        <v>37455470</v>
      </c>
      <c r="E96" s="110">
        <v>37455470</v>
      </c>
      <c r="F96" s="110">
        <v>0</v>
      </c>
      <c r="G96" s="110">
        <v>0</v>
      </c>
      <c r="H96" s="110">
        <v>0</v>
      </c>
      <c r="I96" s="110"/>
    </row>
    <row r="97" spans="1:9" x14ac:dyDescent="0.2">
      <c r="A97" s="24">
        <v>89</v>
      </c>
      <c r="B97" s="63" t="s">
        <v>173</v>
      </c>
      <c r="C97" s="111" t="s">
        <v>174</v>
      </c>
      <c r="D97" s="110">
        <f t="shared" si="3"/>
        <v>95700230</v>
      </c>
      <c r="E97" s="110">
        <v>95700230</v>
      </c>
      <c r="F97" s="110">
        <v>0</v>
      </c>
      <c r="G97" s="110">
        <v>0</v>
      </c>
      <c r="H97" s="110">
        <v>0</v>
      </c>
      <c r="I97" s="110"/>
    </row>
    <row r="98" spans="1:9" ht="13.5" customHeight="1" x14ac:dyDescent="0.2">
      <c r="A98" s="24">
        <v>90</v>
      </c>
      <c r="B98" s="53" t="s">
        <v>175</v>
      </c>
      <c r="C98" s="112" t="s">
        <v>176</v>
      </c>
      <c r="D98" s="110">
        <f t="shared" si="3"/>
        <v>47267339</v>
      </c>
      <c r="E98" s="110">
        <v>47267339</v>
      </c>
      <c r="F98" s="110">
        <v>0</v>
      </c>
      <c r="G98" s="110">
        <v>0</v>
      </c>
      <c r="H98" s="110">
        <v>0</v>
      </c>
      <c r="I98" s="110"/>
    </row>
    <row r="99" spans="1:9" ht="14.25" customHeight="1" x14ac:dyDescent="0.2">
      <c r="A99" s="24">
        <v>91</v>
      </c>
      <c r="B99" s="53" t="s">
        <v>177</v>
      </c>
      <c r="C99" s="61" t="s">
        <v>178</v>
      </c>
      <c r="D99" s="110">
        <f t="shared" si="3"/>
        <v>74930531</v>
      </c>
      <c r="E99" s="110">
        <v>74917548</v>
      </c>
      <c r="F99" s="110">
        <v>12983</v>
      </c>
      <c r="G99" s="110">
        <v>0</v>
      </c>
      <c r="H99" s="110">
        <v>0</v>
      </c>
      <c r="I99" s="110"/>
    </row>
    <row r="100" spans="1:9" x14ac:dyDescent="0.2">
      <c r="A100" s="24">
        <v>92</v>
      </c>
      <c r="B100" s="53" t="s">
        <v>179</v>
      </c>
      <c r="C100" s="61" t="s">
        <v>180</v>
      </c>
      <c r="D100" s="110">
        <f t="shared" si="3"/>
        <v>61870499</v>
      </c>
      <c r="E100" s="110">
        <v>61870499</v>
      </c>
      <c r="F100" s="110">
        <v>0</v>
      </c>
      <c r="G100" s="110">
        <v>0</v>
      </c>
      <c r="H100" s="110">
        <v>0</v>
      </c>
      <c r="I100" s="110"/>
    </row>
    <row r="101" spans="1:9" x14ac:dyDescent="0.2">
      <c r="A101" s="24">
        <v>93</v>
      </c>
      <c r="B101" s="53" t="s">
        <v>181</v>
      </c>
      <c r="C101" s="61" t="s">
        <v>182</v>
      </c>
      <c r="D101" s="110">
        <f t="shared" si="3"/>
        <v>93044530</v>
      </c>
      <c r="E101" s="110">
        <v>93017235</v>
      </c>
      <c r="F101" s="110">
        <v>27295</v>
      </c>
      <c r="G101" s="110">
        <v>0</v>
      </c>
      <c r="H101" s="110">
        <v>0</v>
      </c>
      <c r="I101" s="110"/>
    </row>
    <row r="102" spans="1:9" x14ac:dyDescent="0.2">
      <c r="A102" s="24">
        <v>94</v>
      </c>
      <c r="B102" s="63" t="s">
        <v>183</v>
      </c>
      <c r="C102" s="111" t="s">
        <v>184</v>
      </c>
      <c r="D102" s="110">
        <f t="shared" si="3"/>
        <v>30401685</v>
      </c>
      <c r="E102" s="110">
        <v>30401685</v>
      </c>
      <c r="F102" s="110">
        <v>0</v>
      </c>
      <c r="G102" s="110">
        <v>0</v>
      </c>
      <c r="H102" s="110">
        <v>0</v>
      </c>
      <c r="I102" s="110"/>
    </row>
    <row r="103" spans="1:9" x14ac:dyDescent="0.2">
      <c r="A103" s="24">
        <v>95</v>
      </c>
      <c r="B103" s="54" t="s">
        <v>185</v>
      </c>
      <c r="C103" s="112" t="s">
        <v>186</v>
      </c>
      <c r="D103" s="110">
        <f t="shared" si="3"/>
        <v>45257760</v>
      </c>
      <c r="E103" s="110">
        <v>45257760</v>
      </c>
      <c r="F103" s="110">
        <v>0</v>
      </c>
      <c r="G103" s="110">
        <v>0</v>
      </c>
      <c r="H103" s="110">
        <v>0</v>
      </c>
      <c r="I103" s="110"/>
    </row>
    <row r="104" spans="1:9" x14ac:dyDescent="0.2">
      <c r="A104" s="24">
        <v>96</v>
      </c>
      <c r="B104" s="53" t="s">
        <v>187</v>
      </c>
      <c r="C104" s="61" t="s">
        <v>188</v>
      </c>
      <c r="D104" s="110">
        <f t="shared" si="3"/>
        <v>82077229</v>
      </c>
      <c r="E104" s="110">
        <v>81947301</v>
      </c>
      <c r="F104" s="110">
        <v>129928</v>
      </c>
      <c r="G104" s="110">
        <v>0</v>
      </c>
      <c r="H104" s="110">
        <v>0</v>
      </c>
      <c r="I104" s="110"/>
    </row>
    <row r="105" spans="1:9" x14ac:dyDescent="0.2">
      <c r="A105" s="24">
        <v>97</v>
      </c>
      <c r="B105" s="53" t="s">
        <v>189</v>
      </c>
      <c r="C105" s="61" t="s">
        <v>190</v>
      </c>
      <c r="D105" s="110">
        <f t="shared" si="3"/>
        <v>175369273</v>
      </c>
      <c r="E105" s="110">
        <v>120799602</v>
      </c>
      <c r="F105" s="110">
        <v>1541491</v>
      </c>
      <c r="G105" s="110">
        <v>11652490</v>
      </c>
      <c r="H105" s="110">
        <v>13160375</v>
      </c>
      <c r="I105" s="110">
        <v>28215315</v>
      </c>
    </row>
    <row r="106" spans="1:9" x14ac:dyDescent="0.2">
      <c r="A106" s="24">
        <v>98</v>
      </c>
      <c r="B106" s="63" t="s">
        <v>191</v>
      </c>
      <c r="C106" s="111" t="s">
        <v>192</v>
      </c>
      <c r="D106" s="110">
        <f t="shared" si="3"/>
        <v>34847948</v>
      </c>
      <c r="E106" s="110">
        <v>34847948</v>
      </c>
      <c r="F106" s="110">
        <v>0</v>
      </c>
      <c r="G106" s="110">
        <v>0</v>
      </c>
      <c r="H106" s="110">
        <v>0</v>
      </c>
      <c r="I106" s="110"/>
    </row>
    <row r="107" spans="1:9" x14ac:dyDescent="0.2">
      <c r="A107" s="24">
        <v>99</v>
      </c>
      <c r="B107" s="63" t="s">
        <v>193</v>
      </c>
      <c r="C107" s="111" t="s">
        <v>194</v>
      </c>
      <c r="D107" s="110">
        <f t="shared" si="3"/>
        <v>54279678</v>
      </c>
      <c r="E107" s="110">
        <v>54279678</v>
      </c>
      <c r="F107" s="110">
        <v>0</v>
      </c>
      <c r="G107" s="110">
        <v>0</v>
      </c>
      <c r="H107" s="110">
        <v>0</v>
      </c>
      <c r="I107" s="110"/>
    </row>
    <row r="108" spans="1:9" x14ac:dyDescent="0.2">
      <c r="A108" s="24">
        <v>100</v>
      </c>
      <c r="B108" s="53" t="s">
        <v>195</v>
      </c>
      <c r="C108" s="61" t="s">
        <v>196</v>
      </c>
      <c r="D108" s="110">
        <f t="shared" si="3"/>
        <v>83749325</v>
      </c>
      <c r="E108" s="110">
        <v>83749325</v>
      </c>
      <c r="F108" s="110">
        <v>0</v>
      </c>
      <c r="G108" s="110">
        <v>0</v>
      </c>
      <c r="H108" s="110">
        <v>0</v>
      </c>
      <c r="I108" s="110"/>
    </row>
    <row r="109" spans="1:9" x14ac:dyDescent="0.2">
      <c r="A109" s="24">
        <v>101</v>
      </c>
      <c r="B109" s="53" t="s">
        <v>197</v>
      </c>
      <c r="C109" s="61" t="s">
        <v>198</v>
      </c>
      <c r="D109" s="110">
        <f t="shared" si="3"/>
        <v>37577669</v>
      </c>
      <c r="E109" s="110">
        <v>37544103</v>
      </c>
      <c r="F109" s="110">
        <v>33566</v>
      </c>
      <c r="G109" s="110">
        <v>0</v>
      </c>
      <c r="H109" s="110">
        <v>0</v>
      </c>
      <c r="I109" s="110"/>
    </row>
    <row r="110" spans="1:9" x14ac:dyDescent="0.2">
      <c r="A110" s="24">
        <v>102</v>
      </c>
      <c r="B110" s="53" t="s">
        <v>199</v>
      </c>
      <c r="C110" s="111" t="s">
        <v>200</v>
      </c>
      <c r="D110" s="110">
        <f t="shared" si="3"/>
        <v>0</v>
      </c>
      <c r="E110" s="110">
        <v>0</v>
      </c>
      <c r="F110" s="110">
        <v>0</v>
      </c>
      <c r="G110" s="110">
        <v>0</v>
      </c>
      <c r="H110" s="110">
        <v>0</v>
      </c>
      <c r="I110" s="110"/>
    </row>
    <row r="111" spans="1:9" x14ac:dyDescent="0.2">
      <c r="A111" s="24">
        <v>103</v>
      </c>
      <c r="B111" s="53" t="s">
        <v>201</v>
      </c>
      <c r="C111" s="61" t="s">
        <v>202</v>
      </c>
      <c r="D111" s="110">
        <f t="shared" si="3"/>
        <v>0</v>
      </c>
      <c r="E111" s="110">
        <v>0</v>
      </c>
      <c r="F111" s="110">
        <v>0</v>
      </c>
      <c r="G111" s="110">
        <v>0</v>
      </c>
      <c r="H111" s="110">
        <v>0</v>
      </c>
      <c r="I111" s="110"/>
    </row>
    <row r="112" spans="1:9" x14ac:dyDescent="0.2">
      <c r="A112" s="24">
        <v>104</v>
      </c>
      <c r="B112" s="63" t="s">
        <v>203</v>
      </c>
      <c r="C112" s="111" t="s">
        <v>204</v>
      </c>
      <c r="D112" s="110">
        <f t="shared" si="3"/>
        <v>0</v>
      </c>
      <c r="E112" s="110">
        <v>0</v>
      </c>
      <c r="F112" s="110">
        <v>0</v>
      </c>
      <c r="G112" s="110">
        <v>0</v>
      </c>
      <c r="H112" s="110">
        <v>0</v>
      </c>
      <c r="I112" s="110"/>
    </row>
    <row r="113" spans="1:9" x14ac:dyDescent="0.2">
      <c r="A113" s="24">
        <v>105</v>
      </c>
      <c r="B113" s="63" t="s">
        <v>205</v>
      </c>
      <c r="C113" s="111" t="s">
        <v>206</v>
      </c>
      <c r="D113" s="110">
        <f t="shared" si="3"/>
        <v>0</v>
      </c>
      <c r="E113" s="110">
        <v>0</v>
      </c>
      <c r="F113" s="110">
        <v>0</v>
      </c>
      <c r="G113" s="110">
        <v>0</v>
      </c>
      <c r="H113" s="110">
        <v>0</v>
      </c>
      <c r="I113" s="110"/>
    </row>
    <row r="114" spans="1:9" x14ac:dyDescent="0.2">
      <c r="A114" s="24">
        <v>106</v>
      </c>
      <c r="B114" s="63" t="s">
        <v>207</v>
      </c>
      <c r="C114" s="111" t="s">
        <v>208</v>
      </c>
      <c r="D114" s="110">
        <f t="shared" si="3"/>
        <v>0</v>
      </c>
      <c r="E114" s="110">
        <v>0</v>
      </c>
      <c r="F114" s="110">
        <v>0</v>
      </c>
      <c r="G114" s="110">
        <v>0</v>
      </c>
      <c r="H114" s="110">
        <v>0</v>
      </c>
      <c r="I114" s="110"/>
    </row>
    <row r="115" spans="1:9" x14ac:dyDescent="0.2">
      <c r="A115" s="24">
        <v>107</v>
      </c>
      <c r="B115" s="63" t="s">
        <v>209</v>
      </c>
      <c r="C115" s="111" t="s">
        <v>210</v>
      </c>
      <c r="D115" s="110">
        <f t="shared" si="3"/>
        <v>0</v>
      </c>
      <c r="E115" s="110">
        <v>0</v>
      </c>
      <c r="F115" s="110">
        <v>0</v>
      </c>
      <c r="G115" s="110">
        <v>0</v>
      </c>
      <c r="H115" s="110">
        <v>0</v>
      </c>
      <c r="I115" s="110"/>
    </row>
    <row r="116" spans="1:9" x14ac:dyDescent="0.2">
      <c r="A116" s="24">
        <v>108</v>
      </c>
      <c r="B116" s="63" t="s">
        <v>211</v>
      </c>
      <c r="C116" s="111" t="s">
        <v>212</v>
      </c>
      <c r="D116" s="110">
        <f t="shared" si="3"/>
        <v>0</v>
      </c>
      <c r="E116" s="110">
        <v>0</v>
      </c>
      <c r="F116" s="110">
        <v>0</v>
      </c>
      <c r="G116" s="110">
        <v>0</v>
      </c>
      <c r="H116" s="110">
        <v>0</v>
      </c>
      <c r="I116" s="110"/>
    </row>
    <row r="117" spans="1:9" x14ac:dyDescent="0.2">
      <c r="A117" s="24">
        <v>109</v>
      </c>
      <c r="B117" s="63" t="s">
        <v>213</v>
      </c>
      <c r="C117" s="111" t="s">
        <v>214</v>
      </c>
      <c r="D117" s="110">
        <f t="shared" si="3"/>
        <v>0</v>
      </c>
      <c r="E117" s="110">
        <v>0</v>
      </c>
      <c r="F117" s="110">
        <v>0</v>
      </c>
      <c r="G117" s="110">
        <v>0</v>
      </c>
      <c r="H117" s="110">
        <v>0</v>
      </c>
      <c r="I117" s="110"/>
    </row>
    <row r="118" spans="1:9" ht="12" customHeight="1" x14ac:dyDescent="0.2">
      <c r="A118" s="24">
        <v>110</v>
      </c>
      <c r="B118" s="72" t="s">
        <v>215</v>
      </c>
      <c r="C118" s="115" t="s">
        <v>216</v>
      </c>
      <c r="D118" s="110">
        <f t="shared" si="3"/>
        <v>0</v>
      </c>
      <c r="E118" s="110">
        <v>0</v>
      </c>
      <c r="F118" s="110">
        <v>0</v>
      </c>
      <c r="G118" s="110">
        <v>0</v>
      </c>
      <c r="H118" s="110">
        <v>0</v>
      </c>
      <c r="I118" s="110"/>
    </row>
    <row r="119" spans="1:9" x14ac:dyDescent="0.2">
      <c r="A119" s="24">
        <v>111</v>
      </c>
      <c r="B119" s="72" t="s">
        <v>382</v>
      </c>
      <c r="C119" s="115" t="s">
        <v>319</v>
      </c>
      <c r="D119" s="110">
        <f t="shared" si="3"/>
        <v>0</v>
      </c>
      <c r="E119" s="110">
        <v>0</v>
      </c>
      <c r="F119" s="110">
        <v>0</v>
      </c>
      <c r="G119" s="110">
        <v>0</v>
      </c>
      <c r="H119" s="110">
        <v>0</v>
      </c>
      <c r="I119" s="110"/>
    </row>
    <row r="120" spans="1:9" x14ac:dyDescent="0.2">
      <c r="A120" s="24">
        <v>112</v>
      </c>
      <c r="B120" s="53" t="s">
        <v>217</v>
      </c>
      <c r="C120" s="61" t="s">
        <v>218</v>
      </c>
      <c r="D120" s="110">
        <f t="shared" si="3"/>
        <v>233220398</v>
      </c>
      <c r="E120" s="110">
        <v>6167090</v>
      </c>
      <c r="F120" s="110">
        <v>183458725</v>
      </c>
      <c r="G120" s="110">
        <v>0</v>
      </c>
      <c r="H120" s="110">
        <v>0</v>
      </c>
      <c r="I120" s="110">
        <v>43594583</v>
      </c>
    </row>
    <row r="121" spans="1:9" x14ac:dyDescent="0.2">
      <c r="A121" s="24">
        <v>113</v>
      </c>
      <c r="B121" s="63" t="s">
        <v>219</v>
      </c>
      <c r="C121" s="111" t="s">
        <v>220</v>
      </c>
      <c r="D121" s="110">
        <f t="shared" si="3"/>
        <v>0</v>
      </c>
      <c r="E121" s="110">
        <v>0</v>
      </c>
      <c r="F121" s="110">
        <v>0</v>
      </c>
      <c r="G121" s="110">
        <v>0</v>
      </c>
      <c r="H121" s="110">
        <v>0</v>
      </c>
      <c r="I121" s="110"/>
    </row>
    <row r="122" spans="1:9" x14ac:dyDescent="0.2">
      <c r="A122" s="24">
        <v>114</v>
      </c>
      <c r="B122" s="53" t="s">
        <v>221</v>
      </c>
      <c r="C122" s="111" t="s">
        <v>222</v>
      </c>
      <c r="D122" s="110">
        <f t="shared" si="3"/>
        <v>0</v>
      </c>
      <c r="E122" s="110">
        <v>0</v>
      </c>
      <c r="F122" s="110">
        <v>0</v>
      </c>
      <c r="G122" s="110">
        <v>0</v>
      </c>
      <c r="H122" s="110">
        <v>0</v>
      </c>
      <c r="I122" s="110"/>
    </row>
    <row r="123" spans="1:9" ht="24" x14ac:dyDescent="0.2">
      <c r="A123" s="24">
        <v>115</v>
      </c>
      <c r="B123" s="63" t="s">
        <v>223</v>
      </c>
      <c r="C123" s="111" t="s">
        <v>224</v>
      </c>
      <c r="D123" s="110">
        <f t="shared" si="3"/>
        <v>0</v>
      </c>
      <c r="E123" s="110">
        <v>0</v>
      </c>
      <c r="F123" s="110">
        <v>0</v>
      </c>
      <c r="G123" s="110">
        <v>0</v>
      </c>
      <c r="H123" s="110">
        <v>0</v>
      </c>
      <c r="I123" s="110"/>
    </row>
    <row r="124" spans="1:9" ht="13.5" customHeight="1" x14ac:dyDescent="0.2">
      <c r="A124" s="24">
        <v>116</v>
      </c>
      <c r="B124" s="63" t="s">
        <v>225</v>
      </c>
      <c r="C124" s="10" t="s">
        <v>392</v>
      </c>
      <c r="D124" s="110">
        <f t="shared" si="3"/>
        <v>0</v>
      </c>
      <c r="E124" s="110">
        <v>0</v>
      </c>
      <c r="F124" s="110">
        <v>0</v>
      </c>
      <c r="G124" s="110">
        <v>0</v>
      </c>
      <c r="H124" s="110">
        <v>0</v>
      </c>
      <c r="I124" s="110"/>
    </row>
    <row r="125" spans="1:9" x14ac:dyDescent="0.2">
      <c r="A125" s="24">
        <v>117</v>
      </c>
      <c r="B125" s="53" t="s">
        <v>226</v>
      </c>
      <c r="C125" s="111" t="s">
        <v>227</v>
      </c>
      <c r="D125" s="110">
        <f t="shared" si="3"/>
        <v>0</v>
      </c>
      <c r="E125" s="110">
        <v>0</v>
      </c>
      <c r="F125" s="110">
        <v>0</v>
      </c>
      <c r="G125" s="110">
        <v>0</v>
      </c>
      <c r="H125" s="110">
        <v>0</v>
      </c>
      <c r="I125" s="110"/>
    </row>
    <row r="126" spans="1:9" ht="14.25" customHeight="1" x14ac:dyDescent="0.2">
      <c r="A126" s="24">
        <v>118</v>
      </c>
      <c r="B126" s="53" t="s">
        <v>228</v>
      </c>
      <c r="C126" s="111" t="s">
        <v>229</v>
      </c>
      <c r="D126" s="110">
        <f t="shared" si="3"/>
        <v>0</v>
      </c>
      <c r="E126" s="110">
        <v>0</v>
      </c>
      <c r="F126" s="110">
        <v>0</v>
      </c>
      <c r="G126" s="110">
        <v>0</v>
      </c>
      <c r="H126" s="110">
        <v>0</v>
      </c>
      <c r="I126" s="110"/>
    </row>
    <row r="127" spans="1:9" x14ac:dyDescent="0.2">
      <c r="A127" s="24">
        <v>119</v>
      </c>
      <c r="B127" s="53" t="s">
        <v>230</v>
      </c>
      <c r="C127" s="111" t="s">
        <v>231</v>
      </c>
      <c r="D127" s="110">
        <f t="shared" si="3"/>
        <v>0</v>
      </c>
      <c r="E127" s="110">
        <v>0</v>
      </c>
      <c r="F127" s="110">
        <v>0</v>
      </c>
      <c r="G127" s="110">
        <v>0</v>
      </c>
      <c r="H127" s="110">
        <v>0</v>
      </c>
      <c r="I127" s="110"/>
    </row>
    <row r="128" spans="1:9" ht="12.75" customHeight="1" x14ac:dyDescent="0.2">
      <c r="A128" s="24">
        <v>120</v>
      </c>
      <c r="B128" s="53" t="s">
        <v>232</v>
      </c>
      <c r="C128" s="61" t="s">
        <v>233</v>
      </c>
      <c r="D128" s="110">
        <f t="shared" si="3"/>
        <v>0</v>
      </c>
      <c r="E128" s="110">
        <v>0</v>
      </c>
      <c r="F128" s="110">
        <v>0</v>
      </c>
      <c r="G128" s="110">
        <v>0</v>
      </c>
      <c r="H128" s="110">
        <v>0</v>
      </c>
      <c r="I128" s="110"/>
    </row>
    <row r="129" spans="1:9" x14ac:dyDescent="0.2">
      <c r="A129" s="24">
        <v>121</v>
      </c>
      <c r="B129" s="53" t="s">
        <v>234</v>
      </c>
      <c r="C129" s="61" t="s">
        <v>235</v>
      </c>
      <c r="D129" s="110">
        <f t="shared" si="3"/>
        <v>0</v>
      </c>
      <c r="E129" s="110">
        <v>0</v>
      </c>
      <c r="F129" s="110">
        <v>0</v>
      </c>
      <c r="G129" s="110">
        <v>0</v>
      </c>
      <c r="H129" s="110">
        <v>0</v>
      </c>
      <c r="I129" s="110"/>
    </row>
    <row r="130" spans="1:9" x14ac:dyDescent="0.2">
      <c r="A130" s="24">
        <v>122</v>
      </c>
      <c r="B130" s="63" t="s">
        <v>236</v>
      </c>
      <c r="C130" s="111" t="s">
        <v>237</v>
      </c>
      <c r="D130" s="110">
        <f>SUM(E130:I130)</f>
        <v>0</v>
      </c>
      <c r="E130" s="110">
        <v>0</v>
      </c>
      <c r="F130" s="110">
        <v>0</v>
      </c>
      <c r="G130" s="110">
        <v>0</v>
      </c>
      <c r="H130" s="110">
        <v>0</v>
      </c>
      <c r="I130" s="110"/>
    </row>
    <row r="131" spans="1:9" x14ac:dyDescent="0.2">
      <c r="A131" s="24">
        <v>123</v>
      </c>
      <c r="B131" s="63" t="s">
        <v>238</v>
      </c>
      <c r="C131" s="111" t="s">
        <v>239</v>
      </c>
      <c r="D131" s="110">
        <f t="shared" si="3"/>
        <v>0</v>
      </c>
      <c r="E131" s="110">
        <v>0</v>
      </c>
      <c r="F131" s="110">
        <v>0</v>
      </c>
      <c r="G131" s="110">
        <v>0</v>
      </c>
      <c r="H131" s="110">
        <v>0</v>
      </c>
      <c r="I131" s="110"/>
    </row>
    <row r="132" spans="1:9" x14ac:dyDescent="0.2">
      <c r="A132" s="24">
        <v>124</v>
      </c>
      <c r="B132" s="63" t="s">
        <v>240</v>
      </c>
      <c r="C132" s="111" t="s">
        <v>320</v>
      </c>
      <c r="D132" s="110">
        <f t="shared" si="3"/>
        <v>1891961042</v>
      </c>
      <c r="E132" s="110">
        <v>1135508020</v>
      </c>
      <c r="F132" s="110">
        <v>191694426</v>
      </c>
      <c r="G132" s="110">
        <v>49257115</v>
      </c>
      <c r="H132" s="110">
        <v>0</v>
      </c>
      <c r="I132" s="110">
        <v>515501481</v>
      </c>
    </row>
    <row r="133" spans="1:9" x14ac:dyDescent="0.2">
      <c r="A133" s="24">
        <v>125</v>
      </c>
      <c r="B133" s="63" t="s">
        <v>241</v>
      </c>
      <c r="C133" s="111" t="s">
        <v>242</v>
      </c>
      <c r="D133" s="110">
        <f t="shared" si="3"/>
        <v>3049477237</v>
      </c>
      <c r="E133" s="110">
        <v>23411853</v>
      </c>
      <c r="F133" s="110">
        <v>2788678127</v>
      </c>
      <c r="G133" s="110">
        <v>0</v>
      </c>
      <c r="H133" s="110">
        <v>0</v>
      </c>
      <c r="I133" s="110">
        <v>237387257</v>
      </c>
    </row>
    <row r="134" spans="1:9" ht="26.25" customHeight="1" x14ac:dyDescent="0.2">
      <c r="A134" s="24">
        <v>126</v>
      </c>
      <c r="B134" s="63" t="s">
        <v>243</v>
      </c>
      <c r="C134" s="111" t="s">
        <v>244</v>
      </c>
      <c r="D134" s="110">
        <f t="shared" si="3"/>
        <v>1193528220</v>
      </c>
      <c r="E134" s="110">
        <v>399034364</v>
      </c>
      <c r="F134" s="110">
        <v>0</v>
      </c>
      <c r="G134" s="110">
        <v>24056291</v>
      </c>
      <c r="H134" s="110">
        <v>0</v>
      </c>
      <c r="I134" s="110">
        <v>770437565</v>
      </c>
    </row>
    <row r="135" spans="1:9" x14ac:dyDescent="0.2">
      <c r="A135" s="24">
        <v>127</v>
      </c>
      <c r="B135" s="53" t="s">
        <v>245</v>
      </c>
      <c r="C135" s="61" t="s">
        <v>246</v>
      </c>
      <c r="D135" s="110">
        <f t="shared" si="3"/>
        <v>977944752</v>
      </c>
      <c r="E135" s="110">
        <v>584922486</v>
      </c>
      <c r="F135" s="110">
        <v>161319209</v>
      </c>
      <c r="G135" s="110">
        <v>20458168</v>
      </c>
      <c r="H135" s="110">
        <v>0</v>
      </c>
      <c r="I135" s="110">
        <v>211244889</v>
      </c>
    </row>
    <row r="136" spans="1:9" x14ac:dyDescent="0.2">
      <c r="A136" s="24">
        <v>128</v>
      </c>
      <c r="B136" s="63" t="s">
        <v>247</v>
      </c>
      <c r="C136" s="111" t="s">
        <v>248</v>
      </c>
      <c r="D136" s="110">
        <f t="shared" si="3"/>
        <v>412242644</v>
      </c>
      <c r="E136" s="110">
        <v>304320430</v>
      </c>
      <c r="F136" s="110">
        <v>0</v>
      </c>
      <c r="G136" s="110">
        <v>0</v>
      </c>
      <c r="H136" s="110">
        <v>0</v>
      </c>
      <c r="I136" s="110">
        <v>107922214</v>
      </c>
    </row>
    <row r="137" spans="1:9" x14ac:dyDescent="0.2">
      <c r="A137" s="24">
        <v>129</v>
      </c>
      <c r="B137" s="53" t="s">
        <v>249</v>
      </c>
      <c r="C137" s="111" t="s">
        <v>321</v>
      </c>
      <c r="D137" s="110">
        <f t="shared" si="3"/>
        <v>224761166</v>
      </c>
      <c r="E137" s="110">
        <v>219249230</v>
      </c>
      <c r="F137" s="110">
        <v>0</v>
      </c>
      <c r="G137" s="110">
        <v>0</v>
      </c>
      <c r="H137" s="110">
        <v>0</v>
      </c>
      <c r="I137" s="110">
        <v>5511936</v>
      </c>
    </row>
    <row r="138" spans="1:9" ht="9.75" customHeight="1" x14ac:dyDescent="0.2">
      <c r="A138" s="24">
        <v>130</v>
      </c>
      <c r="B138" s="54" t="s">
        <v>250</v>
      </c>
      <c r="C138" s="112" t="s">
        <v>251</v>
      </c>
      <c r="D138" s="110">
        <f t="shared" si="3"/>
        <v>953293343</v>
      </c>
      <c r="E138" s="110">
        <v>715128448</v>
      </c>
      <c r="F138" s="110">
        <v>0</v>
      </c>
      <c r="G138" s="110">
        <v>0</v>
      </c>
      <c r="H138" s="110">
        <v>0</v>
      </c>
      <c r="I138" s="110">
        <v>238164895</v>
      </c>
    </row>
    <row r="139" spans="1:9" x14ac:dyDescent="0.2">
      <c r="A139" s="24">
        <v>131</v>
      </c>
      <c r="B139" s="63" t="s">
        <v>252</v>
      </c>
      <c r="C139" s="111" t="s">
        <v>253</v>
      </c>
      <c r="D139" s="110">
        <f t="shared" ref="D139:D146" si="4">SUM(E139:I139)</f>
        <v>0</v>
      </c>
      <c r="E139" s="110">
        <v>0</v>
      </c>
      <c r="F139" s="110">
        <v>0</v>
      </c>
      <c r="G139" s="110">
        <v>0</v>
      </c>
      <c r="H139" s="110">
        <v>0</v>
      </c>
      <c r="I139" s="110"/>
    </row>
    <row r="140" spans="1:9" x14ac:dyDescent="0.2">
      <c r="A140" s="24">
        <v>132</v>
      </c>
      <c r="B140" s="63" t="s">
        <v>254</v>
      </c>
      <c r="C140" s="111" t="s">
        <v>255</v>
      </c>
      <c r="D140" s="110">
        <f t="shared" si="4"/>
        <v>0</v>
      </c>
      <c r="E140" s="110">
        <v>0</v>
      </c>
      <c r="F140" s="110">
        <v>0</v>
      </c>
      <c r="G140" s="110">
        <v>0</v>
      </c>
      <c r="H140" s="110">
        <v>0</v>
      </c>
      <c r="I140" s="110"/>
    </row>
    <row r="141" spans="1:9" x14ac:dyDescent="0.2">
      <c r="A141" s="24">
        <v>133</v>
      </c>
      <c r="B141" s="63" t="s">
        <v>256</v>
      </c>
      <c r="C141" s="111" t="s">
        <v>257</v>
      </c>
      <c r="D141" s="110">
        <f t="shared" si="4"/>
        <v>341459870</v>
      </c>
      <c r="E141" s="110">
        <v>168160561</v>
      </c>
      <c r="F141" s="110">
        <v>0</v>
      </c>
      <c r="G141" s="110">
        <v>84921251</v>
      </c>
      <c r="H141" s="110">
        <v>47229158</v>
      </c>
      <c r="I141" s="110">
        <v>41148900</v>
      </c>
    </row>
    <row r="142" spans="1:9" ht="13.5" customHeight="1" x14ac:dyDescent="0.2">
      <c r="A142" s="24">
        <v>134</v>
      </c>
      <c r="B142" s="54" t="s">
        <v>258</v>
      </c>
      <c r="C142" s="112" t="s">
        <v>322</v>
      </c>
      <c r="D142" s="110">
        <f t="shared" si="4"/>
        <v>1157884767</v>
      </c>
      <c r="E142" s="110">
        <v>860909328</v>
      </c>
      <c r="F142" s="110">
        <v>2262710</v>
      </c>
      <c r="G142" s="110">
        <v>57318098</v>
      </c>
      <c r="H142" s="110">
        <v>0</v>
      </c>
      <c r="I142" s="110">
        <v>237394631</v>
      </c>
    </row>
    <row r="143" spans="1:9" x14ac:dyDescent="0.2">
      <c r="A143" s="24">
        <v>135</v>
      </c>
      <c r="B143" s="53" t="s">
        <v>259</v>
      </c>
      <c r="C143" s="112" t="s">
        <v>260</v>
      </c>
      <c r="D143" s="110">
        <f t="shared" si="4"/>
        <v>996990992</v>
      </c>
      <c r="E143" s="110">
        <v>741168897</v>
      </c>
      <c r="F143" s="110">
        <v>12431181</v>
      </c>
      <c r="G143" s="110">
        <v>39243169</v>
      </c>
      <c r="H143" s="110">
        <v>0</v>
      </c>
      <c r="I143" s="110">
        <v>204147745</v>
      </c>
    </row>
    <row r="144" spans="1:9" x14ac:dyDescent="0.2">
      <c r="A144" s="24">
        <v>136</v>
      </c>
      <c r="B144" s="63" t="s">
        <v>261</v>
      </c>
      <c r="C144" s="111" t="s">
        <v>262</v>
      </c>
      <c r="D144" s="110">
        <f t="shared" si="4"/>
        <v>1515612694</v>
      </c>
      <c r="E144" s="110">
        <v>252685564</v>
      </c>
      <c r="F144" s="110">
        <v>0</v>
      </c>
      <c r="G144" s="110">
        <v>0</v>
      </c>
      <c r="H144" s="110">
        <v>1262927130</v>
      </c>
      <c r="I144" s="110"/>
    </row>
    <row r="145" spans="1:9" x14ac:dyDescent="0.2">
      <c r="A145" s="24">
        <v>137</v>
      </c>
      <c r="B145" s="53" t="s">
        <v>263</v>
      </c>
      <c r="C145" s="61" t="s">
        <v>264</v>
      </c>
      <c r="D145" s="110">
        <f t="shared" si="4"/>
        <v>0</v>
      </c>
      <c r="E145" s="110">
        <v>0</v>
      </c>
      <c r="F145" s="110">
        <v>0</v>
      </c>
      <c r="G145" s="110">
        <v>0</v>
      </c>
      <c r="H145" s="110">
        <v>0</v>
      </c>
      <c r="I145" s="110"/>
    </row>
    <row r="146" spans="1:9" ht="15" customHeight="1" x14ac:dyDescent="0.2">
      <c r="A146" s="24">
        <v>138</v>
      </c>
      <c r="B146" s="116" t="s">
        <v>265</v>
      </c>
      <c r="C146" s="117" t="s">
        <v>266</v>
      </c>
      <c r="D146" s="110">
        <f t="shared" si="4"/>
        <v>0</v>
      </c>
      <c r="E146" s="110">
        <v>0</v>
      </c>
      <c r="F146" s="110">
        <v>0</v>
      </c>
      <c r="G146" s="110">
        <v>0</v>
      </c>
      <c r="H146" s="110">
        <v>0</v>
      </c>
      <c r="I146" s="110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9"/>
  <sheetViews>
    <sheetView zoomScale="110" zoomScaleNormal="110" workbookViewId="0">
      <selection activeCell="I4" sqref="I4"/>
    </sheetView>
  </sheetViews>
  <sheetFormatPr defaultRowHeight="12" x14ac:dyDescent="0.2"/>
  <cols>
    <col min="1" max="1" width="4.7109375" style="92" customWidth="1"/>
    <col min="2" max="2" width="6.42578125" style="92" customWidth="1"/>
    <col min="3" max="3" width="56.7109375" style="46" customWidth="1"/>
    <col min="4" max="4" width="23.140625" style="1" customWidth="1"/>
    <col min="5" max="16384" width="9.140625" style="1"/>
  </cols>
  <sheetData>
    <row r="1" spans="1:4" ht="158.25" customHeight="1" x14ac:dyDescent="0.2">
      <c r="A1" s="148" t="s">
        <v>384</v>
      </c>
      <c r="B1" s="148"/>
      <c r="C1" s="148"/>
      <c r="D1" s="148"/>
    </row>
    <row r="2" spans="1:4" x14ac:dyDescent="0.2">
      <c r="C2" s="2"/>
    </row>
    <row r="3" spans="1:4" s="3" customFormat="1" ht="24.75" customHeight="1" x14ac:dyDescent="0.2">
      <c r="A3" s="186" t="s">
        <v>0</v>
      </c>
      <c r="B3" s="186" t="s">
        <v>1</v>
      </c>
      <c r="C3" s="186" t="s">
        <v>2</v>
      </c>
      <c r="D3" s="189" t="s">
        <v>378</v>
      </c>
    </row>
    <row r="4" spans="1:4" ht="39" customHeight="1" x14ac:dyDescent="0.2">
      <c r="A4" s="187"/>
      <c r="B4" s="187"/>
      <c r="C4" s="187"/>
      <c r="D4" s="190"/>
    </row>
    <row r="5" spans="1:4" ht="44.25" hidden="1" customHeight="1" x14ac:dyDescent="0.2">
      <c r="A5" s="188"/>
      <c r="B5" s="188"/>
      <c r="C5" s="188"/>
      <c r="D5" s="191"/>
    </row>
    <row r="6" spans="1:4" ht="12.75" customHeight="1" x14ac:dyDescent="0.2">
      <c r="A6" s="176" t="s">
        <v>268</v>
      </c>
      <c r="B6" s="176"/>
      <c r="C6" s="176"/>
      <c r="D6" s="83">
        <f>D7+D8</f>
        <v>806734621.43999958</v>
      </c>
    </row>
    <row r="7" spans="1:4" ht="12.75" customHeight="1" x14ac:dyDescent="0.2">
      <c r="A7" s="177" t="s">
        <v>267</v>
      </c>
      <c r="B7" s="177"/>
      <c r="C7" s="177"/>
      <c r="D7" s="84">
        <v>0</v>
      </c>
    </row>
    <row r="8" spans="1:4" ht="12.75" customHeight="1" x14ac:dyDescent="0.2">
      <c r="A8" s="177" t="s">
        <v>311</v>
      </c>
      <c r="B8" s="177"/>
      <c r="C8" s="177"/>
      <c r="D8" s="83">
        <f>SUM(D9:D146)</f>
        <v>806734621.43999958</v>
      </c>
    </row>
    <row r="9" spans="1:4" ht="12" customHeight="1" x14ac:dyDescent="0.2">
      <c r="A9" s="39">
        <v>1</v>
      </c>
      <c r="B9" s="4" t="s">
        <v>3</v>
      </c>
      <c r="C9" s="5" t="s">
        <v>4</v>
      </c>
      <c r="D9" s="82">
        <v>2282382.6999999993</v>
      </c>
    </row>
    <row r="10" spans="1:4" x14ac:dyDescent="0.2">
      <c r="A10" s="39">
        <v>2</v>
      </c>
      <c r="B10" s="7" t="s">
        <v>5</v>
      </c>
      <c r="C10" s="5" t="s">
        <v>6</v>
      </c>
      <c r="D10" s="82">
        <v>2379650.8699999992</v>
      </c>
    </row>
    <row r="11" spans="1:4" x14ac:dyDescent="0.2">
      <c r="A11" s="39">
        <v>3</v>
      </c>
      <c r="B11" s="52" t="s">
        <v>7</v>
      </c>
      <c r="C11" s="8" t="s">
        <v>8</v>
      </c>
      <c r="D11" s="82">
        <v>303873.71999999997</v>
      </c>
    </row>
    <row r="12" spans="1:4" ht="14.25" customHeight="1" x14ac:dyDescent="0.2">
      <c r="A12" s="39">
        <v>4</v>
      </c>
      <c r="B12" s="4" t="s">
        <v>9</v>
      </c>
      <c r="C12" s="5" t="s">
        <v>10</v>
      </c>
      <c r="D12" s="82">
        <v>145878.85999999999</v>
      </c>
    </row>
    <row r="13" spans="1:4" x14ac:dyDescent="0.2">
      <c r="A13" s="39">
        <v>5</v>
      </c>
      <c r="B13" s="4" t="s">
        <v>11</v>
      </c>
      <c r="C13" s="5" t="s">
        <v>12</v>
      </c>
      <c r="D13" s="82">
        <v>337400.37</v>
      </c>
    </row>
    <row r="14" spans="1:4" x14ac:dyDescent="0.2">
      <c r="A14" s="39">
        <v>6</v>
      </c>
      <c r="B14" s="52" t="s">
        <v>13</v>
      </c>
      <c r="C14" s="8" t="s">
        <v>14</v>
      </c>
      <c r="D14" s="82">
        <v>35639800.589999996</v>
      </c>
    </row>
    <row r="15" spans="1:4" x14ac:dyDescent="0.2">
      <c r="A15" s="39">
        <v>7</v>
      </c>
      <c r="B15" s="9" t="s">
        <v>15</v>
      </c>
      <c r="C15" s="10" t="s">
        <v>16</v>
      </c>
      <c r="D15" s="82">
        <v>3088894.12</v>
      </c>
    </row>
    <row r="16" spans="1:4" x14ac:dyDescent="0.2">
      <c r="A16" s="39">
        <v>8</v>
      </c>
      <c r="B16" s="52" t="s">
        <v>17</v>
      </c>
      <c r="C16" s="8" t="s">
        <v>18</v>
      </c>
      <c r="D16" s="82">
        <v>895973.9</v>
      </c>
    </row>
    <row r="17" spans="1:4" x14ac:dyDescent="0.2">
      <c r="A17" s="39">
        <v>9</v>
      </c>
      <c r="B17" s="52" t="s">
        <v>19</v>
      </c>
      <c r="C17" s="8" t="s">
        <v>20</v>
      </c>
      <c r="D17" s="82">
        <v>4483377.790000001</v>
      </c>
    </row>
    <row r="18" spans="1:4" x14ac:dyDescent="0.2">
      <c r="A18" s="39">
        <v>10</v>
      </c>
      <c r="B18" s="52" t="s">
        <v>21</v>
      </c>
      <c r="C18" s="8" t="s">
        <v>22</v>
      </c>
      <c r="D18" s="82">
        <v>4030.31</v>
      </c>
    </row>
    <row r="19" spans="1:4" x14ac:dyDescent="0.2">
      <c r="A19" s="39">
        <v>11</v>
      </c>
      <c r="B19" s="52" t="s">
        <v>23</v>
      </c>
      <c r="C19" s="8" t="s">
        <v>24</v>
      </c>
      <c r="D19" s="82">
        <v>175454.37999999998</v>
      </c>
    </row>
    <row r="20" spans="1:4" x14ac:dyDescent="0.2">
      <c r="A20" s="39">
        <v>12</v>
      </c>
      <c r="B20" s="52" t="s">
        <v>25</v>
      </c>
      <c r="C20" s="8" t="s">
        <v>26</v>
      </c>
      <c r="D20" s="82">
        <v>4506891.1200000029</v>
      </c>
    </row>
    <row r="21" spans="1:4" x14ac:dyDescent="0.2">
      <c r="A21" s="39">
        <v>13</v>
      </c>
      <c r="B21" s="52" t="s">
        <v>383</v>
      </c>
      <c r="C21" s="5" t="s">
        <v>350</v>
      </c>
      <c r="D21" s="82">
        <v>0</v>
      </c>
    </row>
    <row r="22" spans="1:4" x14ac:dyDescent="0.2">
      <c r="A22" s="39">
        <v>14</v>
      </c>
      <c r="B22" s="4" t="s">
        <v>27</v>
      </c>
      <c r="C22" s="8" t="s">
        <v>28</v>
      </c>
      <c r="D22" s="82">
        <v>0</v>
      </c>
    </row>
    <row r="23" spans="1:4" x14ac:dyDescent="0.2">
      <c r="A23" s="39">
        <v>15</v>
      </c>
      <c r="B23" s="52" t="s">
        <v>29</v>
      </c>
      <c r="C23" s="8" t="s">
        <v>30</v>
      </c>
      <c r="D23" s="82">
        <v>2803855.62</v>
      </c>
    </row>
    <row r="24" spans="1:4" x14ac:dyDescent="0.2">
      <c r="A24" s="39">
        <v>16</v>
      </c>
      <c r="B24" s="52" t="s">
        <v>31</v>
      </c>
      <c r="C24" s="8" t="s">
        <v>32</v>
      </c>
      <c r="D24" s="82">
        <v>1369220.9699999993</v>
      </c>
    </row>
    <row r="25" spans="1:4" x14ac:dyDescent="0.2">
      <c r="A25" s="39">
        <v>17</v>
      </c>
      <c r="B25" s="52" t="s">
        <v>33</v>
      </c>
      <c r="C25" s="8" t="s">
        <v>34</v>
      </c>
      <c r="D25" s="82">
        <v>2056937.2799999998</v>
      </c>
    </row>
    <row r="26" spans="1:4" x14ac:dyDescent="0.2">
      <c r="A26" s="39">
        <v>18</v>
      </c>
      <c r="B26" s="52" t="s">
        <v>35</v>
      </c>
      <c r="C26" s="8" t="s">
        <v>36</v>
      </c>
      <c r="D26" s="82">
        <v>1557189.8600000003</v>
      </c>
    </row>
    <row r="27" spans="1:4" x14ac:dyDescent="0.2">
      <c r="A27" s="39">
        <v>19</v>
      </c>
      <c r="B27" s="4" t="s">
        <v>37</v>
      </c>
      <c r="C27" s="5" t="s">
        <v>38</v>
      </c>
      <c r="D27" s="82">
        <v>170485.56</v>
      </c>
    </row>
    <row r="28" spans="1:4" x14ac:dyDescent="0.2">
      <c r="A28" s="39">
        <v>20</v>
      </c>
      <c r="B28" s="4" t="s">
        <v>39</v>
      </c>
      <c r="C28" s="5" t="s">
        <v>40</v>
      </c>
      <c r="D28" s="82">
        <v>0</v>
      </c>
    </row>
    <row r="29" spans="1:4" x14ac:dyDescent="0.2">
      <c r="A29" s="39">
        <v>21</v>
      </c>
      <c r="B29" s="4" t="s">
        <v>41</v>
      </c>
      <c r="C29" s="5" t="s">
        <v>42</v>
      </c>
      <c r="D29" s="82">
        <v>1049741.7399999998</v>
      </c>
    </row>
    <row r="30" spans="1:4" x14ac:dyDescent="0.2">
      <c r="A30" s="39">
        <v>22</v>
      </c>
      <c r="B30" s="4" t="s">
        <v>43</v>
      </c>
      <c r="C30" s="5" t="s">
        <v>44</v>
      </c>
      <c r="D30" s="82">
        <v>4665251.870000001</v>
      </c>
    </row>
    <row r="31" spans="1:4" x14ac:dyDescent="0.2">
      <c r="A31" s="39">
        <v>23</v>
      </c>
      <c r="B31" s="52" t="s">
        <v>45</v>
      </c>
      <c r="C31" s="8" t="s">
        <v>46</v>
      </c>
      <c r="D31" s="82">
        <v>0</v>
      </c>
    </row>
    <row r="32" spans="1:4" ht="12" customHeight="1" x14ac:dyDescent="0.2">
      <c r="A32" s="39">
        <v>24</v>
      </c>
      <c r="B32" s="52" t="s">
        <v>47</v>
      </c>
      <c r="C32" s="8" t="s">
        <v>48</v>
      </c>
      <c r="D32" s="82">
        <v>0</v>
      </c>
    </row>
    <row r="33" spans="1:4" x14ac:dyDescent="0.2">
      <c r="A33" s="39">
        <v>25</v>
      </c>
      <c r="B33" s="52" t="s">
        <v>49</v>
      </c>
      <c r="C33" s="8" t="s">
        <v>50</v>
      </c>
      <c r="D33" s="82">
        <v>0</v>
      </c>
    </row>
    <row r="34" spans="1:4" x14ac:dyDescent="0.2">
      <c r="A34" s="39">
        <v>26</v>
      </c>
      <c r="B34" s="4" t="s">
        <v>51</v>
      </c>
      <c r="C34" s="10" t="s">
        <v>52</v>
      </c>
      <c r="D34" s="82">
        <v>14221955.849999994</v>
      </c>
    </row>
    <row r="35" spans="1:4" x14ac:dyDescent="0.2">
      <c r="A35" s="39">
        <v>27</v>
      </c>
      <c r="B35" s="52" t="s">
        <v>53</v>
      </c>
      <c r="C35" s="8" t="s">
        <v>54</v>
      </c>
      <c r="D35" s="82">
        <v>80115.69</v>
      </c>
    </row>
    <row r="36" spans="1:4" ht="24" customHeight="1" x14ac:dyDescent="0.2">
      <c r="A36" s="39">
        <v>28</v>
      </c>
      <c r="B36" s="52" t="s">
        <v>55</v>
      </c>
      <c r="C36" s="8" t="s">
        <v>56</v>
      </c>
      <c r="D36" s="82">
        <v>195570.73</v>
      </c>
    </row>
    <row r="37" spans="1:4" ht="12" customHeight="1" x14ac:dyDescent="0.2">
      <c r="A37" s="39">
        <v>29</v>
      </c>
      <c r="B37" s="7" t="s">
        <v>57</v>
      </c>
      <c r="C37" s="10" t="s">
        <v>58</v>
      </c>
      <c r="D37" s="82">
        <v>0</v>
      </c>
    </row>
    <row r="38" spans="1:4" x14ac:dyDescent="0.2">
      <c r="A38" s="39">
        <v>30</v>
      </c>
      <c r="B38" s="4" t="s">
        <v>59</v>
      </c>
      <c r="C38" s="5" t="s">
        <v>60</v>
      </c>
      <c r="D38" s="82">
        <v>0</v>
      </c>
    </row>
    <row r="39" spans="1:4" x14ac:dyDescent="0.2">
      <c r="A39" s="39">
        <v>31</v>
      </c>
      <c r="B39" s="52" t="s">
        <v>61</v>
      </c>
      <c r="C39" s="8" t="s">
        <v>62</v>
      </c>
      <c r="D39" s="82">
        <v>0</v>
      </c>
    </row>
    <row r="40" spans="1:4" x14ac:dyDescent="0.2">
      <c r="A40" s="39">
        <v>32</v>
      </c>
      <c r="B40" s="7" t="s">
        <v>63</v>
      </c>
      <c r="C40" s="5" t="s">
        <v>64</v>
      </c>
      <c r="D40" s="82">
        <v>6345645.1900000013</v>
      </c>
    </row>
    <row r="41" spans="1:4" x14ac:dyDescent="0.2">
      <c r="A41" s="39">
        <v>33</v>
      </c>
      <c r="B41" s="9" t="s">
        <v>65</v>
      </c>
      <c r="C41" s="10" t="s">
        <v>66</v>
      </c>
      <c r="D41" s="82">
        <v>4869708.6199999992</v>
      </c>
    </row>
    <row r="42" spans="1:4" x14ac:dyDescent="0.2">
      <c r="A42" s="39">
        <v>34</v>
      </c>
      <c r="B42" s="7" t="s">
        <v>67</v>
      </c>
      <c r="C42" s="5" t="s">
        <v>68</v>
      </c>
      <c r="D42" s="82">
        <v>2193816.17</v>
      </c>
    </row>
    <row r="43" spans="1:4" x14ac:dyDescent="0.2">
      <c r="A43" s="39">
        <v>35</v>
      </c>
      <c r="B43" s="52" t="s">
        <v>69</v>
      </c>
      <c r="C43" s="8" t="s">
        <v>70</v>
      </c>
      <c r="D43" s="82">
        <v>64401.18</v>
      </c>
    </row>
    <row r="44" spans="1:4" x14ac:dyDescent="0.2">
      <c r="A44" s="39">
        <v>36</v>
      </c>
      <c r="B44" s="7" t="s">
        <v>71</v>
      </c>
      <c r="C44" s="5" t="s">
        <v>72</v>
      </c>
      <c r="D44" s="82">
        <v>68144.83</v>
      </c>
    </row>
    <row r="45" spans="1:4" x14ac:dyDescent="0.2">
      <c r="A45" s="39">
        <v>37</v>
      </c>
      <c r="B45" s="4" t="s">
        <v>73</v>
      </c>
      <c r="C45" s="5" t="s">
        <v>74</v>
      </c>
      <c r="D45" s="82">
        <v>4817411.1900000004</v>
      </c>
    </row>
    <row r="46" spans="1:4" x14ac:dyDescent="0.2">
      <c r="A46" s="39">
        <v>38</v>
      </c>
      <c r="B46" s="11" t="s">
        <v>75</v>
      </c>
      <c r="C46" s="12" t="s">
        <v>76</v>
      </c>
      <c r="D46" s="82">
        <v>1480137.0699999998</v>
      </c>
    </row>
    <row r="47" spans="1:4" x14ac:dyDescent="0.2">
      <c r="A47" s="39">
        <v>39</v>
      </c>
      <c r="B47" s="4" t="s">
        <v>77</v>
      </c>
      <c r="C47" s="5" t="s">
        <v>78</v>
      </c>
      <c r="D47" s="82">
        <v>201030.03000000003</v>
      </c>
    </row>
    <row r="48" spans="1:4" x14ac:dyDescent="0.2">
      <c r="A48" s="39">
        <v>40</v>
      </c>
      <c r="B48" s="9" t="s">
        <v>79</v>
      </c>
      <c r="C48" s="10" t="s">
        <v>80</v>
      </c>
      <c r="D48" s="82">
        <v>4156679.4100000011</v>
      </c>
    </row>
    <row r="49" spans="1:4" x14ac:dyDescent="0.2">
      <c r="A49" s="39">
        <v>41</v>
      </c>
      <c r="B49" s="52" t="s">
        <v>81</v>
      </c>
      <c r="C49" s="8" t="s">
        <v>82</v>
      </c>
      <c r="D49" s="82">
        <v>1904447.1999999995</v>
      </c>
    </row>
    <row r="50" spans="1:4" x14ac:dyDescent="0.2">
      <c r="A50" s="39">
        <v>42</v>
      </c>
      <c r="B50" s="7" t="s">
        <v>83</v>
      </c>
      <c r="C50" s="5" t="s">
        <v>84</v>
      </c>
      <c r="D50" s="82">
        <v>157426</v>
      </c>
    </row>
    <row r="51" spans="1:4" x14ac:dyDescent="0.2">
      <c r="A51" s="39">
        <v>43</v>
      </c>
      <c r="B51" s="52" t="s">
        <v>85</v>
      </c>
      <c r="C51" s="8" t="s">
        <v>86</v>
      </c>
      <c r="D51" s="82">
        <v>3734744.13</v>
      </c>
    </row>
    <row r="52" spans="1:4" x14ac:dyDescent="0.2">
      <c r="A52" s="39">
        <v>44</v>
      </c>
      <c r="B52" s="4" t="s">
        <v>87</v>
      </c>
      <c r="C52" s="5" t="s">
        <v>88</v>
      </c>
      <c r="D52" s="82">
        <v>1834266.93</v>
      </c>
    </row>
    <row r="53" spans="1:4" x14ac:dyDescent="0.2">
      <c r="A53" s="39">
        <v>45</v>
      </c>
      <c r="B53" s="4" t="s">
        <v>89</v>
      </c>
      <c r="C53" s="5" t="s">
        <v>90</v>
      </c>
      <c r="D53" s="82">
        <v>1366372.2799999998</v>
      </c>
    </row>
    <row r="54" spans="1:4" x14ac:dyDescent="0.2">
      <c r="A54" s="39">
        <v>46</v>
      </c>
      <c r="B54" s="52" t="s">
        <v>91</v>
      </c>
      <c r="C54" s="8" t="s">
        <v>92</v>
      </c>
      <c r="D54" s="82">
        <v>107240.97</v>
      </c>
    </row>
    <row r="55" spans="1:4" ht="10.5" customHeight="1" x14ac:dyDescent="0.2">
      <c r="A55" s="39">
        <v>47</v>
      </c>
      <c r="B55" s="52" t="s">
        <v>93</v>
      </c>
      <c r="C55" s="8" t="s">
        <v>94</v>
      </c>
      <c r="D55" s="82">
        <v>764505.35000000009</v>
      </c>
    </row>
    <row r="56" spans="1:4" x14ac:dyDescent="0.2">
      <c r="A56" s="39">
        <v>48</v>
      </c>
      <c r="B56" s="7" t="s">
        <v>95</v>
      </c>
      <c r="C56" s="5" t="s">
        <v>96</v>
      </c>
      <c r="D56" s="82">
        <v>3760937.2500000028</v>
      </c>
    </row>
    <row r="57" spans="1:4" x14ac:dyDescent="0.2">
      <c r="A57" s="39">
        <v>49</v>
      </c>
      <c r="B57" s="52" t="s">
        <v>97</v>
      </c>
      <c r="C57" s="8" t="s">
        <v>98</v>
      </c>
      <c r="D57" s="82">
        <v>134380.64000000001</v>
      </c>
    </row>
    <row r="58" spans="1:4" x14ac:dyDescent="0.2">
      <c r="A58" s="39">
        <v>50</v>
      </c>
      <c r="B58" s="7" t="s">
        <v>99</v>
      </c>
      <c r="C58" s="5" t="s">
        <v>100</v>
      </c>
      <c r="D58" s="82">
        <v>989336.93</v>
      </c>
    </row>
    <row r="59" spans="1:4" ht="10.5" customHeight="1" x14ac:dyDescent="0.2">
      <c r="A59" s="39">
        <v>51</v>
      </c>
      <c r="B59" s="52" t="s">
        <v>101</v>
      </c>
      <c r="C59" s="8" t="s">
        <v>102</v>
      </c>
      <c r="D59" s="82">
        <v>2247518.2200000002</v>
      </c>
    </row>
    <row r="60" spans="1:4" x14ac:dyDescent="0.2">
      <c r="A60" s="39">
        <v>52</v>
      </c>
      <c r="B60" s="52" t="s">
        <v>103</v>
      </c>
      <c r="C60" s="8" t="s">
        <v>104</v>
      </c>
      <c r="D60" s="82">
        <v>12306975.540000001</v>
      </c>
    </row>
    <row r="61" spans="1:4" x14ac:dyDescent="0.2">
      <c r="A61" s="39">
        <v>53</v>
      </c>
      <c r="B61" s="52" t="s">
        <v>105</v>
      </c>
      <c r="C61" s="8" t="s">
        <v>106</v>
      </c>
      <c r="D61" s="82">
        <v>278057.95999999996</v>
      </c>
    </row>
    <row r="62" spans="1:4" x14ac:dyDescent="0.2">
      <c r="A62" s="39">
        <v>54</v>
      </c>
      <c r="B62" s="52" t="s">
        <v>107</v>
      </c>
      <c r="C62" s="8" t="s">
        <v>108</v>
      </c>
      <c r="D62" s="82">
        <v>0</v>
      </c>
    </row>
    <row r="63" spans="1:4" x14ac:dyDescent="0.2">
      <c r="A63" s="39">
        <v>55</v>
      </c>
      <c r="B63" s="52" t="s">
        <v>109</v>
      </c>
      <c r="C63" s="8" t="s">
        <v>110</v>
      </c>
      <c r="D63" s="82">
        <v>657022.17000000004</v>
      </c>
    </row>
    <row r="64" spans="1:4" x14ac:dyDescent="0.2">
      <c r="A64" s="39">
        <v>56</v>
      </c>
      <c r="B64" s="95" t="s">
        <v>390</v>
      </c>
      <c r="C64" s="10" t="s">
        <v>389</v>
      </c>
      <c r="D64" s="82"/>
    </row>
    <row r="65" spans="1:4" x14ac:dyDescent="0.2">
      <c r="A65" s="39">
        <v>57</v>
      </c>
      <c r="B65" s="52" t="s">
        <v>111</v>
      </c>
      <c r="C65" s="8" t="s">
        <v>112</v>
      </c>
      <c r="D65" s="82">
        <v>0</v>
      </c>
    </row>
    <row r="66" spans="1:4" x14ac:dyDescent="0.2">
      <c r="A66" s="39">
        <v>58</v>
      </c>
      <c r="B66" s="7" t="s">
        <v>113</v>
      </c>
      <c r="C66" s="8" t="s">
        <v>114</v>
      </c>
      <c r="D66" s="82">
        <v>0</v>
      </c>
    </row>
    <row r="67" spans="1:4" ht="17.25" customHeight="1" x14ac:dyDescent="0.2">
      <c r="A67" s="39">
        <v>59</v>
      </c>
      <c r="B67" s="9" t="s">
        <v>115</v>
      </c>
      <c r="C67" s="10" t="s">
        <v>116</v>
      </c>
      <c r="D67" s="82">
        <v>0</v>
      </c>
    </row>
    <row r="68" spans="1:4" ht="15" customHeight="1" x14ac:dyDescent="0.2">
      <c r="A68" s="39">
        <v>60</v>
      </c>
      <c r="B68" s="7" t="s">
        <v>117</v>
      </c>
      <c r="C68" s="8" t="s">
        <v>118</v>
      </c>
      <c r="D68" s="82">
        <v>0</v>
      </c>
    </row>
    <row r="69" spans="1:4" ht="16.5" customHeight="1" x14ac:dyDescent="0.2">
      <c r="A69" s="39">
        <v>61</v>
      </c>
      <c r="B69" s="52" t="s">
        <v>119</v>
      </c>
      <c r="C69" s="8" t="s">
        <v>318</v>
      </c>
      <c r="D69" s="82">
        <v>0</v>
      </c>
    </row>
    <row r="70" spans="1:4" ht="24.75" customHeight="1" x14ac:dyDescent="0.2">
      <c r="A70" s="39">
        <v>62</v>
      </c>
      <c r="B70" s="4" t="s">
        <v>120</v>
      </c>
      <c r="C70" s="8" t="s">
        <v>121</v>
      </c>
      <c r="D70" s="82">
        <v>0</v>
      </c>
    </row>
    <row r="71" spans="1:4" ht="24.75" customHeight="1" x14ac:dyDescent="0.2">
      <c r="A71" s="39">
        <v>63</v>
      </c>
      <c r="B71" s="4" t="s">
        <v>122</v>
      </c>
      <c r="C71" s="8" t="s">
        <v>123</v>
      </c>
      <c r="D71" s="82">
        <v>0</v>
      </c>
    </row>
    <row r="72" spans="1:4" ht="16.5" customHeight="1" x14ac:dyDescent="0.2">
      <c r="A72" s="39">
        <v>64</v>
      </c>
      <c r="B72" s="7" t="s">
        <v>124</v>
      </c>
      <c r="C72" s="8" t="s">
        <v>125</v>
      </c>
      <c r="D72" s="82">
        <v>0</v>
      </c>
    </row>
    <row r="73" spans="1:4" x14ac:dyDescent="0.2">
      <c r="A73" s="39">
        <v>65</v>
      </c>
      <c r="B73" s="7" t="s">
        <v>126</v>
      </c>
      <c r="C73" s="5" t="s">
        <v>127</v>
      </c>
      <c r="D73" s="82">
        <v>0</v>
      </c>
    </row>
    <row r="74" spans="1:4" x14ac:dyDescent="0.2">
      <c r="A74" s="39">
        <v>66</v>
      </c>
      <c r="B74" s="7" t="s">
        <v>128</v>
      </c>
      <c r="C74" s="8" t="s">
        <v>129</v>
      </c>
      <c r="D74" s="82">
        <v>0</v>
      </c>
    </row>
    <row r="75" spans="1:4" x14ac:dyDescent="0.2">
      <c r="A75" s="39">
        <v>67</v>
      </c>
      <c r="B75" s="7" t="s">
        <v>130</v>
      </c>
      <c r="C75" s="8" t="s">
        <v>131</v>
      </c>
      <c r="D75" s="82">
        <v>0</v>
      </c>
    </row>
    <row r="76" spans="1:4" x14ac:dyDescent="0.2">
      <c r="A76" s="39">
        <v>68</v>
      </c>
      <c r="B76" s="4" t="s">
        <v>132</v>
      </c>
      <c r="C76" s="8" t="s">
        <v>133</v>
      </c>
      <c r="D76" s="82">
        <v>0</v>
      </c>
    </row>
    <row r="77" spans="1:4" x14ac:dyDescent="0.2">
      <c r="A77" s="39">
        <v>69</v>
      </c>
      <c r="B77" s="7" t="s">
        <v>134</v>
      </c>
      <c r="C77" s="8" t="s">
        <v>135</v>
      </c>
      <c r="D77" s="82">
        <v>0</v>
      </c>
    </row>
    <row r="78" spans="1:4" x14ac:dyDescent="0.2">
      <c r="A78" s="39">
        <v>70</v>
      </c>
      <c r="B78" s="7" t="s">
        <v>136</v>
      </c>
      <c r="C78" s="8" t="s">
        <v>137</v>
      </c>
      <c r="D78" s="82">
        <v>0</v>
      </c>
    </row>
    <row r="79" spans="1:4" x14ac:dyDescent="0.2">
      <c r="A79" s="39">
        <v>71</v>
      </c>
      <c r="B79" s="4" t="s">
        <v>138</v>
      </c>
      <c r="C79" s="8" t="s">
        <v>139</v>
      </c>
      <c r="D79" s="82">
        <v>0</v>
      </c>
    </row>
    <row r="80" spans="1:4" x14ac:dyDescent="0.2">
      <c r="A80" s="39">
        <v>72</v>
      </c>
      <c r="B80" s="4" t="s">
        <v>140</v>
      </c>
      <c r="C80" s="8" t="s">
        <v>141</v>
      </c>
      <c r="D80" s="82">
        <v>0</v>
      </c>
    </row>
    <row r="81" spans="1:4" x14ac:dyDescent="0.2">
      <c r="A81" s="39">
        <v>73</v>
      </c>
      <c r="B81" s="4" t="s">
        <v>142</v>
      </c>
      <c r="C81" s="8" t="s">
        <v>143</v>
      </c>
      <c r="D81" s="82">
        <v>0</v>
      </c>
    </row>
    <row r="82" spans="1:4" x14ac:dyDescent="0.2">
      <c r="A82" s="39">
        <v>74</v>
      </c>
      <c r="B82" s="52" t="s">
        <v>144</v>
      </c>
      <c r="C82" s="8" t="s">
        <v>145</v>
      </c>
      <c r="D82" s="82">
        <v>60199954.980000019</v>
      </c>
    </row>
    <row r="83" spans="1:4" x14ac:dyDescent="0.2">
      <c r="A83" s="39">
        <v>75</v>
      </c>
      <c r="B83" s="4" t="s">
        <v>146</v>
      </c>
      <c r="C83" s="8" t="s">
        <v>147</v>
      </c>
      <c r="D83" s="82">
        <v>1065378.99</v>
      </c>
    </row>
    <row r="84" spans="1:4" x14ac:dyDescent="0.2">
      <c r="A84" s="39">
        <v>76</v>
      </c>
      <c r="B84" s="52" t="s">
        <v>148</v>
      </c>
      <c r="C84" s="8" t="s">
        <v>149</v>
      </c>
      <c r="D84" s="82">
        <v>22852047.119999997</v>
      </c>
    </row>
    <row r="85" spans="1:4" x14ac:dyDescent="0.2">
      <c r="A85" s="39">
        <v>77</v>
      </c>
      <c r="B85" s="9" t="s">
        <v>150</v>
      </c>
      <c r="C85" s="10" t="s">
        <v>151</v>
      </c>
      <c r="D85" s="82">
        <v>0</v>
      </c>
    </row>
    <row r="86" spans="1:4" x14ac:dyDescent="0.2">
      <c r="A86" s="39">
        <v>78</v>
      </c>
      <c r="B86" s="4" t="s">
        <v>152</v>
      </c>
      <c r="C86" s="8" t="s">
        <v>153</v>
      </c>
      <c r="D86" s="82">
        <v>54536256.819999993</v>
      </c>
    </row>
    <row r="87" spans="1:4" x14ac:dyDescent="0.2">
      <c r="A87" s="39">
        <v>79</v>
      </c>
      <c r="B87" s="9" t="s">
        <v>154</v>
      </c>
      <c r="C87" s="10" t="s">
        <v>155</v>
      </c>
      <c r="D87" s="82">
        <v>12407018.189999998</v>
      </c>
    </row>
    <row r="88" spans="1:4" x14ac:dyDescent="0.2">
      <c r="A88" s="39">
        <v>80</v>
      </c>
      <c r="B88" s="4" t="s">
        <v>156</v>
      </c>
      <c r="C88" s="8" t="s">
        <v>157</v>
      </c>
      <c r="D88" s="82">
        <v>74582940.949999988</v>
      </c>
    </row>
    <row r="89" spans="1:4" x14ac:dyDescent="0.2">
      <c r="A89" s="39">
        <v>81</v>
      </c>
      <c r="B89" s="9" t="s">
        <v>158</v>
      </c>
      <c r="C89" s="10" t="s">
        <v>159</v>
      </c>
      <c r="D89" s="82">
        <v>20759707.229999978</v>
      </c>
    </row>
    <row r="90" spans="1:4" x14ac:dyDescent="0.2">
      <c r="A90" s="39">
        <v>82</v>
      </c>
      <c r="B90" s="7" t="s">
        <v>160</v>
      </c>
      <c r="C90" s="10" t="s">
        <v>391</v>
      </c>
      <c r="D90" s="82">
        <v>0</v>
      </c>
    </row>
    <row r="91" spans="1:4" x14ac:dyDescent="0.2">
      <c r="A91" s="39">
        <v>83</v>
      </c>
      <c r="B91" s="52" t="s">
        <v>161</v>
      </c>
      <c r="C91" s="8" t="s">
        <v>162</v>
      </c>
      <c r="D91" s="82">
        <v>0</v>
      </c>
    </row>
    <row r="92" spans="1:4" x14ac:dyDescent="0.2">
      <c r="A92" s="39">
        <v>84</v>
      </c>
      <c r="B92" s="7" t="s">
        <v>163</v>
      </c>
      <c r="C92" s="5" t="s">
        <v>164</v>
      </c>
      <c r="D92" s="82">
        <v>0</v>
      </c>
    </row>
    <row r="93" spans="1:4" x14ac:dyDescent="0.2">
      <c r="A93" s="39">
        <v>85</v>
      </c>
      <c r="B93" s="7" t="s">
        <v>165</v>
      </c>
      <c r="C93" s="10" t="s">
        <v>166</v>
      </c>
      <c r="D93" s="82">
        <v>0</v>
      </c>
    </row>
    <row r="94" spans="1:4" x14ac:dyDescent="0.2">
      <c r="A94" s="39">
        <v>86</v>
      </c>
      <c r="B94" s="52" t="s">
        <v>167</v>
      </c>
      <c r="C94" s="8" t="s">
        <v>168</v>
      </c>
      <c r="D94" s="82">
        <v>5039358.5999999996</v>
      </c>
    </row>
    <row r="95" spans="1:4" x14ac:dyDescent="0.2">
      <c r="A95" s="39">
        <v>87</v>
      </c>
      <c r="B95" s="7" t="s">
        <v>169</v>
      </c>
      <c r="C95" s="5" t="s">
        <v>170</v>
      </c>
      <c r="D95" s="82">
        <v>365941.94999999995</v>
      </c>
    </row>
    <row r="96" spans="1:4" x14ac:dyDescent="0.2">
      <c r="A96" s="39">
        <v>88</v>
      </c>
      <c r="B96" s="52" t="s">
        <v>171</v>
      </c>
      <c r="C96" s="8" t="s">
        <v>172</v>
      </c>
      <c r="D96" s="82">
        <v>1150223.8200000003</v>
      </c>
    </row>
    <row r="97" spans="1:4" x14ac:dyDescent="0.2">
      <c r="A97" s="39">
        <v>89</v>
      </c>
      <c r="B97" s="52" t="s">
        <v>173</v>
      </c>
      <c r="C97" s="8" t="s">
        <v>174</v>
      </c>
      <c r="D97" s="82">
        <v>487733.10000000003</v>
      </c>
    </row>
    <row r="98" spans="1:4" ht="13.5" customHeight="1" x14ac:dyDescent="0.2">
      <c r="A98" s="39">
        <v>90</v>
      </c>
      <c r="B98" s="7" t="s">
        <v>175</v>
      </c>
      <c r="C98" s="10" t="s">
        <v>176</v>
      </c>
      <c r="D98" s="82">
        <v>98197.75</v>
      </c>
    </row>
    <row r="99" spans="1:4" ht="14.25" customHeight="1" x14ac:dyDescent="0.2">
      <c r="A99" s="39">
        <v>91</v>
      </c>
      <c r="B99" s="7" t="s">
        <v>177</v>
      </c>
      <c r="C99" s="5" t="s">
        <v>178</v>
      </c>
      <c r="D99" s="82">
        <v>295569.48</v>
      </c>
    </row>
    <row r="100" spans="1:4" x14ac:dyDescent="0.2">
      <c r="A100" s="39">
        <v>92</v>
      </c>
      <c r="B100" s="4" t="s">
        <v>179</v>
      </c>
      <c r="C100" s="5" t="s">
        <v>180</v>
      </c>
      <c r="D100" s="82">
        <v>3816168.3399999994</v>
      </c>
    </row>
    <row r="101" spans="1:4" x14ac:dyDescent="0.2">
      <c r="A101" s="39">
        <v>93</v>
      </c>
      <c r="B101" s="4" t="s">
        <v>181</v>
      </c>
      <c r="C101" s="5" t="s">
        <v>182</v>
      </c>
      <c r="D101" s="82">
        <v>675886.14999999991</v>
      </c>
    </row>
    <row r="102" spans="1:4" x14ac:dyDescent="0.2">
      <c r="A102" s="39">
        <v>94</v>
      </c>
      <c r="B102" s="52" t="s">
        <v>183</v>
      </c>
      <c r="C102" s="8" t="s">
        <v>184</v>
      </c>
      <c r="D102" s="82">
        <v>713370.22999999986</v>
      </c>
    </row>
    <row r="103" spans="1:4" x14ac:dyDescent="0.2">
      <c r="A103" s="39">
        <v>95</v>
      </c>
      <c r="B103" s="9" t="s">
        <v>185</v>
      </c>
      <c r="C103" s="10" t="s">
        <v>186</v>
      </c>
      <c r="D103" s="82">
        <v>47250.86</v>
      </c>
    </row>
    <row r="104" spans="1:4" x14ac:dyDescent="0.2">
      <c r="A104" s="39">
        <v>96</v>
      </c>
      <c r="B104" s="4" t="s">
        <v>187</v>
      </c>
      <c r="C104" s="5" t="s">
        <v>188</v>
      </c>
      <c r="D104" s="82">
        <v>2039750.2500000005</v>
      </c>
    </row>
    <row r="105" spans="1:4" x14ac:dyDescent="0.2">
      <c r="A105" s="39">
        <v>97</v>
      </c>
      <c r="B105" s="7" t="s">
        <v>189</v>
      </c>
      <c r="C105" s="5" t="s">
        <v>190</v>
      </c>
      <c r="D105" s="82">
        <v>13408476.879999995</v>
      </c>
    </row>
    <row r="106" spans="1:4" x14ac:dyDescent="0.2">
      <c r="A106" s="39">
        <v>98</v>
      </c>
      <c r="B106" s="52" t="s">
        <v>191</v>
      </c>
      <c r="C106" s="8" t="s">
        <v>192</v>
      </c>
      <c r="D106" s="82">
        <v>2636337.6500000013</v>
      </c>
    </row>
    <row r="107" spans="1:4" x14ac:dyDescent="0.2">
      <c r="A107" s="39">
        <v>99</v>
      </c>
      <c r="B107" s="52" t="s">
        <v>193</v>
      </c>
      <c r="C107" s="8" t="s">
        <v>194</v>
      </c>
      <c r="D107" s="82">
        <v>806940.5199999999</v>
      </c>
    </row>
    <row r="108" spans="1:4" x14ac:dyDescent="0.2">
      <c r="A108" s="39">
        <v>100</v>
      </c>
      <c r="B108" s="4" t="s">
        <v>195</v>
      </c>
      <c r="C108" s="5" t="s">
        <v>196</v>
      </c>
      <c r="D108" s="82">
        <v>1757914.9600000002</v>
      </c>
    </row>
    <row r="109" spans="1:4" x14ac:dyDescent="0.2">
      <c r="A109" s="39">
        <v>101</v>
      </c>
      <c r="B109" s="7" t="s">
        <v>197</v>
      </c>
      <c r="C109" s="5" t="s">
        <v>198</v>
      </c>
      <c r="D109" s="82">
        <v>426025.16</v>
      </c>
    </row>
    <row r="110" spans="1:4" x14ac:dyDescent="0.2">
      <c r="A110" s="39">
        <v>102</v>
      </c>
      <c r="B110" s="4" t="s">
        <v>199</v>
      </c>
      <c r="C110" s="8" t="s">
        <v>200</v>
      </c>
      <c r="D110" s="82">
        <v>0</v>
      </c>
    </row>
    <row r="111" spans="1:4" x14ac:dyDescent="0.2">
      <c r="A111" s="39">
        <v>103</v>
      </c>
      <c r="B111" s="4" t="s">
        <v>201</v>
      </c>
      <c r="C111" s="5" t="s">
        <v>202</v>
      </c>
      <c r="D111" s="82">
        <v>0</v>
      </c>
    </row>
    <row r="112" spans="1:4" x14ac:dyDescent="0.2">
      <c r="A112" s="39">
        <v>104</v>
      </c>
      <c r="B112" s="52" t="s">
        <v>203</v>
      </c>
      <c r="C112" s="8" t="s">
        <v>204</v>
      </c>
      <c r="D112" s="82">
        <v>0</v>
      </c>
    </row>
    <row r="113" spans="1:4" x14ac:dyDescent="0.2">
      <c r="A113" s="39">
        <v>105</v>
      </c>
      <c r="B113" s="52" t="s">
        <v>205</v>
      </c>
      <c r="C113" s="8" t="s">
        <v>206</v>
      </c>
      <c r="D113" s="82">
        <v>0</v>
      </c>
    </row>
    <row r="114" spans="1:4" x14ac:dyDescent="0.2">
      <c r="A114" s="39">
        <v>106</v>
      </c>
      <c r="B114" s="52" t="s">
        <v>207</v>
      </c>
      <c r="C114" s="8" t="s">
        <v>208</v>
      </c>
      <c r="D114" s="82">
        <v>0</v>
      </c>
    </row>
    <row r="115" spans="1:4" x14ac:dyDescent="0.2">
      <c r="A115" s="39">
        <v>107</v>
      </c>
      <c r="B115" s="52" t="s">
        <v>209</v>
      </c>
      <c r="C115" s="8" t="s">
        <v>210</v>
      </c>
      <c r="D115" s="82">
        <v>0</v>
      </c>
    </row>
    <row r="116" spans="1:4" x14ac:dyDescent="0.2">
      <c r="A116" s="39">
        <v>108</v>
      </c>
      <c r="B116" s="52" t="s">
        <v>211</v>
      </c>
      <c r="C116" s="8" t="s">
        <v>212</v>
      </c>
      <c r="D116" s="82">
        <v>0</v>
      </c>
    </row>
    <row r="117" spans="1:4" x14ac:dyDescent="0.2">
      <c r="A117" s="39">
        <v>109</v>
      </c>
      <c r="B117" s="52" t="s">
        <v>213</v>
      </c>
      <c r="C117" s="8" t="s">
        <v>214</v>
      </c>
      <c r="D117" s="82">
        <v>0</v>
      </c>
    </row>
    <row r="118" spans="1:4" ht="12" customHeight="1" x14ac:dyDescent="0.2">
      <c r="A118" s="39">
        <v>110</v>
      </c>
      <c r="B118" s="13" t="s">
        <v>215</v>
      </c>
      <c r="C118" s="14" t="s">
        <v>216</v>
      </c>
      <c r="D118" s="82">
        <v>0</v>
      </c>
    </row>
    <row r="119" spans="1:4" x14ac:dyDescent="0.2">
      <c r="A119" s="39">
        <v>111</v>
      </c>
      <c r="B119" s="13" t="s">
        <v>382</v>
      </c>
      <c r="C119" s="14" t="s">
        <v>319</v>
      </c>
      <c r="D119" s="82">
        <v>0</v>
      </c>
    </row>
    <row r="120" spans="1:4" x14ac:dyDescent="0.2">
      <c r="A120" s="39">
        <v>112</v>
      </c>
      <c r="B120" s="7" t="s">
        <v>217</v>
      </c>
      <c r="C120" s="5" t="s">
        <v>218</v>
      </c>
      <c r="D120" s="82">
        <v>3476888.06</v>
      </c>
    </row>
    <row r="121" spans="1:4" x14ac:dyDescent="0.2">
      <c r="A121" s="39">
        <v>113</v>
      </c>
      <c r="B121" s="52" t="s">
        <v>219</v>
      </c>
      <c r="C121" s="8" t="s">
        <v>220</v>
      </c>
      <c r="D121" s="82">
        <v>0</v>
      </c>
    </row>
    <row r="122" spans="1:4" x14ac:dyDescent="0.2">
      <c r="A122" s="39">
        <v>114</v>
      </c>
      <c r="B122" s="4" t="s">
        <v>221</v>
      </c>
      <c r="C122" s="15" t="s">
        <v>222</v>
      </c>
      <c r="D122" s="82">
        <v>0</v>
      </c>
    </row>
    <row r="123" spans="1:4" x14ac:dyDescent="0.2">
      <c r="A123" s="39">
        <v>115</v>
      </c>
      <c r="B123" s="52" t="s">
        <v>223</v>
      </c>
      <c r="C123" s="8" t="s">
        <v>224</v>
      </c>
      <c r="D123" s="82">
        <v>0</v>
      </c>
    </row>
    <row r="124" spans="1:4" ht="13.5" customHeight="1" x14ac:dyDescent="0.2">
      <c r="A124" s="39">
        <v>116</v>
      </c>
      <c r="B124" s="52" t="s">
        <v>225</v>
      </c>
      <c r="C124" s="10" t="s">
        <v>392</v>
      </c>
      <c r="D124" s="82">
        <v>0</v>
      </c>
    </row>
    <row r="125" spans="1:4" x14ac:dyDescent="0.2">
      <c r="A125" s="39">
        <v>117</v>
      </c>
      <c r="B125" s="7" t="s">
        <v>226</v>
      </c>
      <c r="C125" s="8" t="s">
        <v>227</v>
      </c>
      <c r="D125" s="82">
        <v>0</v>
      </c>
    </row>
    <row r="126" spans="1:4" x14ac:dyDescent="0.2">
      <c r="A126" s="39">
        <v>118</v>
      </c>
      <c r="B126" s="7" t="s">
        <v>228</v>
      </c>
      <c r="C126" s="8" t="s">
        <v>229</v>
      </c>
      <c r="D126" s="82">
        <v>0</v>
      </c>
    </row>
    <row r="127" spans="1:4" x14ac:dyDescent="0.2">
      <c r="A127" s="39">
        <v>119</v>
      </c>
      <c r="B127" s="7" t="s">
        <v>230</v>
      </c>
      <c r="C127" s="8" t="s">
        <v>231</v>
      </c>
      <c r="D127" s="82">
        <v>0</v>
      </c>
    </row>
    <row r="128" spans="1:4" ht="12.75" customHeight="1" x14ac:dyDescent="0.2">
      <c r="A128" s="39">
        <v>120</v>
      </c>
      <c r="B128" s="4" t="s">
        <v>232</v>
      </c>
      <c r="C128" s="5" t="s">
        <v>233</v>
      </c>
      <c r="D128" s="82">
        <v>0</v>
      </c>
    </row>
    <row r="129" spans="1:4" x14ac:dyDescent="0.2">
      <c r="A129" s="39">
        <v>121</v>
      </c>
      <c r="B129" s="7" t="s">
        <v>234</v>
      </c>
      <c r="C129" s="5" t="s">
        <v>235</v>
      </c>
      <c r="D129" s="82">
        <v>0</v>
      </c>
    </row>
    <row r="130" spans="1:4" x14ac:dyDescent="0.2">
      <c r="A130" s="39">
        <v>122</v>
      </c>
      <c r="B130" s="52" t="s">
        <v>236</v>
      </c>
      <c r="C130" s="8" t="s">
        <v>237</v>
      </c>
      <c r="D130" s="82">
        <v>0</v>
      </c>
    </row>
    <row r="131" spans="1:4" x14ac:dyDescent="0.2">
      <c r="A131" s="39">
        <v>123</v>
      </c>
      <c r="B131" s="52" t="s">
        <v>238</v>
      </c>
      <c r="C131" s="8" t="s">
        <v>239</v>
      </c>
      <c r="D131" s="82">
        <v>0</v>
      </c>
    </row>
    <row r="132" spans="1:4" x14ac:dyDescent="0.2">
      <c r="A132" s="39">
        <v>124</v>
      </c>
      <c r="B132" s="52" t="s">
        <v>240</v>
      </c>
      <c r="C132" s="8" t="s">
        <v>320</v>
      </c>
      <c r="D132" s="82">
        <v>52304135.450000018</v>
      </c>
    </row>
    <row r="133" spans="1:4" x14ac:dyDescent="0.2">
      <c r="A133" s="39">
        <v>125</v>
      </c>
      <c r="B133" s="52" t="s">
        <v>241</v>
      </c>
      <c r="C133" s="8" t="s">
        <v>242</v>
      </c>
      <c r="D133" s="82">
        <v>21506402.550000001</v>
      </c>
    </row>
    <row r="134" spans="1:4" ht="21.75" customHeight="1" x14ac:dyDescent="0.2">
      <c r="A134" s="39">
        <v>126</v>
      </c>
      <c r="B134" s="52" t="s">
        <v>243</v>
      </c>
      <c r="C134" s="8" t="s">
        <v>244</v>
      </c>
      <c r="D134" s="82">
        <v>50496458.74000001</v>
      </c>
    </row>
    <row r="135" spans="1:4" x14ac:dyDescent="0.2">
      <c r="A135" s="39">
        <v>127</v>
      </c>
      <c r="B135" s="4" t="s">
        <v>245</v>
      </c>
      <c r="C135" s="5" t="s">
        <v>246</v>
      </c>
      <c r="D135" s="82">
        <v>32744468.659999996</v>
      </c>
    </row>
    <row r="136" spans="1:4" x14ac:dyDescent="0.2">
      <c r="A136" s="39">
        <v>128</v>
      </c>
      <c r="B136" s="52" t="s">
        <v>247</v>
      </c>
      <c r="C136" s="8" t="s">
        <v>248</v>
      </c>
      <c r="D136" s="82">
        <v>97223864.589999616</v>
      </c>
    </row>
    <row r="137" spans="1:4" x14ac:dyDescent="0.2">
      <c r="A137" s="39">
        <v>129</v>
      </c>
      <c r="B137" s="4" t="s">
        <v>249</v>
      </c>
      <c r="C137" s="8" t="s">
        <v>321</v>
      </c>
      <c r="D137" s="82">
        <v>4973376.0999999996</v>
      </c>
    </row>
    <row r="138" spans="1:4" ht="24" customHeight="1" x14ac:dyDescent="0.2">
      <c r="A138" s="39">
        <v>130</v>
      </c>
      <c r="B138" s="9" t="s">
        <v>250</v>
      </c>
      <c r="C138" s="10" t="s">
        <v>251</v>
      </c>
      <c r="D138" s="82">
        <v>44462380.210000053</v>
      </c>
    </row>
    <row r="139" spans="1:4" x14ac:dyDescent="0.2">
      <c r="A139" s="39">
        <v>131</v>
      </c>
      <c r="B139" s="52" t="s">
        <v>252</v>
      </c>
      <c r="C139" s="8" t="s">
        <v>253</v>
      </c>
      <c r="D139" s="82">
        <v>0</v>
      </c>
    </row>
    <row r="140" spans="1:4" x14ac:dyDescent="0.2">
      <c r="A140" s="39">
        <v>132</v>
      </c>
      <c r="B140" s="52" t="s">
        <v>254</v>
      </c>
      <c r="C140" s="8" t="s">
        <v>255</v>
      </c>
      <c r="D140" s="82">
        <v>0</v>
      </c>
    </row>
    <row r="141" spans="1:4" x14ac:dyDescent="0.2">
      <c r="A141" s="39">
        <v>133</v>
      </c>
      <c r="B141" s="52" t="s">
        <v>256</v>
      </c>
      <c r="C141" s="8" t="s">
        <v>257</v>
      </c>
      <c r="D141" s="82">
        <v>100455.66</v>
      </c>
    </row>
    <row r="142" spans="1:4" ht="13.5" customHeight="1" x14ac:dyDescent="0.2">
      <c r="A142" s="39">
        <v>134</v>
      </c>
      <c r="B142" s="9" t="s">
        <v>258</v>
      </c>
      <c r="C142" s="10" t="s">
        <v>322</v>
      </c>
      <c r="D142" s="82">
        <v>344559.51</v>
      </c>
    </row>
    <row r="143" spans="1:4" x14ac:dyDescent="0.2">
      <c r="A143" s="39">
        <v>135</v>
      </c>
      <c r="B143" s="7" t="s">
        <v>259</v>
      </c>
      <c r="C143" s="10" t="s">
        <v>260</v>
      </c>
      <c r="D143" s="82">
        <v>56062509.870000049</v>
      </c>
    </row>
    <row r="144" spans="1:4" x14ac:dyDescent="0.2">
      <c r="A144" s="39">
        <v>136</v>
      </c>
      <c r="B144" s="52" t="s">
        <v>261</v>
      </c>
      <c r="C144" s="8" t="s">
        <v>262</v>
      </c>
      <c r="D144" s="82">
        <v>26016532.899999999</v>
      </c>
    </row>
    <row r="145" spans="1:4" x14ac:dyDescent="0.2">
      <c r="A145" s="39">
        <v>137</v>
      </c>
      <c r="B145" s="4" t="s">
        <v>263</v>
      </c>
      <c r="C145" s="5" t="s">
        <v>264</v>
      </c>
      <c r="D145" s="82">
        <v>0</v>
      </c>
    </row>
    <row r="146" spans="1:4" ht="10.5" customHeight="1" x14ac:dyDescent="0.2">
      <c r="A146" s="39">
        <v>138</v>
      </c>
      <c r="B146" s="45" t="s">
        <v>265</v>
      </c>
      <c r="C146" s="42" t="s">
        <v>266</v>
      </c>
      <c r="D146" s="82">
        <v>0</v>
      </c>
    </row>
    <row r="149" spans="1:4" x14ac:dyDescent="0.2">
      <c r="D149" s="43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H149"/>
  <sheetViews>
    <sheetView zoomScale="98" zoomScaleNormal="98" workbookViewId="0">
      <pane xSplit="3" ySplit="9" topLeftCell="D133" activePane="bottomRight" state="frozen"/>
      <selection pane="topRight" activeCell="D1" sqref="D1"/>
      <selection pane="bottomLeft" activeCell="A10" sqref="A10"/>
      <selection pane="bottomRight" activeCell="J6" sqref="J6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41.28515625" style="46" customWidth="1"/>
    <col min="4" max="4" width="15.7109375" style="26" customWidth="1"/>
    <col min="5" max="6" width="15.140625" style="26" customWidth="1"/>
    <col min="7" max="7" width="24.7109375" style="26" customWidth="1"/>
    <col min="8" max="8" width="19" style="26" customWidth="1"/>
    <col min="9" max="16384" width="9.140625" style="1"/>
  </cols>
  <sheetData>
    <row r="1" spans="1:8" ht="26.25" customHeight="1" x14ac:dyDescent="0.2">
      <c r="A1" s="148" t="s">
        <v>325</v>
      </c>
      <c r="B1" s="148"/>
      <c r="C1" s="148"/>
      <c r="D1" s="148"/>
      <c r="E1" s="148"/>
      <c r="F1" s="148"/>
      <c r="G1" s="148"/>
      <c r="H1" s="148"/>
    </row>
    <row r="2" spans="1:8" ht="12.75" customHeight="1" x14ac:dyDescent="0.2">
      <c r="C2" s="2"/>
      <c r="H2" s="26" t="s">
        <v>291</v>
      </c>
    </row>
    <row r="3" spans="1:8" s="3" customFormat="1" ht="24.75" customHeight="1" x14ac:dyDescent="0.2">
      <c r="A3" s="150" t="s">
        <v>0</v>
      </c>
      <c r="B3" s="150" t="s">
        <v>1</v>
      </c>
      <c r="C3" s="150" t="s">
        <v>2</v>
      </c>
      <c r="D3" s="196" t="s">
        <v>289</v>
      </c>
      <c r="E3" s="196"/>
      <c r="F3" s="196"/>
      <c r="G3" s="196"/>
      <c r="H3" s="196"/>
    </row>
    <row r="4" spans="1:8" s="3" customFormat="1" ht="24.75" customHeight="1" x14ac:dyDescent="0.2">
      <c r="A4" s="150"/>
      <c r="B4" s="150"/>
      <c r="C4" s="150"/>
      <c r="D4" s="197" t="s">
        <v>268</v>
      </c>
      <c r="E4" s="196" t="s">
        <v>304</v>
      </c>
      <c r="F4" s="196"/>
      <c r="G4" s="196"/>
      <c r="H4" s="196"/>
    </row>
    <row r="5" spans="1:8" ht="55.5" customHeight="1" x14ac:dyDescent="0.2">
      <c r="A5" s="150"/>
      <c r="B5" s="150"/>
      <c r="C5" s="150"/>
      <c r="D5" s="197"/>
      <c r="E5" s="195" t="s">
        <v>286</v>
      </c>
      <c r="F5" s="197" t="s">
        <v>287</v>
      </c>
      <c r="G5" s="129" t="s">
        <v>315</v>
      </c>
      <c r="H5" s="195" t="s">
        <v>374</v>
      </c>
    </row>
    <row r="6" spans="1:8" ht="60.75" customHeight="1" x14ac:dyDescent="0.2">
      <c r="A6" s="150"/>
      <c r="B6" s="150"/>
      <c r="C6" s="150"/>
      <c r="D6" s="195"/>
      <c r="E6" s="196"/>
      <c r="F6" s="195"/>
      <c r="G6" s="130" t="s">
        <v>316</v>
      </c>
      <c r="H6" s="196"/>
    </row>
    <row r="7" spans="1:8" ht="21" customHeight="1" x14ac:dyDescent="0.2">
      <c r="A7" s="176" t="s">
        <v>268</v>
      </c>
      <c r="B7" s="176"/>
      <c r="C7" s="176"/>
      <c r="D7" s="47">
        <f>E7+F7+G7+H7</f>
        <v>7896153701</v>
      </c>
      <c r="E7" s="47">
        <f>E8+E9</f>
        <v>5877197424</v>
      </c>
      <c r="F7" s="47">
        <f t="shared" ref="F7:H7" si="0">F8+F9</f>
        <v>1450855204</v>
      </c>
      <c r="G7" s="47">
        <f t="shared" si="0"/>
        <v>165134342</v>
      </c>
      <c r="H7" s="47">
        <f t="shared" si="0"/>
        <v>402966731</v>
      </c>
    </row>
    <row r="8" spans="1:8" ht="17.25" customHeight="1" x14ac:dyDescent="0.2">
      <c r="A8" s="167" t="s">
        <v>267</v>
      </c>
      <c r="B8" s="168"/>
      <c r="C8" s="169"/>
      <c r="D8" s="48">
        <f>SUM(E8:H8)</f>
        <v>60884128</v>
      </c>
      <c r="E8" s="48"/>
      <c r="F8" s="48">
        <v>59152989</v>
      </c>
      <c r="G8" s="49"/>
      <c r="H8" s="48">
        <v>1731139</v>
      </c>
    </row>
    <row r="9" spans="1:8" ht="11.25" customHeight="1" x14ac:dyDescent="0.2">
      <c r="A9" s="167" t="s">
        <v>311</v>
      </c>
      <c r="B9" s="168"/>
      <c r="C9" s="169"/>
      <c r="D9" s="47">
        <f>E9+F9+G9+H9</f>
        <v>7835269573</v>
      </c>
      <c r="E9" s="47">
        <f>SUM(E10:E149)-E92</f>
        <v>5877197424</v>
      </c>
      <c r="F9" s="47">
        <f t="shared" ref="F9:H9" si="1">SUM(F10:F149)-F92</f>
        <v>1391702215</v>
      </c>
      <c r="G9" s="47">
        <f t="shared" si="1"/>
        <v>165134342</v>
      </c>
      <c r="H9" s="47">
        <f t="shared" si="1"/>
        <v>401235592</v>
      </c>
    </row>
    <row r="10" spans="1:8" ht="12" customHeight="1" x14ac:dyDescent="0.2">
      <c r="A10" s="39">
        <v>1</v>
      </c>
      <c r="B10" s="4" t="s">
        <v>3</v>
      </c>
      <c r="C10" s="5" t="s">
        <v>4</v>
      </c>
      <c r="D10" s="50">
        <f t="shared" ref="D10:D74" si="2">SUM(E10:H10)</f>
        <v>34803885</v>
      </c>
      <c r="E10" s="50">
        <v>27981776</v>
      </c>
      <c r="F10" s="48">
        <v>3338463</v>
      </c>
      <c r="G10" s="48">
        <v>1637682</v>
      </c>
      <c r="H10" s="48">
        <v>1845964</v>
      </c>
    </row>
    <row r="11" spans="1:8" ht="12" customHeight="1" x14ac:dyDescent="0.2">
      <c r="A11" s="39">
        <v>2</v>
      </c>
      <c r="B11" s="7" t="s">
        <v>5</v>
      </c>
      <c r="C11" s="5" t="s">
        <v>6</v>
      </c>
      <c r="D11" s="50">
        <f t="shared" si="2"/>
        <v>34333365</v>
      </c>
      <c r="E11" s="50">
        <v>27516153</v>
      </c>
      <c r="F11" s="6">
        <v>4976768</v>
      </c>
      <c r="G11" s="6">
        <v>0</v>
      </c>
      <c r="H11" s="6">
        <v>1840444</v>
      </c>
    </row>
    <row r="12" spans="1:8" ht="12" customHeight="1" x14ac:dyDescent="0.2">
      <c r="A12" s="39">
        <v>3</v>
      </c>
      <c r="B12" s="52" t="s">
        <v>7</v>
      </c>
      <c r="C12" s="8" t="s">
        <v>8</v>
      </c>
      <c r="D12" s="50">
        <f t="shared" si="2"/>
        <v>106556902</v>
      </c>
      <c r="E12" s="50">
        <v>87077099</v>
      </c>
      <c r="F12" s="6">
        <v>15230247</v>
      </c>
      <c r="G12" s="6">
        <v>0</v>
      </c>
      <c r="H12" s="6">
        <v>4249556</v>
      </c>
    </row>
    <row r="13" spans="1:8" ht="12" customHeight="1" x14ac:dyDescent="0.2">
      <c r="A13" s="39">
        <v>4</v>
      </c>
      <c r="B13" s="4" t="s">
        <v>9</v>
      </c>
      <c r="C13" s="5" t="s">
        <v>10</v>
      </c>
      <c r="D13" s="50">
        <f t="shared" si="2"/>
        <v>33744952</v>
      </c>
      <c r="E13" s="50">
        <v>28879743</v>
      </c>
      <c r="F13" s="6">
        <v>3254117</v>
      </c>
      <c r="G13" s="6">
        <v>0</v>
      </c>
      <c r="H13" s="6">
        <v>1611092</v>
      </c>
    </row>
    <row r="14" spans="1:8" ht="12" customHeight="1" x14ac:dyDescent="0.2">
      <c r="A14" s="39">
        <v>5</v>
      </c>
      <c r="B14" s="4" t="s">
        <v>11</v>
      </c>
      <c r="C14" s="5" t="s">
        <v>12</v>
      </c>
      <c r="D14" s="50">
        <f t="shared" si="2"/>
        <v>39281595</v>
      </c>
      <c r="E14" s="50">
        <v>32647540</v>
      </c>
      <c r="F14" s="6">
        <v>5118707</v>
      </c>
      <c r="G14" s="6">
        <v>0</v>
      </c>
      <c r="H14" s="6">
        <v>1515348</v>
      </c>
    </row>
    <row r="15" spans="1:8" ht="12" customHeight="1" x14ac:dyDescent="0.2">
      <c r="A15" s="39">
        <v>6</v>
      </c>
      <c r="B15" s="52" t="s">
        <v>13</v>
      </c>
      <c r="C15" s="8" t="s">
        <v>14</v>
      </c>
      <c r="D15" s="50">
        <f t="shared" si="2"/>
        <v>283164005</v>
      </c>
      <c r="E15" s="50">
        <v>227017678</v>
      </c>
      <c r="F15" s="6">
        <v>45017273</v>
      </c>
      <c r="G15" s="6">
        <v>0</v>
      </c>
      <c r="H15" s="6">
        <v>11129054</v>
      </c>
    </row>
    <row r="16" spans="1:8" ht="12" customHeight="1" x14ac:dyDescent="0.2">
      <c r="A16" s="39">
        <v>7</v>
      </c>
      <c r="B16" s="9" t="s">
        <v>15</v>
      </c>
      <c r="C16" s="10" t="s">
        <v>16</v>
      </c>
      <c r="D16" s="50">
        <f t="shared" si="2"/>
        <v>107768937</v>
      </c>
      <c r="E16" s="50">
        <v>84446549</v>
      </c>
      <c r="F16" s="6">
        <v>15627975</v>
      </c>
      <c r="G16" s="6">
        <v>0</v>
      </c>
      <c r="H16" s="6">
        <v>7694413</v>
      </c>
    </row>
    <row r="17" spans="1:8" ht="12" customHeight="1" x14ac:dyDescent="0.2">
      <c r="A17" s="39">
        <v>8</v>
      </c>
      <c r="B17" s="52" t="s">
        <v>17</v>
      </c>
      <c r="C17" s="8" t="s">
        <v>18</v>
      </c>
      <c r="D17" s="50">
        <f t="shared" si="2"/>
        <v>41538704</v>
      </c>
      <c r="E17" s="50">
        <v>34604703</v>
      </c>
      <c r="F17" s="6">
        <v>5114987</v>
      </c>
      <c r="G17" s="6">
        <v>0</v>
      </c>
      <c r="H17" s="6">
        <v>1819014</v>
      </c>
    </row>
    <row r="18" spans="1:8" ht="12" customHeight="1" x14ac:dyDescent="0.2">
      <c r="A18" s="39">
        <v>9</v>
      </c>
      <c r="B18" s="52" t="s">
        <v>19</v>
      </c>
      <c r="C18" s="8" t="s">
        <v>20</v>
      </c>
      <c r="D18" s="50">
        <f t="shared" si="2"/>
        <v>36697260</v>
      </c>
      <c r="E18" s="50">
        <v>30475394</v>
      </c>
      <c r="F18" s="6">
        <v>4052049</v>
      </c>
      <c r="G18" s="6">
        <v>0</v>
      </c>
      <c r="H18" s="6">
        <v>2169817</v>
      </c>
    </row>
    <row r="19" spans="1:8" ht="12" customHeight="1" x14ac:dyDescent="0.2">
      <c r="A19" s="39">
        <v>10</v>
      </c>
      <c r="B19" s="52" t="s">
        <v>21</v>
      </c>
      <c r="C19" s="8" t="s">
        <v>22</v>
      </c>
      <c r="D19" s="50">
        <f t="shared" si="2"/>
        <v>48004311</v>
      </c>
      <c r="E19" s="50">
        <v>39444982</v>
      </c>
      <c r="F19" s="6">
        <v>5575778</v>
      </c>
      <c r="G19" s="6">
        <v>0</v>
      </c>
      <c r="H19" s="6">
        <v>2983551</v>
      </c>
    </row>
    <row r="20" spans="1:8" ht="12" customHeight="1" x14ac:dyDescent="0.2">
      <c r="A20" s="39">
        <v>11</v>
      </c>
      <c r="B20" s="52" t="s">
        <v>23</v>
      </c>
      <c r="C20" s="8" t="s">
        <v>24</v>
      </c>
      <c r="D20" s="50">
        <f t="shared" si="2"/>
        <v>37963092</v>
      </c>
      <c r="E20" s="50">
        <v>32961461</v>
      </c>
      <c r="F20" s="6">
        <v>3552635</v>
      </c>
      <c r="G20" s="6">
        <v>0</v>
      </c>
      <c r="H20" s="6">
        <v>1448996</v>
      </c>
    </row>
    <row r="21" spans="1:8" ht="12" customHeight="1" x14ac:dyDescent="0.2">
      <c r="A21" s="39">
        <v>12</v>
      </c>
      <c r="B21" s="52" t="s">
        <v>25</v>
      </c>
      <c r="C21" s="8" t="s">
        <v>26</v>
      </c>
      <c r="D21" s="50">
        <f t="shared" si="2"/>
        <v>74496818</v>
      </c>
      <c r="E21" s="50">
        <v>64304222</v>
      </c>
      <c r="F21" s="6">
        <v>5614893</v>
      </c>
      <c r="G21" s="6">
        <v>0</v>
      </c>
      <c r="H21" s="6">
        <v>4577703</v>
      </c>
    </row>
    <row r="22" spans="1:8" ht="12" customHeight="1" x14ac:dyDescent="0.2">
      <c r="A22" s="39">
        <v>13</v>
      </c>
      <c r="B22" s="52" t="s">
        <v>383</v>
      </c>
      <c r="C22" s="5" t="s">
        <v>350</v>
      </c>
      <c r="D22" s="50">
        <f t="shared" si="2"/>
        <v>0</v>
      </c>
      <c r="E22" s="50">
        <v>0</v>
      </c>
      <c r="F22" s="6">
        <v>0</v>
      </c>
      <c r="G22" s="6">
        <v>0</v>
      </c>
      <c r="H22" s="6">
        <v>0</v>
      </c>
    </row>
    <row r="23" spans="1:8" ht="12" customHeight="1" x14ac:dyDescent="0.2">
      <c r="A23" s="39">
        <v>14</v>
      </c>
      <c r="B23" s="4" t="s">
        <v>27</v>
      </c>
      <c r="C23" s="8" t="s">
        <v>28</v>
      </c>
      <c r="D23" s="50">
        <f t="shared" si="2"/>
        <v>0</v>
      </c>
      <c r="E23" s="50">
        <v>0</v>
      </c>
      <c r="F23" s="6">
        <v>0</v>
      </c>
      <c r="G23" s="6">
        <v>0</v>
      </c>
      <c r="H23" s="6">
        <v>0</v>
      </c>
    </row>
    <row r="24" spans="1:8" ht="12" customHeight="1" x14ac:dyDescent="0.2">
      <c r="A24" s="39">
        <v>15</v>
      </c>
      <c r="B24" s="52" t="s">
        <v>29</v>
      </c>
      <c r="C24" s="8" t="s">
        <v>30</v>
      </c>
      <c r="D24" s="50">
        <f t="shared" si="2"/>
        <v>47146645</v>
      </c>
      <c r="E24" s="50">
        <v>43979207</v>
      </c>
      <c r="F24" s="6">
        <v>1505480</v>
      </c>
      <c r="G24" s="6">
        <v>0</v>
      </c>
      <c r="H24" s="6">
        <v>1661958</v>
      </c>
    </row>
    <row r="25" spans="1:8" ht="12" customHeight="1" x14ac:dyDescent="0.2">
      <c r="A25" s="39">
        <v>16</v>
      </c>
      <c r="B25" s="52" t="s">
        <v>31</v>
      </c>
      <c r="C25" s="8" t="s">
        <v>32</v>
      </c>
      <c r="D25" s="50">
        <f t="shared" si="2"/>
        <v>73601553</v>
      </c>
      <c r="E25" s="50">
        <v>65171002</v>
      </c>
      <c r="F25" s="6">
        <v>5580546</v>
      </c>
      <c r="G25" s="6">
        <v>0</v>
      </c>
      <c r="H25" s="6">
        <v>2850005</v>
      </c>
    </row>
    <row r="26" spans="1:8" ht="12" customHeight="1" x14ac:dyDescent="0.2">
      <c r="A26" s="39">
        <v>17</v>
      </c>
      <c r="B26" s="52" t="s">
        <v>33</v>
      </c>
      <c r="C26" s="8" t="s">
        <v>34</v>
      </c>
      <c r="D26" s="50">
        <f t="shared" si="2"/>
        <v>98520902</v>
      </c>
      <c r="E26" s="50">
        <v>82924663</v>
      </c>
      <c r="F26" s="6">
        <v>11783643</v>
      </c>
      <c r="G26" s="6">
        <v>0</v>
      </c>
      <c r="H26" s="6">
        <v>3812596</v>
      </c>
    </row>
    <row r="27" spans="1:8" ht="12" customHeight="1" x14ac:dyDescent="0.2">
      <c r="A27" s="39">
        <v>18</v>
      </c>
      <c r="B27" s="52" t="s">
        <v>35</v>
      </c>
      <c r="C27" s="8" t="s">
        <v>36</v>
      </c>
      <c r="D27" s="50">
        <f t="shared" si="2"/>
        <v>200806924</v>
      </c>
      <c r="E27" s="50">
        <v>148471203</v>
      </c>
      <c r="F27" s="6">
        <v>31404487</v>
      </c>
      <c r="G27" s="6">
        <v>11033871</v>
      </c>
      <c r="H27" s="6">
        <v>9897363</v>
      </c>
    </row>
    <row r="28" spans="1:8" ht="12" customHeight="1" x14ac:dyDescent="0.2">
      <c r="A28" s="39">
        <v>19</v>
      </c>
      <c r="B28" s="4" t="s">
        <v>37</v>
      </c>
      <c r="C28" s="5" t="s">
        <v>38</v>
      </c>
      <c r="D28" s="50">
        <f t="shared" si="2"/>
        <v>30819091</v>
      </c>
      <c r="E28" s="50">
        <v>26416968</v>
      </c>
      <c r="F28" s="6">
        <v>2927285</v>
      </c>
      <c r="G28" s="6">
        <v>0</v>
      </c>
      <c r="H28" s="6">
        <v>1474838</v>
      </c>
    </row>
    <row r="29" spans="1:8" ht="12" customHeight="1" x14ac:dyDescent="0.2">
      <c r="A29" s="39">
        <v>20</v>
      </c>
      <c r="B29" s="4" t="s">
        <v>39</v>
      </c>
      <c r="C29" s="5" t="s">
        <v>40</v>
      </c>
      <c r="D29" s="50">
        <f t="shared" si="2"/>
        <v>22559450</v>
      </c>
      <c r="E29" s="50">
        <v>20172324</v>
      </c>
      <c r="F29" s="6">
        <v>1493243</v>
      </c>
      <c r="G29" s="6">
        <v>0</v>
      </c>
      <c r="H29" s="6">
        <v>893883</v>
      </c>
    </row>
    <row r="30" spans="1:8" ht="12" customHeight="1" x14ac:dyDescent="0.2">
      <c r="A30" s="39">
        <v>21</v>
      </c>
      <c r="B30" s="4" t="s">
        <v>41</v>
      </c>
      <c r="C30" s="5" t="s">
        <v>42</v>
      </c>
      <c r="D30" s="50">
        <f t="shared" si="2"/>
        <v>123741182</v>
      </c>
      <c r="E30" s="50">
        <v>104576562</v>
      </c>
      <c r="F30" s="6">
        <v>13994746</v>
      </c>
      <c r="G30" s="6">
        <v>0</v>
      </c>
      <c r="H30" s="6">
        <v>5169874</v>
      </c>
    </row>
    <row r="31" spans="1:8" ht="12" customHeight="1" x14ac:dyDescent="0.2">
      <c r="A31" s="39">
        <v>22</v>
      </c>
      <c r="B31" s="4" t="s">
        <v>43</v>
      </c>
      <c r="C31" s="5" t="s">
        <v>44</v>
      </c>
      <c r="D31" s="50">
        <f t="shared" si="2"/>
        <v>113155730</v>
      </c>
      <c r="E31" s="50">
        <v>89057667</v>
      </c>
      <c r="F31" s="6">
        <v>17176860</v>
      </c>
      <c r="G31" s="6">
        <v>0</v>
      </c>
      <c r="H31" s="6">
        <v>6921203</v>
      </c>
    </row>
    <row r="32" spans="1:8" ht="12" customHeight="1" x14ac:dyDescent="0.2">
      <c r="A32" s="39">
        <v>23</v>
      </c>
      <c r="B32" s="52" t="s">
        <v>45</v>
      </c>
      <c r="C32" s="8" t="s">
        <v>46</v>
      </c>
      <c r="D32" s="50">
        <f t="shared" si="2"/>
        <v>48248714</v>
      </c>
      <c r="E32" s="50">
        <v>36491924</v>
      </c>
      <c r="F32" s="6">
        <v>9852822</v>
      </c>
      <c r="G32" s="6">
        <v>0</v>
      </c>
      <c r="H32" s="6">
        <v>1903968</v>
      </c>
    </row>
    <row r="33" spans="1:8" ht="12" customHeight="1" x14ac:dyDescent="0.2">
      <c r="A33" s="39">
        <v>24</v>
      </c>
      <c r="B33" s="52" t="s">
        <v>47</v>
      </c>
      <c r="C33" s="8" t="s">
        <v>48</v>
      </c>
      <c r="D33" s="50">
        <f t="shared" si="2"/>
        <v>0</v>
      </c>
      <c r="E33" s="50">
        <v>0</v>
      </c>
      <c r="F33" s="6">
        <v>0</v>
      </c>
      <c r="G33" s="6">
        <v>0</v>
      </c>
      <c r="H33" s="6">
        <v>0</v>
      </c>
    </row>
    <row r="34" spans="1:8" ht="12" customHeight="1" x14ac:dyDescent="0.2">
      <c r="A34" s="39">
        <v>25</v>
      </c>
      <c r="B34" s="52" t="s">
        <v>49</v>
      </c>
      <c r="C34" s="8" t="s">
        <v>50</v>
      </c>
      <c r="D34" s="50">
        <f t="shared" si="2"/>
        <v>0</v>
      </c>
      <c r="E34" s="50">
        <v>0</v>
      </c>
      <c r="F34" s="6">
        <v>0</v>
      </c>
      <c r="G34" s="6">
        <v>0</v>
      </c>
      <c r="H34" s="6">
        <v>0</v>
      </c>
    </row>
    <row r="35" spans="1:8" ht="12" customHeight="1" x14ac:dyDescent="0.2">
      <c r="A35" s="39">
        <v>26</v>
      </c>
      <c r="B35" s="4" t="s">
        <v>51</v>
      </c>
      <c r="C35" s="10" t="s">
        <v>52</v>
      </c>
      <c r="D35" s="50">
        <f t="shared" si="2"/>
        <v>180730863</v>
      </c>
      <c r="E35" s="50">
        <v>127919798</v>
      </c>
      <c r="F35" s="6">
        <v>36703514</v>
      </c>
      <c r="G35" s="6">
        <v>3661572</v>
      </c>
      <c r="H35" s="6">
        <v>12445979</v>
      </c>
    </row>
    <row r="36" spans="1:8" ht="12" customHeight="1" x14ac:dyDescent="0.2">
      <c r="A36" s="39">
        <v>27</v>
      </c>
      <c r="B36" s="52" t="s">
        <v>53</v>
      </c>
      <c r="C36" s="8" t="s">
        <v>54</v>
      </c>
      <c r="D36" s="50">
        <f t="shared" si="2"/>
        <v>251677478</v>
      </c>
      <c r="E36" s="50">
        <v>192858976</v>
      </c>
      <c r="F36" s="6">
        <v>11396989</v>
      </c>
      <c r="G36" s="6">
        <v>34362449</v>
      </c>
      <c r="H36" s="6">
        <v>13059064</v>
      </c>
    </row>
    <row r="37" spans="1:8" ht="12" customHeight="1" x14ac:dyDescent="0.2">
      <c r="A37" s="39">
        <v>28</v>
      </c>
      <c r="B37" s="52" t="s">
        <v>55</v>
      </c>
      <c r="C37" s="8" t="s">
        <v>56</v>
      </c>
      <c r="D37" s="50">
        <f t="shared" si="2"/>
        <v>130158314</v>
      </c>
      <c r="E37" s="50">
        <v>120838256</v>
      </c>
      <c r="F37" s="6">
        <v>9320058</v>
      </c>
      <c r="G37" s="6">
        <v>0</v>
      </c>
      <c r="H37" s="6">
        <v>0</v>
      </c>
    </row>
    <row r="38" spans="1:8" ht="12" customHeight="1" x14ac:dyDescent="0.2">
      <c r="A38" s="39">
        <v>29</v>
      </c>
      <c r="B38" s="7" t="s">
        <v>57</v>
      </c>
      <c r="C38" s="10" t="s">
        <v>58</v>
      </c>
      <c r="D38" s="50">
        <f t="shared" si="2"/>
        <v>9267257</v>
      </c>
      <c r="E38" s="50">
        <v>0</v>
      </c>
      <c r="F38" s="6">
        <v>9267257</v>
      </c>
      <c r="G38" s="6">
        <v>0</v>
      </c>
      <c r="H38" s="6">
        <v>0</v>
      </c>
    </row>
    <row r="39" spans="1:8" ht="12" customHeight="1" x14ac:dyDescent="0.2">
      <c r="A39" s="39">
        <v>30</v>
      </c>
      <c r="B39" s="4" t="s">
        <v>59</v>
      </c>
      <c r="C39" s="5" t="s">
        <v>60</v>
      </c>
      <c r="D39" s="50">
        <f t="shared" si="2"/>
        <v>0</v>
      </c>
      <c r="E39" s="50">
        <v>0</v>
      </c>
      <c r="F39" s="6">
        <v>0</v>
      </c>
      <c r="G39" s="6">
        <v>0</v>
      </c>
      <c r="H39" s="6">
        <v>0</v>
      </c>
    </row>
    <row r="40" spans="1:8" ht="12" customHeight="1" x14ac:dyDescent="0.2">
      <c r="A40" s="39">
        <v>31</v>
      </c>
      <c r="B40" s="52" t="s">
        <v>61</v>
      </c>
      <c r="C40" s="8" t="s">
        <v>62</v>
      </c>
      <c r="D40" s="50">
        <f t="shared" si="2"/>
        <v>10576865</v>
      </c>
      <c r="E40" s="50">
        <v>9145252</v>
      </c>
      <c r="F40" s="6">
        <v>287786</v>
      </c>
      <c r="G40" s="6">
        <v>0</v>
      </c>
      <c r="H40" s="6">
        <v>1143827</v>
      </c>
    </row>
    <row r="41" spans="1:8" ht="12" customHeight="1" x14ac:dyDescent="0.2">
      <c r="A41" s="39">
        <v>32</v>
      </c>
      <c r="B41" s="7" t="s">
        <v>63</v>
      </c>
      <c r="C41" s="5" t="s">
        <v>64</v>
      </c>
      <c r="D41" s="50">
        <f t="shared" si="2"/>
        <v>147328982</v>
      </c>
      <c r="E41" s="50">
        <v>118155718</v>
      </c>
      <c r="F41" s="6">
        <v>21416227</v>
      </c>
      <c r="G41" s="6">
        <v>0</v>
      </c>
      <c r="H41" s="6">
        <v>7757037</v>
      </c>
    </row>
    <row r="42" spans="1:8" ht="12" customHeight="1" x14ac:dyDescent="0.2">
      <c r="A42" s="39">
        <v>33</v>
      </c>
      <c r="B42" s="9" t="s">
        <v>65</v>
      </c>
      <c r="C42" s="10" t="s">
        <v>66</v>
      </c>
      <c r="D42" s="50">
        <f t="shared" si="2"/>
        <v>225579805</v>
      </c>
      <c r="E42" s="50">
        <v>179093480</v>
      </c>
      <c r="F42" s="6">
        <v>30965031</v>
      </c>
      <c r="G42" s="6">
        <v>0</v>
      </c>
      <c r="H42" s="6">
        <v>15521294</v>
      </c>
    </row>
    <row r="43" spans="1:8" ht="12" customHeight="1" x14ac:dyDescent="0.2">
      <c r="A43" s="39">
        <v>34</v>
      </c>
      <c r="B43" s="7" t="s">
        <v>67</v>
      </c>
      <c r="C43" s="5" t="s">
        <v>68</v>
      </c>
      <c r="D43" s="50">
        <f t="shared" si="2"/>
        <v>44248983</v>
      </c>
      <c r="E43" s="50">
        <v>35338643</v>
      </c>
      <c r="F43" s="6">
        <v>6483227</v>
      </c>
      <c r="G43" s="6">
        <v>0</v>
      </c>
      <c r="H43" s="6">
        <v>2427113</v>
      </c>
    </row>
    <row r="44" spans="1:8" ht="12" customHeight="1" x14ac:dyDescent="0.2">
      <c r="A44" s="39">
        <v>35</v>
      </c>
      <c r="B44" s="52" t="s">
        <v>69</v>
      </c>
      <c r="C44" s="8" t="s">
        <v>70</v>
      </c>
      <c r="D44" s="50">
        <f t="shared" si="2"/>
        <v>145479213</v>
      </c>
      <c r="E44" s="50">
        <v>120255537</v>
      </c>
      <c r="F44" s="6">
        <v>19505569</v>
      </c>
      <c r="G44" s="6">
        <v>0</v>
      </c>
      <c r="H44" s="6">
        <v>5718107</v>
      </c>
    </row>
    <row r="45" spans="1:8" ht="12" customHeight="1" x14ac:dyDescent="0.2">
      <c r="A45" s="39">
        <v>36</v>
      </c>
      <c r="B45" s="7" t="s">
        <v>71</v>
      </c>
      <c r="C45" s="5" t="s">
        <v>72</v>
      </c>
      <c r="D45" s="50">
        <f t="shared" si="2"/>
        <v>52266055</v>
      </c>
      <c r="E45" s="50">
        <v>46467661</v>
      </c>
      <c r="F45" s="6">
        <v>3424949</v>
      </c>
      <c r="G45" s="6">
        <v>0</v>
      </c>
      <c r="H45" s="6">
        <v>2373445</v>
      </c>
    </row>
    <row r="46" spans="1:8" ht="12" customHeight="1" x14ac:dyDescent="0.2">
      <c r="A46" s="39">
        <v>37</v>
      </c>
      <c r="B46" s="4" t="s">
        <v>73</v>
      </c>
      <c r="C46" s="5" t="s">
        <v>74</v>
      </c>
      <c r="D46" s="50">
        <f t="shared" si="2"/>
        <v>136083997</v>
      </c>
      <c r="E46" s="50">
        <v>116148412</v>
      </c>
      <c r="F46" s="6">
        <v>11874187</v>
      </c>
      <c r="G46" s="6">
        <v>0</v>
      </c>
      <c r="H46" s="6">
        <v>8061398</v>
      </c>
    </row>
    <row r="47" spans="1:8" ht="12" customHeight="1" x14ac:dyDescent="0.2">
      <c r="A47" s="39">
        <v>38</v>
      </c>
      <c r="B47" s="11" t="s">
        <v>75</v>
      </c>
      <c r="C47" s="12" t="s">
        <v>76</v>
      </c>
      <c r="D47" s="50">
        <f t="shared" si="2"/>
        <v>45666910</v>
      </c>
      <c r="E47" s="50">
        <v>40492998</v>
      </c>
      <c r="F47" s="6">
        <v>3298552</v>
      </c>
      <c r="G47" s="6">
        <v>0</v>
      </c>
      <c r="H47" s="6">
        <v>1875360</v>
      </c>
    </row>
    <row r="48" spans="1:8" ht="12" customHeight="1" x14ac:dyDescent="0.2">
      <c r="A48" s="39">
        <v>39</v>
      </c>
      <c r="B48" s="4" t="s">
        <v>77</v>
      </c>
      <c r="C48" s="5" t="s">
        <v>78</v>
      </c>
      <c r="D48" s="50">
        <f t="shared" si="2"/>
        <v>30166672</v>
      </c>
      <c r="E48" s="50">
        <v>25714382</v>
      </c>
      <c r="F48" s="6">
        <v>3423983</v>
      </c>
      <c r="G48" s="6">
        <v>0</v>
      </c>
      <c r="H48" s="6">
        <v>1028307</v>
      </c>
    </row>
    <row r="49" spans="1:8" ht="12" customHeight="1" x14ac:dyDescent="0.2">
      <c r="A49" s="39">
        <v>40</v>
      </c>
      <c r="B49" s="9" t="s">
        <v>79</v>
      </c>
      <c r="C49" s="10" t="s">
        <v>80</v>
      </c>
      <c r="D49" s="50">
        <f t="shared" si="2"/>
        <v>50491024</v>
      </c>
      <c r="E49" s="50">
        <v>45121464</v>
      </c>
      <c r="F49" s="6">
        <v>2917475</v>
      </c>
      <c r="G49" s="6">
        <v>0</v>
      </c>
      <c r="H49" s="6">
        <v>2452085</v>
      </c>
    </row>
    <row r="50" spans="1:8" ht="12" customHeight="1" x14ac:dyDescent="0.2">
      <c r="A50" s="39">
        <v>41</v>
      </c>
      <c r="B50" s="52" t="s">
        <v>81</v>
      </c>
      <c r="C50" s="8" t="s">
        <v>82</v>
      </c>
      <c r="D50" s="50">
        <f t="shared" si="2"/>
        <v>24704368</v>
      </c>
      <c r="E50" s="50">
        <v>21002356</v>
      </c>
      <c r="F50" s="6">
        <v>2127473</v>
      </c>
      <c r="G50" s="6">
        <v>0</v>
      </c>
      <c r="H50" s="6">
        <v>1574539</v>
      </c>
    </row>
    <row r="51" spans="1:8" ht="12" customHeight="1" x14ac:dyDescent="0.2">
      <c r="A51" s="39">
        <v>42</v>
      </c>
      <c r="B51" s="7" t="s">
        <v>83</v>
      </c>
      <c r="C51" s="5" t="s">
        <v>84</v>
      </c>
      <c r="D51" s="50">
        <f t="shared" si="2"/>
        <v>25494003</v>
      </c>
      <c r="E51" s="50">
        <v>19550991</v>
      </c>
      <c r="F51" s="6">
        <v>1517787</v>
      </c>
      <c r="G51" s="6">
        <v>0</v>
      </c>
      <c r="H51" s="6">
        <v>4425225</v>
      </c>
    </row>
    <row r="52" spans="1:8" ht="12" customHeight="1" x14ac:dyDescent="0.2">
      <c r="A52" s="39">
        <v>43</v>
      </c>
      <c r="B52" s="52" t="s">
        <v>85</v>
      </c>
      <c r="C52" s="8" t="s">
        <v>86</v>
      </c>
      <c r="D52" s="50">
        <f t="shared" si="2"/>
        <v>220157604</v>
      </c>
      <c r="E52" s="50">
        <v>157453078</v>
      </c>
      <c r="F52" s="6">
        <v>36827390</v>
      </c>
      <c r="G52" s="6">
        <v>16730257</v>
      </c>
      <c r="H52" s="6">
        <v>9146879</v>
      </c>
    </row>
    <row r="53" spans="1:8" ht="12" customHeight="1" x14ac:dyDescent="0.2">
      <c r="A53" s="39">
        <v>44</v>
      </c>
      <c r="B53" s="4" t="s">
        <v>87</v>
      </c>
      <c r="C53" s="5" t="s">
        <v>88</v>
      </c>
      <c r="D53" s="50">
        <f t="shared" si="2"/>
        <v>43039987</v>
      </c>
      <c r="E53" s="50">
        <v>38111289</v>
      </c>
      <c r="F53" s="6">
        <v>2788387</v>
      </c>
      <c r="G53" s="6">
        <v>0</v>
      </c>
      <c r="H53" s="6">
        <v>2140311</v>
      </c>
    </row>
    <row r="54" spans="1:8" ht="12" customHeight="1" x14ac:dyDescent="0.2">
      <c r="A54" s="39">
        <v>45</v>
      </c>
      <c r="B54" s="4" t="s">
        <v>89</v>
      </c>
      <c r="C54" s="5" t="s">
        <v>90</v>
      </c>
      <c r="D54" s="50">
        <f t="shared" si="2"/>
        <v>147184955</v>
      </c>
      <c r="E54" s="50">
        <v>125023522</v>
      </c>
      <c r="F54" s="6">
        <v>9527571</v>
      </c>
      <c r="G54" s="6">
        <v>0</v>
      </c>
      <c r="H54" s="6">
        <v>12633862</v>
      </c>
    </row>
    <row r="55" spans="1:8" ht="12" customHeight="1" x14ac:dyDescent="0.2">
      <c r="A55" s="39">
        <v>46</v>
      </c>
      <c r="B55" s="52" t="s">
        <v>91</v>
      </c>
      <c r="C55" s="8" t="s">
        <v>92</v>
      </c>
      <c r="D55" s="50">
        <f t="shared" si="2"/>
        <v>33250325</v>
      </c>
      <c r="E55" s="50">
        <v>28784557</v>
      </c>
      <c r="F55" s="6">
        <v>2678516</v>
      </c>
      <c r="G55" s="6">
        <v>0</v>
      </c>
      <c r="H55" s="6">
        <v>1787252</v>
      </c>
    </row>
    <row r="56" spans="1:8" ht="12" customHeight="1" x14ac:dyDescent="0.2">
      <c r="A56" s="39">
        <v>47</v>
      </c>
      <c r="B56" s="52" t="s">
        <v>93</v>
      </c>
      <c r="C56" s="8" t="s">
        <v>94</v>
      </c>
      <c r="D56" s="50">
        <f t="shared" si="2"/>
        <v>50910949</v>
      </c>
      <c r="E56" s="50">
        <v>43327107</v>
      </c>
      <c r="F56" s="6">
        <v>4859343</v>
      </c>
      <c r="G56" s="6">
        <v>0</v>
      </c>
      <c r="H56" s="6">
        <v>2724499</v>
      </c>
    </row>
    <row r="57" spans="1:8" ht="12" customHeight="1" x14ac:dyDescent="0.2">
      <c r="A57" s="39">
        <v>48</v>
      </c>
      <c r="B57" s="7" t="s">
        <v>95</v>
      </c>
      <c r="C57" s="5" t="s">
        <v>96</v>
      </c>
      <c r="D57" s="50">
        <f t="shared" si="2"/>
        <v>61628509</v>
      </c>
      <c r="E57" s="50">
        <v>53805261</v>
      </c>
      <c r="F57" s="6">
        <v>5003497</v>
      </c>
      <c r="G57" s="6">
        <v>0</v>
      </c>
      <c r="H57" s="6">
        <v>2819751</v>
      </c>
    </row>
    <row r="58" spans="1:8" ht="12" customHeight="1" x14ac:dyDescent="0.2">
      <c r="A58" s="39">
        <v>49</v>
      </c>
      <c r="B58" s="52" t="s">
        <v>97</v>
      </c>
      <c r="C58" s="8" t="s">
        <v>98</v>
      </c>
      <c r="D58" s="50">
        <f t="shared" si="2"/>
        <v>20282405</v>
      </c>
      <c r="E58" s="50">
        <v>17629634</v>
      </c>
      <c r="F58" s="6">
        <v>1344019</v>
      </c>
      <c r="G58" s="6">
        <v>0</v>
      </c>
      <c r="H58" s="6">
        <v>1308752</v>
      </c>
    </row>
    <row r="59" spans="1:8" ht="12" customHeight="1" x14ac:dyDescent="0.2">
      <c r="A59" s="39">
        <v>50</v>
      </c>
      <c r="B59" s="7" t="s">
        <v>99</v>
      </c>
      <c r="C59" s="5" t="s">
        <v>100</v>
      </c>
      <c r="D59" s="50">
        <f t="shared" si="2"/>
        <v>40351474</v>
      </c>
      <c r="E59" s="50">
        <v>35547190</v>
      </c>
      <c r="F59" s="6">
        <v>3012519</v>
      </c>
      <c r="G59" s="6">
        <v>0</v>
      </c>
      <c r="H59" s="6">
        <v>1791765</v>
      </c>
    </row>
    <row r="60" spans="1:8" ht="12" customHeight="1" x14ac:dyDescent="0.2">
      <c r="A60" s="39">
        <v>51</v>
      </c>
      <c r="B60" s="52" t="s">
        <v>101</v>
      </c>
      <c r="C60" s="8" t="s">
        <v>102</v>
      </c>
      <c r="D60" s="50">
        <f t="shared" si="2"/>
        <v>63177114</v>
      </c>
      <c r="E60" s="50">
        <v>55966743</v>
      </c>
      <c r="F60" s="6">
        <v>3834275</v>
      </c>
      <c r="G60" s="6">
        <v>0</v>
      </c>
      <c r="H60" s="6">
        <v>3376096</v>
      </c>
    </row>
    <row r="61" spans="1:8" ht="12" customHeight="1" x14ac:dyDescent="0.2">
      <c r="A61" s="39">
        <v>52</v>
      </c>
      <c r="B61" s="52" t="s">
        <v>103</v>
      </c>
      <c r="C61" s="8" t="s">
        <v>104</v>
      </c>
      <c r="D61" s="50">
        <f t="shared" si="2"/>
        <v>223671487</v>
      </c>
      <c r="E61" s="50">
        <v>189601067</v>
      </c>
      <c r="F61" s="6">
        <v>21108059</v>
      </c>
      <c r="G61" s="6">
        <v>0</v>
      </c>
      <c r="H61" s="6">
        <v>12962361</v>
      </c>
    </row>
    <row r="62" spans="1:8" ht="12" customHeight="1" x14ac:dyDescent="0.2">
      <c r="A62" s="39">
        <v>53</v>
      </c>
      <c r="B62" s="52" t="s">
        <v>105</v>
      </c>
      <c r="C62" s="8" t="s">
        <v>106</v>
      </c>
      <c r="D62" s="50">
        <f t="shared" si="2"/>
        <v>37393838</v>
      </c>
      <c r="E62" s="50">
        <v>29855121</v>
      </c>
      <c r="F62" s="6">
        <v>5610760</v>
      </c>
      <c r="G62" s="6">
        <v>0</v>
      </c>
      <c r="H62" s="6">
        <v>1927957</v>
      </c>
    </row>
    <row r="63" spans="1:8" ht="12" customHeight="1" x14ac:dyDescent="0.2">
      <c r="A63" s="39">
        <v>54</v>
      </c>
      <c r="B63" s="52" t="s">
        <v>107</v>
      </c>
      <c r="C63" s="8" t="s">
        <v>108</v>
      </c>
      <c r="D63" s="50">
        <f t="shared" si="2"/>
        <v>0</v>
      </c>
      <c r="E63" s="50">
        <v>0</v>
      </c>
      <c r="F63" s="6">
        <v>0</v>
      </c>
      <c r="G63" s="6">
        <v>0</v>
      </c>
      <c r="H63" s="6">
        <v>0</v>
      </c>
    </row>
    <row r="64" spans="1:8" ht="12" customHeight="1" x14ac:dyDescent="0.2">
      <c r="A64" s="39">
        <v>55</v>
      </c>
      <c r="B64" s="52" t="s">
        <v>109</v>
      </c>
      <c r="C64" s="8" t="s">
        <v>110</v>
      </c>
      <c r="D64" s="50">
        <f t="shared" si="2"/>
        <v>0</v>
      </c>
      <c r="E64" s="50">
        <v>0</v>
      </c>
      <c r="F64" s="6">
        <v>0</v>
      </c>
      <c r="G64" s="6">
        <v>0</v>
      </c>
      <c r="H64" s="6">
        <v>0</v>
      </c>
    </row>
    <row r="65" spans="1:8" ht="12" customHeight="1" x14ac:dyDescent="0.2">
      <c r="A65" s="39">
        <v>56</v>
      </c>
      <c r="B65" s="95" t="s">
        <v>390</v>
      </c>
      <c r="C65" s="10" t="s">
        <v>389</v>
      </c>
      <c r="D65" s="50">
        <f t="shared" si="2"/>
        <v>0</v>
      </c>
      <c r="E65" s="50">
        <v>0</v>
      </c>
      <c r="F65" s="6"/>
      <c r="G65" s="6"/>
      <c r="H65" s="6"/>
    </row>
    <row r="66" spans="1:8" ht="12" customHeight="1" x14ac:dyDescent="0.2">
      <c r="A66" s="39">
        <v>57</v>
      </c>
      <c r="B66" s="52" t="s">
        <v>111</v>
      </c>
      <c r="C66" s="8" t="s">
        <v>112</v>
      </c>
      <c r="D66" s="50">
        <f t="shared" si="2"/>
        <v>110668887</v>
      </c>
      <c r="E66" s="50">
        <v>108064041</v>
      </c>
      <c r="F66" s="6">
        <v>2604846</v>
      </c>
      <c r="G66" s="6">
        <v>0</v>
      </c>
      <c r="H66" s="6">
        <v>0</v>
      </c>
    </row>
    <row r="67" spans="1:8" ht="12" customHeight="1" x14ac:dyDescent="0.2">
      <c r="A67" s="39">
        <v>58</v>
      </c>
      <c r="B67" s="7" t="s">
        <v>113</v>
      </c>
      <c r="C67" s="8" t="s">
        <v>114</v>
      </c>
      <c r="D67" s="50">
        <f t="shared" si="2"/>
        <v>88206358</v>
      </c>
      <c r="E67" s="50">
        <v>87169362</v>
      </c>
      <c r="F67" s="6">
        <v>1036996</v>
      </c>
      <c r="G67" s="6">
        <v>0</v>
      </c>
      <c r="H67" s="6">
        <v>0</v>
      </c>
    </row>
    <row r="68" spans="1:8" ht="12" customHeight="1" x14ac:dyDescent="0.2">
      <c r="A68" s="39">
        <v>59</v>
      </c>
      <c r="B68" s="9" t="s">
        <v>115</v>
      </c>
      <c r="C68" s="10" t="s">
        <v>116</v>
      </c>
      <c r="D68" s="50">
        <f t="shared" si="2"/>
        <v>127517262</v>
      </c>
      <c r="E68" s="50">
        <v>121626824</v>
      </c>
      <c r="F68" s="6">
        <v>5890438</v>
      </c>
      <c r="G68" s="6">
        <v>0</v>
      </c>
      <c r="H68" s="6">
        <v>0</v>
      </c>
    </row>
    <row r="69" spans="1:8" ht="12" customHeight="1" x14ac:dyDescent="0.2">
      <c r="A69" s="39">
        <v>60</v>
      </c>
      <c r="B69" s="7" t="s">
        <v>117</v>
      </c>
      <c r="C69" s="8" t="s">
        <v>118</v>
      </c>
      <c r="D69" s="50">
        <f t="shared" si="2"/>
        <v>171001454</v>
      </c>
      <c r="E69" s="50">
        <v>154604118</v>
      </c>
      <c r="F69" s="6">
        <v>16397336</v>
      </c>
      <c r="G69" s="6">
        <v>0</v>
      </c>
      <c r="H69" s="6">
        <v>0</v>
      </c>
    </row>
    <row r="70" spans="1:8" ht="12" customHeight="1" x14ac:dyDescent="0.2">
      <c r="A70" s="39">
        <v>61</v>
      </c>
      <c r="B70" s="52" t="s">
        <v>119</v>
      </c>
      <c r="C70" s="8" t="s">
        <v>318</v>
      </c>
      <c r="D70" s="50">
        <f t="shared" si="2"/>
        <v>65291131</v>
      </c>
      <c r="E70" s="50">
        <v>61422709</v>
      </c>
      <c r="F70" s="6">
        <v>3868422</v>
      </c>
      <c r="G70" s="6">
        <v>0</v>
      </c>
      <c r="H70" s="6">
        <v>0</v>
      </c>
    </row>
    <row r="71" spans="1:8" ht="12" customHeight="1" x14ac:dyDescent="0.2">
      <c r="A71" s="39">
        <v>62</v>
      </c>
      <c r="B71" s="4" t="s">
        <v>120</v>
      </c>
      <c r="C71" s="8" t="s">
        <v>121</v>
      </c>
      <c r="D71" s="50">
        <f t="shared" si="2"/>
        <v>25354157</v>
      </c>
      <c r="E71" s="50">
        <v>0</v>
      </c>
      <c r="F71" s="6">
        <v>25354157</v>
      </c>
      <c r="G71" s="6">
        <v>0</v>
      </c>
      <c r="H71" s="6">
        <v>0</v>
      </c>
    </row>
    <row r="72" spans="1:8" ht="12" customHeight="1" x14ac:dyDescent="0.2">
      <c r="A72" s="39">
        <v>63</v>
      </c>
      <c r="B72" s="4" t="s">
        <v>122</v>
      </c>
      <c r="C72" s="8" t="s">
        <v>123</v>
      </c>
      <c r="D72" s="50">
        <f t="shared" si="2"/>
        <v>25001417</v>
      </c>
      <c r="E72" s="50">
        <v>0</v>
      </c>
      <c r="F72" s="6">
        <v>25001417</v>
      </c>
      <c r="G72" s="6">
        <v>0</v>
      </c>
      <c r="H72" s="6">
        <v>0</v>
      </c>
    </row>
    <row r="73" spans="1:8" ht="12" customHeight="1" x14ac:dyDescent="0.2">
      <c r="A73" s="39">
        <v>64</v>
      </c>
      <c r="B73" s="7" t="s">
        <v>124</v>
      </c>
      <c r="C73" s="8" t="s">
        <v>125</v>
      </c>
      <c r="D73" s="50">
        <f t="shared" si="2"/>
        <v>110119125</v>
      </c>
      <c r="E73" s="50">
        <v>90812103</v>
      </c>
      <c r="F73" s="6">
        <v>7916864</v>
      </c>
      <c r="G73" s="6">
        <v>0</v>
      </c>
      <c r="H73" s="6">
        <v>11390158</v>
      </c>
    </row>
    <row r="74" spans="1:8" ht="12" customHeight="1" x14ac:dyDescent="0.2">
      <c r="A74" s="39">
        <v>65</v>
      </c>
      <c r="B74" s="7" t="s">
        <v>126</v>
      </c>
      <c r="C74" s="5" t="s">
        <v>127</v>
      </c>
      <c r="D74" s="50">
        <f t="shared" si="2"/>
        <v>82012885</v>
      </c>
      <c r="E74" s="50">
        <v>55652522</v>
      </c>
      <c r="F74" s="6">
        <v>15179977</v>
      </c>
      <c r="G74" s="6">
        <v>0</v>
      </c>
      <c r="H74" s="6">
        <v>11180386</v>
      </c>
    </row>
    <row r="75" spans="1:8" ht="12" customHeight="1" x14ac:dyDescent="0.2">
      <c r="A75" s="39">
        <v>66</v>
      </c>
      <c r="B75" s="7" t="s">
        <v>128</v>
      </c>
      <c r="C75" s="8" t="s">
        <v>129</v>
      </c>
      <c r="D75" s="50">
        <f t="shared" ref="D75:D140" si="3">SUM(E75:H75)</f>
        <v>144666397</v>
      </c>
      <c r="E75" s="50">
        <v>122884391</v>
      </c>
      <c r="F75" s="6">
        <v>9131824</v>
      </c>
      <c r="G75" s="6">
        <v>0</v>
      </c>
      <c r="H75" s="6">
        <v>12650182</v>
      </c>
    </row>
    <row r="76" spans="1:8" ht="12" customHeight="1" x14ac:dyDescent="0.2">
      <c r="A76" s="39">
        <v>67</v>
      </c>
      <c r="B76" s="7" t="s">
        <v>130</v>
      </c>
      <c r="C76" s="8" t="s">
        <v>131</v>
      </c>
      <c r="D76" s="50">
        <f t="shared" si="3"/>
        <v>1736567</v>
      </c>
      <c r="E76" s="50">
        <v>0</v>
      </c>
      <c r="F76" s="6">
        <v>1736567</v>
      </c>
      <c r="G76" s="6">
        <v>0</v>
      </c>
      <c r="H76" s="6">
        <v>0</v>
      </c>
    </row>
    <row r="77" spans="1:8" ht="12" customHeight="1" x14ac:dyDescent="0.2">
      <c r="A77" s="39">
        <v>68</v>
      </c>
      <c r="B77" s="4" t="s">
        <v>132</v>
      </c>
      <c r="C77" s="8" t="s">
        <v>133</v>
      </c>
      <c r="D77" s="50">
        <f t="shared" si="3"/>
        <v>2144271</v>
      </c>
      <c r="E77" s="50">
        <v>0</v>
      </c>
      <c r="F77" s="6">
        <v>2144271</v>
      </c>
      <c r="G77" s="6">
        <v>0</v>
      </c>
      <c r="H77" s="6">
        <v>0</v>
      </c>
    </row>
    <row r="78" spans="1:8" ht="12" customHeight="1" x14ac:dyDescent="0.2">
      <c r="A78" s="39">
        <v>69</v>
      </c>
      <c r="B78" s="7" t="s">
        <v>134</v>
      </c>
      <c r="C78" s="8" t="s">
        <v>135</v>
      </c>
      <c r="D78" s="50">
        <f t="shared" si="3"/>
        <v>2515796</v>
      </c>
      <c r="E78" s="50">
        <v>0</v>
      </c>
      <c r="F78" s="6">
        <v>2515796</v>
      </c>
      <c r="G78" s="6">
        <v>0</v>
      </c>
      <c r="H78" s="6">
        <v>0</v>
      </c>
    </row>
    <row r="79" spans="1:8" ht="12" customHeight="1" x14ac:dyDescent="0.2">
      <c r="A79" s="39">
        <v>70</v>
      </c>
      <c r="B79" s="7" t="s">
        <v>136</v>
      </c>
      <c r="C79" s="8" t="s">
        <v>137</v>
      </c>
      <c r="D79" s="50">
        <f t="shared" si="3"/>
        <v>2407261</v>
      </c>
      <c r="E79" s="50">
        <v>0</v>
      </c>
      <c r="F79" s="6">
        <v>2407261</v>
      </c>
      <c r="G79" s="6">
        <v>0</v>
      </c>
      <c r="H79" s="6">
        <v>0</v>
      </c>
    </row>
    <row r="80" spans="1:8" ht="12" customHeight="1" x14ac:dyDescent="0.2">
      <c r="A80" s="39">
        <v>71</v>
      </c>
      <c r="B80" s="4" t="s">
        <v>138</v>
      </c>
      <c r="C80" s="8" t="s">
        <v>139</v>
      </c>
      <c r="D80" s="50">
        <f t="shared" si="3"/>
        <v>13699816</v>
      </c>
      <c r="E80" s="50">
        <v>0</v>
      </c>
      <c r="F80" s="6">
        <v>13699816</v>
      </c>
      <c r="G80" s="6">
        <v>0</v>
      </c>
      <c r="H80" s="6">
        <v>0</v>
      </c>
    </row>
    <row r="81" spans="1:8" ht="12" customHeight="1" x14ac:dyDescent="0.2">
      <c r="A81" s="39">
        <v>72</v>
      </c>
      <c r="B81" s="4" t="s">
        <v>140</v>
      </c>
      <c r="C81" s="8" t="s">
        <v>141</v>
      </c>
      <c r="D81" s="50">
        <f t="shared" si="3"/>
        <v>1895196</v>
      </c>
      <c r="E81" s="50">
        <v>0</v>
      </c>
      <c r="F81" s="6">
        <v>1895196</v>
      </c>
      <c r="G81" s="6">
        <v>0</v>
      </c>
      <c r="H81" s="6">
        <v>0</v>
      </c>
    </row>
    <row r="82" spans="1:8" ht="12" customHeight="1" x14ac:dyDescent="0.2">
      <c r="A82" s="39">
        <v>73</v>
      </c>
      <c r="B82" s="4" t="s">
        <v>142</v>
      </c>
      <c r="C82" s="8" t="s">
        <v>143</v>
      </c>
      <c r="D82" s="50">
        <f t="shared" si="3"/>
        <v>2586066</v>
      </c>
      <c r="E82" s="50">
        <v>0</v>
      </c>
      <c r="F82" s="6">
        <v>2586066</v>
      </c>
      <c r="G82" s="6">
        <v>0</v>
      </c>
      <c r="H82" s="6">
        <v>0</v>
      </c>
    </row>
    <row r="83" spans="1:8" ht="12" customHeight="1" x14ac:dyDescent="0.2">
      <c r="A83" s="39">
        <v>74</v>
      </c>
      <c r="B83" s="52" t="s">
        <v>144</v>
      </c>
      <c r="C83" s="8" t="s">
        <v>145</v>
      </c>
      <c r="D83" s="50">
        <f t="shared" si="3"/>
        <v>151772275</v>
      </c>
      <c r="E83" s="50">
        <v>128839428</v>
      </c>
      <c r="F83" s="6">
        <v>17495492</v>
      </c>
      <c r="G83" s="6">
        <v>0</v>
      </c>
      <c r="H83" s="6">
        <v>5437355</v>
      </c>
    </row>
    <row r="84" spans="1:8" ht="12" customHeight="1" x14ac:dyDescent="0.2">
      <c r="A84" s="39">
        <v>75</v>
      </c>
      <c r="B84" s="4" t="s">
        <v>146</v>
      </c>
      <c r="C84" s="8" t="s">
        <v>147</v>
      </c>
      <c r="D84" s="50">
        <f t="shared" si="3"/>
        <v>216509033</v>
      </c>
      <c r="E84" s="50">
        <v>182158134</v>
      </c>
      <c r="F84" s="6">
        <v>12809279</v>
      </c>
      <c r="G84" s="6">
        <v>0</v>
      </c>
      <c r="H84" s="6">
        <v>21541620</v>
      </c>
    </row>
    <row r="85" spans="1:8" ht="12" customHeight="1" x14ac:dyDescent="0.2">
      <c r="A85" s="39">
        <v>76</v>
      </c>
      <c r="B85" s="52" t="s">
        <v>148</v>
      </c>
      <c r="C85" s="8" t="s">
        <v>149</v>
      </c>
      <c r="D85" s="50">
        <f t="shared" si="3"/>
        <v>127328676</v>
      </c>
      <c r="E85" s="50">
        <v>96707987</v>
      </c>
      <c r="F85" s="6">
        <v>18795130</v>
      </c>
      <c r="G85" s="6">
        <v>0</v>
      </c>
      <c r="H85" s="6">
        <v>11825559</v>
      </c>
    </row>
    <row r="86" spans="1:8" ht="12" customHeight="1" x14ac:dyDescent="0.2">
      <c r="A86" s="39">
        <v>77</v>
      </c>
      <c r="B86" s="9" t="s">
        <v>150</v>
      </c>
      <c r="C86" s="10" t="s">
        <v>151</v>
      </c>
      <c r="D86" s="50">
        <f t="shared" si="3"/>
        <v>37784780</v>
      </c>
      <c r="E86" s="50">
        <v>28233537</v>
      </c>
      <c r="F86" s="6">
        <v>5633516</v>
      </c>
      <c r="G86" s="6">
        <v>0</v>
      </c>
      <c r="H86" s="6">
        <v>3917727</v>
      </c>
    </row>
    <row r="87" spans="1:8" ht="12" customHeight="1" x14ac:dyDescent="0.2">
      <c r="A87" s="39">
        <v>78</v>
      </c>
      <c r="B87" s="4" t="s">
        <v>152</v>
      </c>
      <c r="C87" s="8" t="s">
        <v>153</v>
      </c>
      <c r="D87" s="50">
        <f t="shared" si="3"/>
        <v>223476255</v>
      </c>
      <c r="E87" s="50">
        <v>158268996</v>
      </c>
      <c r="F87" s="6">
        <v>24869130</v>
      </c>
      <c r="G87" s="6">
        <v>18505257</v>
      </c>
      <c r="H87" s="6">
        <v>21832872</v>
      </c>
    </row>
    <row r="88" spans="1:8" ht="12" customHeight="1" x14ac:dyDescent="0.2">
      <c r="A88" s="39">
        <v>79</v>
      </c>
      <c r="B88" s="9" t="s">
        <v>154</v>
      </c>
      <c r="C88" s="10" t="s">
        <v>155</v>
      </c>
      <c r="D88" s="50">
        <f t="shared" si="3"/>
        <v>99080448</v>
      </c>
      <c r="E88" s="50">
        <v>90952805</v>
      </c>
      <c r="F88" s="6">
        <v>8127643</v>
      </c>
      <c r="G88" s="6">
        <v>0</v>
      </c>
      <c r="H88" s="6">
        <v>0</v>
      </c>
    </row>
    <row r="89" spans="1:8" ht="12" customHeight="1" x14ac:dyDescent="0.2">
      <c r="A89" s="39">
        <v>80</v>
      </c>
      <c r="B89" s="4" t="s">
        <v>156</v>
      </c>
      <c r="C89" s="8" t="s">
        <v>157</v>
      </c>
      <c r="D89" s="50">
        <f t="shared" si="3"/>
        <v>237049996</v>
      </c>
      <c r="E89" s="50">
        <v>126727061</v>
      </c>
      <c r="F89" s="6">
        <v>53905822</v>
      </c>
      <c r="G89" s="6">
        <v>35609241</v>
      </c>
      <c r="H89" s="6">
        <v>20807872</v>
      </c>
    </row>
    <row r="90" spans="1:8" ht="12" customHeight="1" x14ac:dyDescent="0.2">
      <c r="A90" s="39">
        <v>81</v>
      </c>
      <c r="B90" s="9" t="s">
        <v>158</v>
      </c>
      <c r="C90" s="10" t="s">
        <v>159</v>
      </c>
      <c r="D90" s="50">
        <f t="shared" si="3"/>
        <v>12381748</v>
      </c>
      <c r="E90" s="50">
        <v>0</v>
      </c>
      <c r="F90" s="6">
        <v>12381748</v>
      </c>
      <c r="G90" s="6">
        <v>0</v>
      </c>
      <c r="H90" s="6">
        <v>0</v>
      </c>
    </row>
    <row r="91" spans="1:8" ht="12" customHeight="1" x14ac:dyDescent="0.2">
      <c r="A91" s="39">
        <v>82</v>
      </c>
      <c r="B91" s="7" t="s">
        <v>160</v>
      </c>
      <c r="C91" s="10" t="s">
        <v>391</v>
      </c>
      <c r="D91" s="50">
        <f t="shared" si="3"/>
        <v>0</v>
      </c>
      <c r="E91" s="50">
        <v>0</v>
      </c>
      <c r="F91" s="6">
        <v>0</v>
      </c>
      <c r="G91" s="6">
        <v>0</v>
      </c>
      <c r="H91" s="6">
        <v>0</v>
      </c>
    </row>
    <row r="92" spans="1:8" ht="22.5" customHeight="1" x14ac:dyDescent="0.2">
      <c r="A92" s="162">
        <v>83</v>
      </c>
      <c r="B92" s="192" t="s">
        <v>161</v>
      </c>
      <c r="C92" s="8" t="s">
        <v>381</v>
      </c>
      <c r="D92" s="50">
        <f t="shared" si="3"/>
        <v>12240794</v>
      </c>
      <c r="E92" s="50">
        <f>E93+E94</f>
        <v>6161251</v>
      </c>
      <c r="F92" s="50">
        <f t="shared" ref="F92:G92" si="4">F93+F94</f>
        <v>5233413</v>
      </c>
      <c r="G92" s="50">
        <f t="shared" si="4"/>
        <v>0</v>
      </c>
      <c r="H92" s="50">
        <f>H93+H94</f>
        <v>846130</v>
      </c>
    </row>
    <row r="93" spans="1:8" ht="22.5" customHeight="1" x14ac:dyDescent="0.2">
      <c r="A93" s="162"/>
      <c r="B93" s="193"/>
      <c r="C93" s="8" t="s">
        <v>379</v>
      </c>
      <c r="D93" s="50">
        <f t="shared" si="3"/>
        <v>9736130</v>
      </c>
      <c r="E93" s="50">
        <v>6161251</v>
      </c>
      <c r="F93" s="6">
        <v>2728749</v>
      </c>
      <c r="G93" s="6">
        <v>0</v>
      </c>
      <c r="H93" s="6">
        <v>846130</v>
      </c>
    </row>
    <row r="94" spans="1:8" ht="15.75" customHeight="1" x14ac:dyDescent="0.2">
      <c r="A94" s="163"/>
      <c r="B94" s="194"/>
      <c r="C94" s="8" t="s">
        <v>380</v>
      </c>
      <c r="D94" s="50">
        <f t="shared" si="3"/>
        <v>2504664</v>
      </c>
      <c r="E94" s="50">
        <v>0</v>
      </c>
      <c r="F94" s="6">
        <v>2504664</v>
      </c>
      <c r="G94" s="6">
        <v>0</v>
      </c>
      <c r="H94" s="6"/>
    </row>
    <row r="95" spans="1:8" ht="12" customHeight="1" x14ac:dyDescent="0.2">
      <c r="A95" s="39">
        <v>84</v>
      </c>
      <c r="B95" s="7" t="s">
        <v>163</v>
      </c>
      <c r="C95" s="5" t="s">
        <v>164</v>
      </c>
      <c r="D95" s="50">
        <f t="shared" si="3"/>
        <v>1882141</v>
      </c>
      <c r="E95" s="50">
        <v>0</v>
      </c>
      <c r="F95" s="6">
        <v>1882141</v>
      </c>
      <c r="G95" s="6">
        <v>0</v>
      </c>
      <c r="H95" s="6">
        <v>0</v>
      </c>
    </row>
    <row r="96" spans="1:8" ht="12" customHeight="1" x14ac:dyDescent="0.2">
      <c r="A96" s="39">
        <v>85</v>
      </c>
      <c r="B96" s="7" t="s">
        <v>165</v>
      </c>
      <c r="C96" s="10" t="s">
        <v>166</v>
      </c>
      <c r="D96" s="50">
        <f t="shared" si="3"/>
        <v>7414237</v>
      </c>
      <c r="E96" s="50">
        <v>6221245</v>
      </c>
      <c r="F96" s="6">
        <v>498868</v>
      </c>
      <c r="G96" s="6">
        <v>0</v>
      </c>
      <c r="H96" s="6">
        <v>694124</v>
      </c>
    </row>
    <row r="97" spans="1:8" ht="12" customHeight="1" x14ac:dyDescent="0.2">
      <c r="A97" s="39">
        <v>86</v>
      </c>
      <c r="B97" s="52" t="s">
        <v>167</v>
      </c>
      <c r="C97" s="8" t="s">
        <v>168</v>
      </c>
      <c r="D97" s="50">
        <f t="shared" si="3"/>
        <v>32073912</v>
      </c>
      <c r="E97" s="50">
        <v>24600562</v>
      </c>
      <c r="F97" s="6">
        <v>2516377</v>
      </c>
      <c r="G97" s="6">
        <v>0</v>
      </c>
      <c r="H97" s="6">
        <v>4956973</v>
      </c>
    </row>
    <row r="98" spans="1:8" ht="12" customHeight="1" x14ac:dyDescent="0.2">
      <c r="A98" s="39">
        <v>87</v>
      </c>
      <c r="B98" s="7" t="s">
        <v>169</v>
      </c>
      <c r="C98" s="5" t="s">
        <v>170</v>
      </c>
      <c r="D98" s="50">
        <f t="shared" si="3"/>
        <v>31085600</v>
      </c>
      <c r="E98" s="50">
        <v>25937803</v>
      </c>
      <c r="F98" s="6">
        <v>3229740</v>
      </c>
      <c r="G98" s="6">
        <v>0</v>
      </c>
      <c r="H98" s="6">
        <v>1918057</v>
      </c>
    </row>
    <row r="99" spans="1:8" ht="12" customHeight="1" x14ac:dyDescent="0.2">
      <c r="A99" s="39">
        <v>88</v>
      </c>
      <c r="B99" s="52" t="s">
        <v>171</v>
      </c>
      <c r="C99" s="8" t="s">
        <v>172</v>
      </c>
      <c r="D99" s="50">
        <f t="shared" si="3"/>
        <v>27608338</v>
      </c>
      <c r="E99" s="50">
        <v>26032361</v>
      </c>
      <c r="F99" s="6">
        <v>973443</v>
      </c>
      <c r="G99" s="6">
        <v>0</v>
      </c>
      <c r="H99" s="6">
        <v>602534</v>
      </c>
    </row>
    <row r="100" spans="1:8" ht="12" customHeight="1" x14ac:dyDescent="0.2">
      <c r="A100" s="39">
        <v>89</v>
      </c>
      <c r="B100" s="52" t="s">
        <v>173</v>
      </c>
      <c r="C100" s="8" t="s">
        <v>174</v>
      </c>
      <c r="D100" s="50">
        <f t="shared" si="3"/>
        <v>84404318</v>
      </c>
      <c r="E100" s="50">
        <v>73466552</v>
      </c>
      <c r="F100" s="6">
        <v>6005870</v>
      </c>
      <c r="G100" s="6">
        <v>0</v>
      </c>
      <c r="H100" s="6">
        <v>4931896</v>
      </c>
    </row>
    <row r="101" spans="1:8" ht="12" customHeight="1" x14ac:dyDescent="0.2">
      <c r="A101" s="39">
        <v>90</v>
      </c>
      <c r="B101" s="7" t="s">
        <v>175</v>
      </c>
      <c r="C101" s="10" t="s">
        <v>176</v>
      </c>
      <c r="D101" s="50">
        <f t="shared" si="3"/>
        <v>36157527</v>
      </c>
      <c r="E101" s="50">
        <v>31464538</v>
      </c>
      <c r="F101" s="6">
        <v>2844220</v>
      </c>
      <c r="G101" s="6">
        <v>0</v>
      </c>
      <c r="H101" s="6">
        <v>1848769</v>
      </c>
    </row>
    <row r="102" spans="1:8" ht="12" customHeight="1" x14ac:dyDescent="0.2">
      <c r="A102" s="39">
        <v>91</v>
      </c>
      <c r="B102" s="7" t="s">
        <v>177</v>
      </c>
      <c r="C102" s="5" t="s">
        <v>178</v>
      </c>
      <c r="D102" s="50">
        <f t="shared" si="3"/>
        <v>46051459</v>
      </c>
      <c r="E102" s="50">
        <v>37340056</v>
      </c>
      <c r="F102" s="6">
        <v>5265168</v>
      </c>
      <c r="G102" s="6">
        <v>0</v>
      </c>
      <c r="H102" s="6">
        <v>3446235</v>
      </c>
    </row>
    <row r="103" spans="1:8" ht="12" customHeight="1" x14ac:dyDescent="0.2">
      <c r="A103" s="39">
        <v>92</v>
      </c>
      <c r="B103" s="4" t="s">
        <v>179</v>
      </c>
      <c r="C103" s="5" t="s">
        <v>180</v>
      </c>
      <c r="D103" s="50">
        <f t="shared" si="3"/>
        <v>96863045</v>
      </c>
      <c r="E103" s="50">
        <v>89044103</v>
      </c>
      <c r="F103" s="6">
        <v>5047655</v>
      </c>
      <c r="G103" s="6">
        <v>0</v>
      </c>
      <c r="H103" s="6">
        <v>2771287</v>
      </c>
    </row>
    <row r="104" spans="1:8" ht="12" customHeight="1" x14ac:dyDescent="0.2">
      <c r="A104" s="39">
        <v>93</v>
      </c>
      <c r="B104" s="4" t="s">
        <v>181</v>
      </c>
      <c r="C104" s="5" t="s">
        <v>182</v>
      </c>
      <c r="D104" s="50">
        <f t="shared" si="3"/>
        <v>79163483</v>
      </c>
      <c r="E104" s="50">
        <v>65753245</v>
      </c>
      <c r="F104" s="6">
        <v>9433853</v>
      </c>
      <c r="G104" s="6">
        <v>0</v>
      </c>
      <c r="H104" s="6">
        <v>3976385</v>
      </c>
    </row>
    <row r="105" spans="1:8" ht="12" customHeight="1" x14ac:dyDescent="0.2">
      <c r="A105" s="39">
        <v>94</v>
      </c>
      <c r="B105" s="52" t="s">
        <v>183</v>
      </c>
      <c r="C105" s="8" t="s">
        <v>184</v>
      </c>
      <c r="D105" s="50">
        <f t="shared" si="3"/>
        <v>28793986</v>
      </c>
      <c r="E105" s="50">
        <v>24254315</v>
      </c>
      <c r="F105" s="6">
        <v>3694848</v>
      </c>
      <c r="G105" s="6">
        <v>0</v>
      </c>
      <c r="H105" s="6">
        <v>844823</v>
      </c>
    </row>
    <row r="106" spans="1:8" ht="12" customHeight="1" x14ac:dyDescent="0.2">
      <c r="A106" s="39">
        <v>95</v>
      </c>
      <c r="B106" s="9" t="s">
        <v>185</v>
      </c>
      <c r="C106" s="10" t="s">
        <v>186</v>
      </c>
      <c r="D106" s="50">
        <f t="shared" si="3"/>
        <v>41234435</v>
      </c>
      <c r="E106" s="50">
        <v>35766164</v>
      </c>
      <c r="F106" s="6">
        <v>2945351</v>
      </c>
      <c r="G106" s="6">
        <v>0</v>
      </c>
      <c r="H106" s="6">
        <v>2522920</v>
      </c>
    </row>
    <row r="107" spans="1:8" ht="12" customHeight="1" x14ac:dyDescent="0.2">
      <c r="A107" s="39">
        <v>96</v>
      </c>
      <c r="B107" s="4" t="s">
        <v>187</v>
      </c>
      <c r="C107" s="5" t="s">
        <v>188</v>
      </c>
      <c r="D107" s="50">
        <f t="shared" si="3"/>
        <v>40537543</v>
      </c>
      <c r="E107" s="50">
        <v>34767753</v>
      </c>
      <c r="F107" s="6">
        <v>4699211</v>
      </c>
      <c r="G107" s="6">
        <v>0</v>
      </c>
      <c r="H107" s="6">
        <v>1070579</v>
      </c>
    </row>
    <row r="108" spans="1:8" ht="12" customHeight="1" x14ac:dyDescent="0.2">
      <c r="A108" s="39">
        <v>97</v>
      </c>
      <c r="B108" s="7" t="s">
        <v>189</v>
      </c>
      <c r="C108" s="5" t="s">
        <v>190</v>
      </c>
      <c r="D108" s="50">
        <f t="shared" si="3"/>
        <v>59447218</v>
      </c>
      <c r="E108" s="50">
        <v>43553438</v>
      </c>
      <c r="F108" s="6">
        <v>13827960</v>
      </c>
      <c r="G108" s="6">
        <v>0</v>
      </c>
      <c r="H108" s="6">
        <v>2065820</v>
      </c>
    </row>
    <row r="109" spans="1:8" ht="12" customHeight="1" x14ac:dyDescent="0.2">
      <c r="A109" s="39">
        <v>98</v>
      </c>
      <c r="B109" s="52" t="s">
        <v>191</v>
      </c>
      <c r="C109" s="8" t="s">
        <v>192</v>
      </c>
      <c r="D109" s="50">
        <f t="shared" si="3"/>
        <v>35406560</v>
      </c>
      <c r="E109" s="50">
        <v>27356882</v>
      </c>
      <c r="F109" s="6">
        <v>5717931</v>
      </c>
      <c r="G109" s="6">
        <v>0</v>
      </c>
      <c r="H109" s="6">
        <v>2331747</v>
      </c>
    </row>
    <row r="110" spans="1:8" ht="12" customHeight="1" x14ac:dyDescent="0.2">
      <c r="A110" s="39">
        <v>99</v>
      </c>
      <c r="B110" s="52" t="s">
        <v>193</v>
      </c>
      <c r="C110" s="8" t="s">
        <v>194</v>
      </c>
      <c r="D110" s="50">
        <f t="shared" si="3"/>
        <v>46844904</v>
      </c>
      <c r="E110" s="50">
        <v>39699046</v>
      </c>
      <c r="F110" s="6">
        <v>4905816</v>
      </c>
      <c r="G110" s="6">
        <v>0</v>
      </c>
      <c r="H110" s="6">
        <v>2240042</v>
      </c>
    </row>
    <row r="111" spans="1:8" ht="12" customHeight="1" x14ac:dyDescent="0.2">
      <c r="A111" s="39">
        <v>100</v>
      </c>
      <c r="B111" s="4" t="s">
        <v>195</v>
      </c>
      <c r="C111" s="5" t="s">
        <v>196</v>
      </c>
      <c r="D111" s="50">
        <f t="shared" si="3"/>
        <v>77960318</v>
      </c>
      <c r="E111" s="50">
        <v>67487117</v>
      </c>
      <c r="F111" s="6">
        <v>7098180</v>
      </c>
      <c r="G111" s="6">
        <v>0</v>
      </c>
      <c r="H111" s="6">
        <v>3375021</v>
      </c>
    </row>
    <row r="112" spans="1:8" ht="12" customHeight="1" x14ac:dyDescent="0.2">
      <c r="A112" s="39">
        <v>101</v>
      </c>
      <c r="B112" s="7" t="s">
        <v>197</v>
      </c>
      <c r="C112" s="5" t="s">
        <v>198</v>
      </c>
      <c r="D112" s="50">
        <f t="shared" si="3"/>
        <v>37116724</v>
      </c>
      <c r="E112" s="50">
        <v>31546303</v>
      </c>
      <c r="F112" s="6">
        <v>3453124</v>
      </c>
      <c r="G112" s="6">
        <v>0</v>
      </c>
      <c r="H112" s="6">
        <v>2117297</v>
      </c>
    </row>
    <row r="113" spans="1:8" ht="12" customHeight="1" x14ac:dyDescent="0.2">
      <c r="A113" s="39">
        <v>102</v>
      </c>
      <c r="B113" s="4" t="s">
        <v>199</v>
      </c>
      <c r="C113" s="8" t="s">
        <v>200</v>
      </c>
      <c r="D113" s="50">
        <f t="shared" si="3"/>
        <v>1169722</v>
      </c>
      <c r="E113" s="50">
        <v>0</v>
      </c>
      <c r="F113" s="6">
        <v>1169722</v>
      </c>
      <c r="G113" s="6">
        <v>0</v>
      </c>
      <c r="H113" s="6">
        <v>0</v>
      </c>
    </row>
    <row r="114" spans="1:8" ht="12" customHeight="1" x14ac:dyDescent="0.2">
      <c r="A114" s="39">
        <v>103</v>
      </c>
      <c r="B114" s="4" t="s">
        <v>201</v>
      </c>
      <c r="C114" s="5" t="s">
        <v>202</v>
      </c>
      <c r="D114" s="50">
        <f t="shared" si="3"/>
        <v>0</v>
      </c>
      <c r="E114" s="50">
        <v>0</v>
      </c>
      <c r="F114" s="6">
        <v>0</v>
      </c>
      <c r="G114" s="6">
        <v>0</v>
      </c>
      <c r="H114" s="6">
        <v>0</v>
      </c>
    </row>
    <row r="115" spans="1:8" ht="12" customHeight="1" x14ac:dyDescent="0.2">
      <c r="A115" s="39">
        <v>104</v>
      </c>
      <c r="B115" s="52" t="s">
        <v>203</v>
      </c>
      <c r="C115" s="8" t="s">
        <v>204</v>
      </c>
      <c r="D115" s="50">
        <f t="shared" si="3"/>
        <v>394971</v>
      </c>
      <c r="E115" s="50">
        <v>0</v>
      </c>
      <c r="F115" s="6">
        <v>394971</v>
      </c>
      <c r="G115" s="6">
        <v>0</v>
      </c>
      <c r="H115" s="6">
        <v>0</v>
      </c>
    </row>
    <row r="116" spans="1:8" ht="12" customHeight="1" x14ac:dyDescent="0.2">
      <c r="A116" s="39">
        <v>105</v>
      </c>
      <c r="B116" s="52" t="s">
        <v>205</v>
      </c>
      <c r="C116" s="8" t="s">
        <v>206</v>
      </c>
      <c r="D116" s="50">
        <f t="shared" si="3"/>
        <v>0</v>
      </c>
      <c r="E116" s="50">
        <v>0</v>
      </c>
      <c r="F116" s="6">
        <v>0</v>
      </c>
      <c r="G116" s="6">
        <v>0</v>
      </c>
      <c r="H116" s="6">
        <v>0</v>
      </c>
    </row>
    <row r="117" spans="1:8" ht="12" customHeight="1" x14ac:dyDescent="0.2">
      <c r="A117" s="39">
        <v>106</v>
      </c>
      <c r="B117" s="52" t="s">
        <v>207</v>
      </c>
      <c r="C117" s="8" t="s">
        <v>208</v>
      </c>
      <c r="D117" s="50">
        <f t="shared" si="3"/>
        <v>0</v>
      </c>
      <c r="E117" s="50">
        <v>0</v>
      </c>
      <c r="F117" s="6">
        <v>0</v>
      </c>
      <c r="G117" s="6">
        <v>0</v>
      </c>
      <c r="H117" s="6">
        <v>0</v>
      </c>
    </row>
    <row r="118" spans="1:8" ht="12" customHeight="1" x14ac:dyDescent="0.2">
      <c r="A118" s="39">
        <v>107</v>
      </c>
      <c r="B118" s="52" t="s">
        <v>209</v>
      </c>
      <c r="C118" s="8" t="s">
        <v>210</v>
      </c>
      <c r="D118" s="50">
        <f t="shared" si="3"/>
        <v>0</v>
      </c>
      <c r="E118" s="50">
        <v>0</v>
      </c>
      <c r="F118" s="6">
        <v>0</v>
      </c>
      <c r="G118" s="6">
        <v>0</v>
      </c>
      <c r="H118" s="6">
        <v>0</v>
      </c>
    </row>
    <row r="119" spans="1:8" ht="12" customHeight="1" x14ac:dyDescent="0.2">
      <c r="A119" s="39">
        <v>108</v>
      </c>
      <c r="B119" s="52" t="s">
        <v>211</v>
      </c>
      <c r="C119" s="8" t="s">
        <v>212</v>
      </c>
      <c r="D119" s="50">
        <f t="shared" si="3"/>
        <v>0</v>
      </c>
      <c r="E119" s="50">
        <v>0</v>
      </c>
      <c r="F119" s="6">
        <v>0</v>
      </c>
      <c r="G119" s="6">
        <v>0</v>
      </c>
      <c r="H119" s="6">
        <v>0</v>
      </c>
    </row>
    <row r="120" spans="1:8" ht="12" customHeight="1" x14ac:dyDescent="0.2">
      <c r="A120" s="39">
        <v>109</v>
      </c>
      <c r="B120" s="52" t="s">
        <v>213</v>
      </c>
      <c r="C120" s="8" t="s">
        <v>214</v>
      </c>
      <c r="D120" s="50">
        <f t="shared" si="3"/>
        <v>4921949</v>
      </c>
      <c r="E120" s="50">
        <v>0</v>
      </c>
      <c r="F120" s="6">
        <v>4921949</v>
      </c>
      <c r="G120" s="6">
        <v>0</v>
      </c>
      <c r="H120" s="6">
        <v>0</v>
      </c>
    </row>
    <row r="121" spans="1:8" ht="12" customHeight="1" x14ac:dyDescent="0.2">
      <c r="A121" s="39">
        <v>110</v>
      </c>
      <c r="B121" s="13" t="s">
        <v>215</v>
      </c>
      <c r="C121" s="14" t="s">
        <v>216</v>
      </c>
      <c r="D121" s="50">
        <f t="shared" si="3"/>
        <v>0</v>
      </c>
      <c r="E121" s="50">
        <v>0</v>
      </c>
      <c r="F121" s="6">
        <v>0</v>
      </c>
      <c r="G121" s="6">
        <v>0</v>
      </c>
      <c r="H121" s="6">
        <v>0</v>
      </c>
    </row>
    <row r="122" spans="1:8" ht="12" customHeight="1" x14ac:dyDescent="0.2">
      <c r="A122" s="39">
        <v>111</v>
      </c>
      <c r="B122" s="13" t="s">
        <v>382</v>
      </c>
      <c r="C122" s="14" t="s">
        <v>319</v>
      </c>
      <c r="D122" s="50">
        <f t="shared" si="3"/>
        <v>200001</v>
      </c>
      <c r="E122" s="50">
        <v>0</v>
      </c>
      <c r="F122" s="6">
        <v>200001</v>
      </c>
      <c r="G122" s="6">
        <v>0</v>
      </c>
      <c r="H122" s="6">
        <v>0</v>
      </c>
    </row>
    <row r="123" spans="1:8" ht="12" customHeight="1" x14ac:dyDescent="0.2">
      <c r="A123" s="39">
        <v>112</v>
      </c>
      <c r="B123" s="7" t="s">
        <v>217</v>
      </c>
      <c r="C123" s="5" t="s">
        <v>218</v>
      </c>
      <c r="D123" s="50">
        <f t="shared" si="3"/>
        <v>0</v>
      </c>
      <c r="E123" s="50">
        <v>0</v>
      </c>
      <c r="F123" s="6">
        <v>0</v>
      </c>
      <c r="G123" s="6">
        <v>0</v>
      </c>
      <c r="H123" s="6">
        <v>0</v>
      </c>
    </row>
    <row r="124" spans="1:8" ht="12" customHeight="1" x14ac:dyDescent="0.2">
      <c r="A124" s="39">
        <v>113</v>
      </c>
      <c r="B124" s="52" t="s">
        <v>219</v>
      </c>
      <c r="C124" s="8" t="s">
        <v>220</v>
      </c>
      <c r="D124" s="50">
        <f t="shared" si="3"/>
        <v>0</v>
      </c>
      <c r="E124" s="50">
        <v>0</v>
      </c>
      <c r="F124" s="6">
        <v>0</v>
      </c>
      <c r="G124" s="6">
        <v>0</v>
      </c>
      <c r="H124" s="6">
        <v>0</v>
      </c>
    </row>
    <row r="125" spans="1:8" ht="12" customHeight="1" x14ac:dyDescent="0.2">
      <c r="A125" s="39">
        <v>114</v>
      </c>
      <c r="B125" s="4" t="s">
        <v>221</v>
      </c>
      <c r="C125" s="15" t="s">
        <v>222</v>
      </c>
      <c r="D125" s="50">
        <f t="shared" si="3"/>
        <v>0</v>
      </c>
      <c r="E125" s="50">
        <v>0</v>
      </c>
      <c r="F125" s="6">
        <v>0</v>
      </c>
      <c r="G125" s="6">
        <v>0</v>
      </c>
      <c r="H125" s="6">
        <v>0</v>
      </c>
    </row>
    <row r="126" spans="1:8" ht="12" customHeight="1" x14ac:dyDescent="0.2">
      <c r="A126" s="39">
        <v>115</v>
      </c>
      <c r="B126" s="52" t="s">
        <v>223</v>
      </c>
      <c r="C126" s="8" t="s">
        <v>224</v>
      </c>
      <c r="D126" s="50">
        <f t="shared" si="3"/>
        <v>0</v>
      </c>
      <c r="E126" s="50">
        <v>0</v>
      </c>
      <c r="F126" s="6">
        <v>0</v>
      </c>
      <c r="G126" s="6">
        <v>0</v>
      </c>
      <c r="H126" s="6">
        <v>0</v>
      </c>
    </row>
    <row r="127" spans="1:8" ht="12" customHeight="1" x14ac:dyDescent="0.2">
      <c r="A127" s="39">
        <v>116</v>
      </c>
      <c r="B127" s="52" t="s">
        <v>225</v>
      </c>
      <c r="C127" s="10" t="s">
        <v>392</v>
      </c>
      <c r="D127" s="50">
        <f t="shared" si="3"/>
        <v>0</v>
      </c>
      <c r="E127" s="50">
        <v>0</v>
      </c>
      <c r="F127" s="6">
        <v>0</v>
      </c>
      <c r="G127" s="6">
        <v>0</v>
      </c>
      <c r="H127" s="6">
        <v>0</v>
      </c>
    </row>
    <row r="128" spans="1:8" ht="12" customHeight="1" x14ac:dyDescent="0.2">
      <c r="A128" s="39">
        <v>117</v>
      </c>
      <c r="B128" s="7" t="s">
        <v>226</v>
      </c>
      <c r="C128" s="8" t="s">
        <v>227</v>
      </c>
      <c r="D128" s="50">
        <f t="shared" si="3"/>
        <v>0</v>
      </c>
      <c r="E128" s="50">
        <v>0</v>
      </c>
      <c r="F128" s="6">
        <v>0</v>
      </c>
      <c r="G128" s="6">
        <v>0</v>
      </c>
      <c r="H128" s="6">
        <v>0</v>
      </c>
    </row>
    <row r="129" spans="1:8" ht="12" customHeight="1" x14ac:dyDescent="0.2">
      <c r="A129" s="39">
        <v>118</v>
      </c>
      <c r="B129" s="7" t="s">
        <v>228</v>
      </c>
      <c r="C129" s="8" t="s">
        <v>229</v>
      </c>
      <c r="D129" s="50">
        <f t="shared" si="3"/>
        <v>0</v>
      </c>
      <c r="E129" s="50">
        <v>0</v>
      </c>
      <c r="F129" s="6">
        <v>0</v>
      </c>
      <c r="G129" s="6">
        <v>0</v>
      </c>
      <c r="H129" s="6">
        <v>0</v>
      </c>
    </row>
    <row r="130" spans="1:8" ht="12" customHeight="1" x14ac:dyDescent="0.2">
      <c r="A130" s="39">
        <v>119</v>
      </c>
      <c r="B130" s="7" t="s">
        <v>230</v>
      </c>
      <c r="C130" s="8" t="s">
        <v>231</v>
      </c>
      <c r="D130" s="50">
        <f t="shared" si="3"/>
        <v>0</v>
      </c>
      <c r="E130" s="50">
        <v>0</v>
      </c>
      <c r="F130" s="6">
        <v>0</v>
      </c>
      <c r="G130" s="6">
        <v>0</v>
      </c>
      <c r="H130" s="6">
        <v>0</v>
      </c>
    </row>
    <row r="131" spans="1:8" ht="12" customHeight="1" x14ac:dyDescent="0.2">
      <c r="A131" s="39">
        <v>120</v>
      </c>
      <c r="B131" s="4" t="s">
        <v>232</v>
      </c>
      <c r="C131" s="5" t="s">
        <v>233</v>
      </c>
      <c r="D131" s="50">
        <f t="shared" si="3"/>
        <v>417758</v>
      </c>
      <c r="E131" s="50">
        <v>0</v>
      </c>
      <c r="F131" s="6">
        <v>417758</v>
      </c>
      <c r="G131" s="6">
        <v>0</v>
      </c>
      <c r="H131" s="6">
        <v>0</v>
      </c>
    </row>
    <row r="132" spans="1:8" ht="12" customHeight="1" x14ac:dyDescent="0.2">
      <c r="A132" s="39">
        <v>121</v>
      </c>
      <c r="B132" s="7" t="s">
        <v>234</v>
      </c>
      <c r="C132" s="5" t="s">
        <v>235</v>
      </c>
      <c r="D132" s="50">
        <f t="shared" si="3"/>
        <v>0</v>
      </c>
      <c r="E132" s="50">
        <v>0</v>
      </c>
      <c r="F132" s="6">
        <v>0</v>
      </c>
      <c r="G132" s="6">
        <v>0</v>
      </c>
      <c r="H132" s="6">
        <v>0</v>
      </c>
    </row>
    <row r="133" spans="1:8" ht="12" customHeight="1" x14ac:dyDescent="0.2">
      <c r="A133" s="39">
        <v>122</v>
      </c>
      <c r="B133" s="52" t="s">
        <v>236</v>
      </c>
      <c r="C133" s="8" t="s">
        <v>237</v>
      </c>
      <c r="D133" s="50">
        <f t="shared" si="3"/>
        <v>1699516</v>
      </c>
      <c r="E133" s="50">
        <v>0</v>
      </c>
      <c r="F133" s="6">
        <v>1699516</v>
      </c>
      <c r="G133" s="6">
        <v>0</v>
      </c>
      <c r="H133" s="6">
        <v>0</v>
      </c>
    </row>
    <row r="134" spans="1:8" ht="12" customHeight="1" x14ac:dyDescent="0.2">
      <c r="A134" s="39">
        <v>123</v>
      </c>
      <c r="B134" s="52" t="s">
        <v>238</v>
      </c>
      <c r="C134" s="8" t="s">
        <v>239</v>
      </c>
      <c r="D134" s="50">
        <f t="shared" si="3"/>
        <v>0</v>
      </c>
      <c r="E134" s="50">
        <v>0</v>
      </c>
      <c r="F134" s="6">
        <v>0</v>
      </c>
      <c r="G134" s="6">
        <v>0</v>
      </c>
      <c r="H134" s="6">
        <v>0</v>
      </c>
    </row>
    <row r="135" spans="1:8" ht="12" customHeight="1" x14ac:dyDescent="0.2">
      <c r="A135" s="39">
        <v>124</v>
      </c>
      <c r="B135" s="52" t="s">
        <v>240</v>
      </c>
      <c r="C135" s="8" t="s">
        <v>320</v>
      </c>
      <c r="D135" s="50">
        <f t="shared" si="3"/>
        <v>90099658</v>
      </c>
      <c r="E135" s="50">
        <v>0</v>
      </c>
      <c r="F135" s="6">
        <v>90099658</v>
      </c>
      <c r="G135" s="6">
        <v>0</v>
      </c>
      <c r="H135" s="6">
        <v>0</v>
      </c>
    </row>
    <row r="136" spans="1:8" ht="12" customHeight="1" x14ac:dyDescent="0.2">
      <c r="A136" s="39">
        <v>125</v>
      </c>
      <c r="B136" s="52" t="s">
        <v>241</v>
      </c>
      <c r="C136" s="8" t="s">
        <v>242</v>
      </c>
      <c r="D136" s="50">
        <f t="shared" si="3"/>
        <v>237392212</v>
      </c>
      <c r="E136" s="50">
        <v>0</v>
      </c>
      <c r="F136" s="6">
        <v>193798199</v>
      </c>
      <c r="G136" s="6">
        <v>43594013</v>
      </c>
      <c r="H136" s="6">
        <v>0</v>
      </c>
    </row>
    <row r="137" spans="1:8" ht="12" customHeight="1" x14ac:dyDescent="0.2">
      <c r="A137" s="39">
        <v>126</v>
      </c>
      <c r="B137" s="52" t="s">
        <v>243</v>
      </c>
      <c r="C137" s="8" t="s">
        <v>244</v>
      </c>
      <c r="D137" s="50">
        <f t="shared" si="3"/>
        <v>34336460</v>
      </c>
      <c r="E137" s="50">
        <v>0</v>
      </c>
      <c r="F137" s="6">
        <v>34336460</v>
      </c>
      <c r="G137" s="6">
        <v>0</v>
      </c>
      <c r="H137" s="6">
        <v>0</v>
      </c>
    </row>
    <row r="138" spans="1:8" ht="12" customHeight="1" x14ac:dyDescent="0.2">
      <c r="A138" s="39">
        <v>127</v>
      </c>
      <c r="B138" s="4" t="s">
        <v>245</v>
      </c>
      <c r="C138" s="5" t="s">
        <v>246</v>
      </c>
      <c r="D138" s="50">
        <f t="shared" si="3"/>
        <v>49349524</v>
      </c>
      <c r="E138" s="50">
        <v>0</v>
      </c>
      <c r="F138" s="6">
        <v>49349524</v>
      </c>
      <c r="G138" s="6">
        <v>0</v>
      </c>
      <c r="H138" s="6">
        <v>0</v>
      </c>
    </row>
    <row r="139" spans="1:8" ht="12" customHeight="1" x14ac:dyDescent="0.2">
      <c r="A139" s="39">
        <v>128</v>
      </c>
      <c r="B139" s="52" t="s">
        <v>247</v>
      </c>
      <c r="C139" s="8" t="s">
        <v>248</v>
      </c>
      <c r="D139" s="50">
        <f t="shared" si="3"/>
        <v>1447351</v>
      </c>
      <c r="E139" s="50">
        <v>0</v>
      </c>
      <c r="F139" s="6">
        <v>1447351</v>
      </c>
      <c r="G139" s="6">
        <v>0</v>
      </c>
      <c r="H139" s="6">
        <v>0</v>
      </c>
    </row>
    <row r="140" spans="1:8" ht="12" customHeight="1" x14ac:dyDescent="0.2">
      <c r="A140" s="39">
        <v>129</v>
      </c>
      <c r="B140" s="4" t="s">
        <v>249</v>
      </c>
      <c r="C140" s="8" t="s">
        <v>321</v>
      </c>
      <c r="D140" s="50">
        <f t="shared" si="3"/>
        <v>21804946</v>
      </c>
      <c r="E140" s="50">
        <v>0</v>
      </c>
      <c r="F140" s="6">
        <v>21804946</v>
      </c>
      <c r="G140" s="6">
        <v>0</v>
      </c>
      <c r="H140" s="6">
        <v>0</v>
      </c>
    </row>
    <row r="141" spans="1:8" ht="12" customHeight="1" x14ac:dyDescent="0.2">
      <c r="A141" s="39">
        <v>130</v>
      </c>
      <c r="B141" s="9" t="s">
        <v>250</v>
      </c>
      <c r="C141" s="10" t="s">
        <v>251</v>
      </c>
      <c r="D141" s="50">
        <f t="shared" ref="D141:D149" si="5">SUM(E141:H141)</f>
        <v>17775611</v>
      </c>
      <c r="E141" s="50">
        <v>0</v>
      </c>
      <c r="F141" s="6">
        <v>17775611</v>
      </c>
      <c r="G141" s="6">
        <v>0</v>
      </c>
      <c r="H141" s="6">
        <v>0</v>
      </c>
    </row>
    <row r="142" spans="1:8" ht="12" customHeight="1" x14ac:dyDescent="0.2">
      <c r="A142" s="39">
        <v>131</v>
      </c>
      <c r="B142" s="52" t="s">
        <v>252</v>
      </c>
      <c r="C142" s="8" t="s">
        <v>253</v>
      </c>
      <c r="D142" s="50">
        <f t="shared" si="5"/>
        <v>34594684</v>
      </c>
      <c r="E142" s="50">
        <v>0</v>
      </c>
      <c r="F142" s="6">
        <v>34594684</v>
      </c>
      <c r="G142" s="6">
        <v>0</v>
      </c>
      <c r="H142" s="6">
        <v>0</v>
      </c>
    </row>
    <row r="143" spans="1:8" ht="12" customHeight="1" x14ac:dyDescent="0.2">
      <c r="A143" s="39">
        <v>132</v>
      </c>
      <c r="B143" s="52" t="s">
        <v>254</v>
      </c>
      <c r="C143" s="8" t="s">
        <v>255</v>
      </c>
      <c r="D143" s="50">
        <f t="shared" si="5"/>
        <v>17528411</v>
      </c>
      <c r="E143" s="50">
        <v>0</v>
      </c>
      <c r="F143" s="6">
        <v>17528411</v>
      </c>
      <c r="G143" s="6">
        <v>0</v>
      </c>
      <c r="H143" s="6">
        <v>0</v>
      </c>
    </row>
    <row r="144" spans="1:8" ht="12" customHeight="1" x14ac:dyDescent="0.2">
      <c r="A144" s="39">
        <v>133</v>
      </c>
      <c r="B144" s="52" t="s">
        <v>256</v>
      </c>
      <c r="C144" s="8" t="s">
        <v>257</v>
      </c>
      <c r="D144" s="50">
        <f t="shared" si="5"/>
        <v>23431130</v>
      </c>
      <c r="E144" s="50">
        <v>0</v>
      </c>
      <c r="F144" s="6">
        <v>23431130</v>
      </c>
      <c r="G144" s="6">
        <v>0</v>
      </c>
      <c r="H144" s="6">
        <v>0</v>
      </c>
    </row>
    <row r="145" spans="1:8" ht="12" customHeight="1" x14ac:dyDescent="0.2">
      <c r="A145" s="39">
        <v>134</v>
      </c>
      <c r="B145" s="9" t="s">
        <v>258</v>
      </c>
      <c r="C145" s="10" t="s">
        <v>322</v>
      </c>
      <c r="D145" s="50">
        <f t="shared" si="5"/>
        <v>85121136</v>
      </c>
      <c r="E145" s="50">
        <v>69614254</v>
      </c>
      <c r="F145" s="6">
        <v>3904122</v>
      </c>
      <c r="G145" s="6">
        <v>0</v>
      </c>
      <c r="H145" s="6">
        <v>11602760</v>
      </c>
    </row>
    <row r="146" spans="1:8" ht="12" customHeight="1" x14ac:dyDescent="0.2">
      <c r="A146" s="39">
        <v>135</v>
      </c>
      <c r="B146" s="7" t="s">
        <v>259</v>
      </c>
      <c r="C146" s="10" t="s">
        <v>260</v>
      </c>
      <c r="D146" s="50">
        <f t="shared" si="5"/>
        <v>206442156</v>
      </c>
      <c r="E146" s="50">
        <v>175179105</v>
      </c>
      <c r="F146" s="6">
        <v>14727494</v>
      </c>
      <c r="G146" s="6">
        <v>0</v>
      </c>
      <c r="H146" s="6">
        <v>16535557</v>
      </c>
    </row>
    <row r="147" spans="1:8" ht="12" customHeight="1" x14ac:dyDescent="0.2">
      <c r="A147" s="39">
        <v>136</v>
      </c>
      <c r="B147" s="52" t="s">
        <v>261</v>
      </c>
      <c r="C147" s="8" t="s">
        <v>262</v>
      </c>
      <c r="D147" s="50">
        <f t="shared" si="5"/>
        <v>1410988</v>
      </c>
      <c r="E147" s="50">
        <v>0</v>
      </c>
      <c r="F147" s="6">
        <v>1410988</v>
      </c>
      <c r="G147" s="6">
        <v>0</v>
      </c>
      <c r="H147" s="6">
        <v>0</v>
      </c>
    </row>
    <row r="148" spans="1:8" ht="12" customHeight="1" x14ac:dyDescent="0.2">
      <c r="A148" s="39">
        <v>137</v>
      </c>
      <c r="B148" s="4" t="s">
        <v>263</v>
      </c>
      <c r="C148" s="5" t="s">
        <v>264</v>
      </c>
      <c r="D148" s="50">
        <f t="shared" si="5"/>
        <v>13314137</v>
      </c>
      <c r="E148" s="50">
        <v>0</v>
      </c>
      <c r="F148" s="6">
        <v>13314137</v>
      </c>
      <c r="G148" s="6">
        <v>0</v>
      </c>
      <c r="H148" s="6">
        <v>0</v>
      </c>
    </row>
    <row r="149" spans="1:8" ht="12" customHeight="1" x14ac:dyDescent="0.2">
      <c r="A149" s="39">
        <v>138</v>
      </c>
      <c r="B149" s="45" t="s">
        <v>265</v>
      </c>
      <c r="C149" s="42" t="s">
        <v>266</v>
      </c>
      <c r="D149" s="50">
        <f t="shared" si="5"/>
        <v>0</v>
      </c>
      <c r="E149" s="50">
        <v>0</v>
      </c>
      <c r="F149" s="6">
        <v>0</v>
      </c>
      <c r="G149" s="6">
        <v>0</v>
      </c>
      <c r="H149" s="6">
        <v>0</v>
      </c>
    </row>
  </sheetData>
  <mergeCells count="15">
    <mergeCell ref="A1:H1"/>
    <mergeCell ref="H5:H6"/>
    <mergeCell ref="D3:H3"/>
    <mergeCell ref="E4:H4"/>
    <mergeCell ref="A7:C7"/>
    <mergeCell ref="F5:F6"/>
    <mergeCell ref="A92:A94"/>
    <mergeCell ref="B92:B94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8" sqref="G8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33.42578125" style="46" customWidth="1"/>
    <col min="4" max="4" width="17.7109375" style="1" customWidth="1"/>
    <col min="5" max="5" width="10" style="1" bestFit="1" customWidth="1"/>
    <col min="6" max="16384" width="9.140625" style="1"/>
  </cols>
  <sheetData>
    <row r="2" spans="1:5" ht="47.25" customHeight="1" x14ac:dyDescent="0.2">
      <c r="A2" s="148" t="s">
        <v>326</v>
      </c>
      <c r="B2" s="148"/>
      <c r="C2" s="148"/>
      <c r="D2" s="148"/>
    </row>
    <row r="3" spans="1:5" x14ac:dyDescent="0.2">
      <c r="C3" s="2"/>
      <c r="D3" s="1" t="s">
        <v>291</v>
      </c>
    </row>
    <row r="4" spans="1:5" s="3" customFormat="1" ht="24.75" customHeight="1" x14ac:dyDescent="0.2">
      <c r="A4" s="186" t="s">
        <v>0</v>
      </c>
      <c r="B4" s="186" t="s">
        <v>1</v>
      </c>
      <c r="C4" s="198" t="s">
        <v>2</v>
      </c>
      <c r="D4" s="189" t="s">
        <v>290</v>
      </c>
    </row>
    <row r="5" spans="1:5" ht="51.75" customHeight="1" x14ac:dyDescent="0.2">
      <c r="A5" s="188"/>
      <c r="B5" s="188"/>
      <c r="C5" s="199"/>
      <c r="D5" s="191"/>
    </row>
    <row r="6" spans="1:5" ht="12" customHeight="1" x14ac:dyDescent="0.2">
      <c r="A6" s="176" t="s">
        <v>268</v>
      </c>
      <c r="B6" s="176"/>
      <c r="C6" s="176"/>
      <c r="D6" s="28">
        <f>D7+D8</f>
        <v>1547557844</v>
      </c>
    </row>
    <row r="7" spans="1:5" ht="12" customHeight="1" x14ac:dyDescent="0.2">
      <c r="A7" s="167" t="s">
        <v>267</v>
      </c>
      <c r="B7" s="168"/>
      <c r="C7" s="169"/>
      <c r="D7" s="17">
        <f>37457221-245457-7000000</f>
        <v>30211764</v>
      </c>
    </row>
    <row r="8" spans="1:5" ht="12" customHeight="1" x14ac:dyDescent="0.2">
      <c r="A8" s="167" t="s">
        <v>311</v>
      </c>
      <c r="B8" s="168"/>
      <c r="C8" s="169"/>
      <c r="D8" s="28">
        <f>SUM(D9:D146)</f>
        <v>1517346080</v>
      </c>
    </row>
    <row r="9" spans="1:5" ht="12" customHeight="1" x14ac:dyDescent="0.2">
      <c r="A9" s="39">
        <v>1</v>
      </c>
      <c r="B9" s="4" t="s">
        <v>3</v>
      </c>
      <c r="C9" s="5" t="s">
        <v>4</v>
      </c>
      <c r="D9" s="17">
        <v>8057952</v>
      </c>
      <c r="E9" s="51"/>
    </row>
    <row r="10" spans="1:5" x14ac:dyDescent="0.2">
      <c r="A10" s="39">
        <v>2</v>
      </c>
      <c r="B10" s="7" t="s">
        <v>5</v>
      </c>
      <c r="C10" s="5" t="s">
        <v>6</v>
      </c>
      <c r="D10" s="17">
        <v>8087704</v>
      </c>
      <c r="E10" s="51"/>
    </row>
    <row r="11" spans="1:5" x14ac:dyDescent="0.2">
      <c r="A11" s="39">
        <v>3</v>
      </c>
      <c r="B11" s="52" t="s">
        <v>7</v>
      </c>
      <c r="C11" s="8" t="s">
        <v>8</v>
      </c>
      <c r="D11" s="17">
        <v>21910547</v>
      </c>
      <c r="E11" s="51"/>
    </row>
    <row r="12" spans="1:5" ht="14.25" customHeight="1" x14ac:dyDescent="0.2">
      <c r="A12" s="39">
        <v>4</v>
      </c>
      <c r="B12" s="4" t="s">
        <v>9</v>
      </c>
      <c r="C12" s="5" t="s">
        <v>10</v>
      </c>
      <c r="D12" s="17">
        <v>8509045</v>
      </c>
      <c r="E12" s="51"/>
    </row>
    <row r="13" spans="1:5" x14ac:dyDescent="0.2">
      <c r="A13" s="39">
        <v>5</v>
      </c>
      <c r="B13" s="4" t="s">
        <v>11</v>
      </c>
      <c r="C13" s="5" t="s">
        <v>12</v>
      </c>
      <c r="D13" s="17">
        <v>9247797</v>
      </c>
      <c r="E13" s="51"/>
    </row>
    <row r="14" spans="1:5" x14ac:dyDescent="0.2">
      <c r="A14" s="39">
        <v>6</v>
      </c>
      <c r="B14" s="52" t="s">
        <v>13</v>
      </c>
      <c r="C14" s="8" t="s">
        <v>14</v>
      </c>
      <c r="D14" s="17">
        <v>61534298</v>
      </c>
      <c r="E14" s="51"/>
    </row>
    <row r="15" spans="1:5" x14ac:dyDescent="0.2">
      <c r="A15" s="39">
        <v>7</v>
      </c>
      <c r="B15" s="9" t="s">
        <v>15</v>
      </c>
      <c r="C15" s="10" t="s">
        <v>16</v>
      </c>
      <c r="D15" s="17">
        <v>23022387</v>
      </c>
      <c r="E15" s="51"/>
    </row>
    <row r="16" spans="1:5" x14ac:dyDescent="0.2">
      <c r="A16" s="39">
        <v>8</v>
      </c>
      <c r="B16" s="52" t="s">
        <v>17</v>
      </c>
      <c r="C16" s="8" t="s">
        <v>18</v>
      </c>
      <c r="D16" s="17">
        <v>9819024</v>
      </c>
      <c r="E16" s="51"/>
    </row>
    <row r="17" spans="1:5" x14ac:dyDescent="0.2">
      <c r="A17" s="39">
        <v>9</v>
      </c>
      <c r="B17" s="52" t="s">
        <v>19</v>
      </c>
      <c r="C17" s="8" t="s">
        <v>20</v>
      </c>
      <c r="D17" s="17">
        <v>8931251</v>
      </c>
      <c r="E17" s="51"/>
    </row>
    <row r="18" spans="1:5" x14ac:dyDescent="0.2">
      <c r="A18" s="39">
        <v>10</v>
      </c>
      <c r="B18" s="52" t="s">
        <v>21</v>
      </c>
      <c r="C18" s="8" t="s">
        <v>22</v>
      </c>
      <c r="D18" s="17">
        <v>10678168</v>
      </c>
      <c r="E18" s="51"/>
    </row>
    <row r="19" spans="1:5" x14ac:dyDescent="0.2">
      <c r="A19" s="39">
        <v>11</v>
      </c>
      <c r="B19" s="52" t="s">
        <v>23</v>
      </c>
      <c r="C19" s="8" t="s">
        <v>24</v>
      </c>
      <c r="D19" s="17">
        <v>9087347</v>
      </c>
      <c r="E19" s="51"/>
    </row>
    <row r="20" spans="1:5" x14ac:dyDescent="0.2">
      <c r="A20" s="39">
        <v>12</v>
      </c>
      <c r="B20" s="52" t="s">
        <v>25</v>
      </c>
      <c r="C20" s="8" t="s">
        <v>26</v>
      </c>
      <c r="D20" s="17">
        <v>17382780</v>
      </c>
      <c r="E20" s="51"/>
    </row>
    <row r="21" spans="1:5" x14ac:dyDescent="0.2">
      <c r="A21" s="39">
        <v>13</v>
      </c>
      <c r="B21" s="52" t="s">
        <v>383</v>
      </c>
      <c r="C21" s="5" t="s">
        <v>350</v>
      </c>
      <c r="D21" s="17">
        <v>0</v>
      </c>
      <c r="E21" s="51"/>
    </row>
    <row r="22" spans="1:5" x14ac:dyDescent="0.2">
      <c r="A22" s="39">
        <v>14</v>
      </c>
      <c r="B22" s="4" t="s">
        <v>27</v>
      </c>
      <c r="C22" s="8" t="s">
        <v>28</v>
      </c>
      <c r="D22" s="17">
        <v>0</v>
      </c>
      <c r="E22" s="51"/>
    </row>
    <row r="23" spans="1:5" x14ac:dyDescent="0.2">
      <c r="A23" s="39">
        <v>15</v>
      </c>
      <c r="B23" s="52" t="s">
        <v>29</v>
      </c>
      <c r="C23" s="8" t="s">
        <v>30</v>
      </c>
      <c r="D23" s="17">
        <f>10919023-347255</f>
        <v>10571768</v>
      </c>
      <c r="E23" s="51"/>
    </row>
    <row r="24" spans="1:5" x14ac:dyDescent="0.2">
      <c r="A24" s="39">
        <v>16</v>
      </c>
      <c r="B24" s="52" t="s">
        <v>31</v>
      </c>
      <c r="C24" s="8" t="s">
        <v>32</v>
      </c>
      <c r="D24" s="17">
        <f>16251488-372535</f>
        <v>15878953</v>
      </c>
      <c r="E24" s="51"/>
    </row>
    <row r="25" spans="1:5" x14ac:dyDescent="0.2">
      <c r="A25" s="39">
        <v>17</v>
      </c>
      <c r="B25" s="52" t="s">
        <v>33</v>
      </c>
      <c r="C25" s="8" t="s">
        <v>34</v>
      </c>
      <c r="D25" s="17">
        <v>21959066</v>
      </c>
      <c r="E25" s="51"/>
    </row>
    <row r="26" spans="1:5" x14ac:dyDescent="0.2">
      <c r="A26" s="39">
        <v>18</v>
      </c>
      <c r="B26" s="52" t="s">
        <v>35</v>
      </c>
      <c r="C26" s="8" t="s">
        <v>36</v>
      </c>
      <c r="D26" s="17">
        <v>31178161</v>
      </c>
      <c r="E26" s="51"/>
    </row>
    <row r="27" spans="1:5" x14ac:dyDescent="0.2">
      <c r="A27" s="39">
        <v>19</v>
      </c>
      <c r="B27" s="4" t="s">
        <v>37</v>
      </c>
      <c r="C27" s="5" t="s">
        <v>38</v>
      </c>
      <c r="D27" s="17">
        <v>6543546</v>
      </c>
      <c r="E27" s="51"/>
    </row>
    <row r="28" spans="1:5" x14ac:dyDescent="0.2">
      <c r="A28" s="39">
        <v>20</v>
      </c>
      <c r="B28" s="4" t="s">
        <v>39</v>
      </c>
      <c r="C28" s="5" t="s">
        <v>40</v>
      </c>
      <c r="D28" s="17">
        <v>6038405</v>
      </c>
      <c r="E28" s="51"/>
    </row>
    <row r="29" spans="1:5" x14ac:dyDescent="0.2">
      <c r="A29" s="39">
        <v>21</v>
      </c>
      <c r="B29" s="4" t="s">
        <v>41</v>
      </c>
      <c r="C29" s="5" t="s">
        <v>42</v>
      </c>
      <c r="D29" s="17">
        <v>24780553</v>
      </c>
      <c r="E29" s="51"/>
    </row>
    <row r="30" spans="1:5" x14ac:dyDescent="0.2">
      <c r="A30" s="39">
        <v>22</v>
      </c>
      <c r="B30" s="4" t="s">
        <v>43</v>
      </c>
      <c r="C30" s="5" t="s">
        <v>44</v>
      </c>
      <c r="D30" s="17">
        <v>22314314</v>
      </c>
      <c r="E30" s="51"/>
    </row>
    <row r="31" spans="1:5" x14ac:dyDescent="0.2">
      <c r="A31" s="39">
        <v>23</v>
      </c>
      <c r="B31" s="52" t="s">
        <v>45</v>
      </c>
      <c r="C31" s="8" t="s">
        <v>46</v>
      </c>
      <c r="D31" s="17">
        <v>10470377</v>
      </c>
      <c r="E31" s="51"/>
    </row>
    <row r="32" spans="1:5" ht="12" customHeight="1" x14ac:dyDescent="0.2">
      <c r="A32" s="39">
        <v>24</v>
      </c>
      <c r="B32" s="52" t="s">
        <v>47</v>
      </c>
      <c r="C32" s="8" t="s">
        <v>48</v>
      </c>
      <c r="D32" s="17">
        <v>0</v>
      </c>
      <c r="E32" s="51"/>
    </row>
    <row r="33" spans="1:5" ht="24" x14ac:dyDescent="0.2">
      <c r="A33" s="39">
        <v>25</v>
      </c>
      <c r="B33" s="52" t="s">
        <v>49</v>
      </c>
      <c r="C33" s="8" t="s">
        <v>50</v>
      </c>
      <c r="D33" s="17">
        <v>0</v>
      </c>
      <c r="E33" s="51"/>
    </row>
    <row r="34" spans="1:5" x14ac:dyDescent="0.2">
      <c r="A34" s="39">
        <v>26</v>
      </c>
      <c r="B34" s="4" t="s">
        <v>51</v>
      </c>
      <c r="C34" s="10" t="s">
        <v>52</v>
      </c>
      <c r="D34" s="17">
        <f>41837209-941280</f>
        <v>40895929</v>
      </c>
      <c r="E34" s="51"/>
    </row>
    <row r="35" spans="1:5" x14ac:dyDescent="0.2">
      <c r="A35" s="39">
        <v>27</v>
      </c>
      <c r="B35" s="52" t="s">
        <v>53</v>
      </c>
      <c r="C35" s="8" t="s">
        <v>54</v>
      </c>
      <c r="D35" s="17">
        <v>29436024</v>
      </c>
      <c r="E35" s="51"/>
    </row>
    <row r="36" spans="1:5" ht="24" customHeight="1" x14ac:dyDescent="0.2">
      <c r="A36" s="39">
        <v>28</v>
      </c>
      <c r="B36" s="52" t="s">
        <v>55</v>
      </c>
      <c r="C36" s="8" t="s">
        <v>56</v>
      </c>
      <c r="D36" s="17">
        <v>19223801</v>
      </c>
      <c r="E36" s="51"/>
    </row>
    <row r="37" spans="1:5" ht="12" customHeight="1" x14ac:dyDescent="0.2">
      <c r="A37" s="39">
        <v>29</v>
      </c>
      <c r="B37" s="7" t="s">
        <v>57</v>
      </c>
      <c r="C37" s="10" t="s">
        <v>58</v>
      </c>
      <c r="D37" s="17">
        <v>7609140</v>
      </c>
      <c r="E37" s="51"/>
    </row>
    <row r="38" spans="1:5" ht="24" x14ac:dyDescent="0.2">
      <c r="A38" s="39">
        <v>30</v>
      </c>
      <c r="B38" s="4" t="s">
        <v>59</v>
      </c>
      <c r="C38" s="5" t="s">
        <v>60</v>
      </c>
      <c r="D38" s="17">
        <v>0</v>
      </c>
      <c r="E38" s="51"/>
    </row>
    <row r="39" spans="1:5" x14ac:dyDescent="0.2">
      <c r="A39" s="39">
        <v>31</v>
      </c>
      <c r="B39" s="52" t="s">
        <v>61</v>
      </c>
      <c r="C39" s="8" t="s">
        <v>62</v>
      </c>
      <c r="D39" s="17">
        <f>1833403-213849</f>
        <v>1619554</v>
      </c>
      <c r="E39" s="51"/>
    </row>
    <row r="40" spans="1:5" x14ac:dyDescent="0.2">
      <c r="A40" s="39">
        <v>32</v>
      </c>
      <c r="B40" s="7" t="s">
        <v>63</v>
      </c>
      <c r="C40" s="5" t="s">
        <v>64</v>
      </c>
      <c r="D40" s="17">
        <v>32475038</v>
      </c>
      <c r="E40" s="51"/>
    </row>
    <row r="41" spans="1:5" x14ac:dyDescent="0.2">
      <c r="A41" s="39">
        <v>33</v>
      </c>
      <c r="B41" s="9" t="s">
        <v>65</v>
      </c>
      <c r="C41" s="10" t="s">
        <v>66</v>
      </c>
      <c r="D41" s="17">
        <v>37528337</v>
      </c>
      <c r="E41" s="51"/>
    </row>
    <row r="42" spans="1:5" x14ac:dyDescent="0.2">
      <c r="A42" s="39">
        <v>34</v>
      </c>
      <c r="B42" s="7" t="s">
        <v>67</v>
      </c>
      <c r="C42" s="5" t="s">
        <v>68</v>
      </c>
      <c r="D42" s="17">
        <v>10050196</v>
      </c>
      <c r="E42" s="51"/>
    </row>
    <row r="43" spans="1:5" x14ac:dyDescent="0.2">
      <c r="A43" s="39">
        <v>35</v>
      </c>
      <c r="B43" s="52" t="s">
        <v>69</v>
      </c>
      <c r="C43" s="8" t="s">
        <v>70</v>
      </c>
      <c r="D43" s="17">
        <v>30493661</v>
      </c>
      <c r="E43" s="51"/>
    </row>
    <row r="44" spans="1:5" x14ac:dyDescent="0.2">
      <c r="A44" s="39">
        <v>36</v>
      </c>
      <c r="B44" s="7" t="s">
        <v>71</v>
      </c>
      <c r="C44" s="5" t="s">
        <v>72</v>
      </c>
      <c r="D44" s="17">
        <v>10628761</v>
      </c>
      <c r="E44" s="51"/>
    </row>
    <row r="45" spans="1:5" x14ac:dyDescent="0.2">
      <c r="A45" s="39">
        <v>37</v>
      </c>
      <c r="B45" s="4" t="s">
        <v>73</v>
      </c>
      <c r="C45" s="5" t="s">
        <v>74</v>
      </c>
      <c r="D45" s="17">
        <f>32153793+371635</f>
        <v>32525428</v>
      </c>
      <c r="E45" s="51"/>
    </row>
    <row r="46" spans="1:5" x14ac:dyDescent="0.2">
      <c r="A46" s="39">
        <v>38</v>
      </c>
      <c r="B46" s="11" t="s">
        <v>75</v>
      </c>
      <c r="C46" s="12" t="s">
        <v>76</v>
      </c>
      <c r="D46" s="17">
        <v>10497929</v>
      </c>
      <c r="E46" s="51"/>
    </row>
    <row r="47" spans="1:5" x14ac:dyDescent="0.2">
      <c r="A47" s="39">
        <v>39</v>
      </c>
      <c r="B47" s="4" t="s">
        <v>77</v>
      </c>
      <c r="C47" s="5" t="s">
        <v>78</v>
      </c>
      <c r="D47" s="17">
        <v>7430289</v>
      </c>
      <c r="E47" s="51"/>
    </row>
    <row r="48" spans="1:5" x14ac:dyDescent="0.2">
      <c r="A48" s="39">
        <v>40</v>
      </c>
      <c r="B48" s="9" t="s">
        <v>79</v>
      </c>
      <c r="C48" s="10" t="s">
        <v>80</v>
      </c>
      <c r="D48" s="17">
        <v>12373504</v>
      </c>
      <c r="E48" s="51"/>
    </row>
    <row r="49" spans="1:5" x14ac:dyDescent="0.2">
      <c r="A49" s="39">
        <v>41</v>
      </c>
      <c r="B49" s="52" t="s">
        <v>81</v>
      </c>
      <c r="C49" s="8" t="s">
        <v>82</v>
      </c>
      <c r="D49" s="17">
        <v>5409483</v>
      </c>
      <c r="E49" s="51"/>
    </row>
    <row r="50" spans="1:5" x14ac:dyDescent="0.2">
      <c r="A50" s="39">
        <v>42</v>
      </c>
      <c r="B50" s="7" t="s">
        <v>83</v>
      </c>
      <c r="C50" s="5" t="s">
        <v>84</v>
      </c>
      <c r="D50" s="17">
        <f>602779+222696</f>
        <v>825475</v>
      </c>
      <c r="E50" s="51"/>
    </row>
    <row r="51" spans="1:5" x14ac:dyDescent="0.2">
      <c r="A51" s="39">
        <v>43</v>
      </c>
      <c r="B51" s="52" t="s">
        <v>85</v>
      </c>
      <c r="C51" s="8" t="s">
        <v>86</v>
      </c>
      <c r="D51" s="17">
        <v>40094693</v>
      </c>
      <c r="E51" s="51"/>
    </row>
    <row r="52" spans="1:5" x14ac:dyDescent="0.2">
      <c r="A52" s="39">
        <v>44</v>
      </c>
      <c r="B52" s="4" t="s">
        <v>87</v>
      </c>
      <c r="C52" s="5" t="s">
        <v>88</v>
      </c>
      <c r="D52" s="17">
        <v>10291847</v>
      </c>
      <c r="E52" s="51"/>
    </row>
    <row r="53" spans="1:5" x14ac:dyDescent="0.2">
      <c r="A53" s="39">
        <v>45</v>
      </c>
      <c r="B53" s="4" t="s">
        <v>89</v>
      </c>
      <c r="C53" s="5" t="s">
        <v>90</v>
      </c>
      <c r="D53" s="17">
        <v>27836808</v>
      </c>
      <c r="E53" s="51"/>
    </row>
    <row r="54" spans="1:5" x14ac:dyDescent="0.2">
      <c r="A54" s="39">
        <v>46</v>
      </c>
      <c r="B54" s="52" t="s">
        <v>91</v>
      </c>
      <c r="C54" s="8" t="s">
        <v>92</v>
      </c>
      <c r="D54" s="17">
        <v>8481958</v>
      </c>
      <c r="E54" s="51"/>
    </row>
    <row r="55" spans="1:5" ht="10.5" customHeight="1" x14ac:dyDescent="0.2">
      <c r="A55" s="39">
        <v>47</v>
      </c>
      <c r="B55" s="52" t="s">
        <v>93</v>
      </c>
      <c r="C55" s="8" t="s">
        <v>94</v>
      </c>
      <c r="D55" s="17">
        <v>11661756</v>
      </c>
      <c r="E55" s="51"/>
    </row>
    <row r="56" spans="1:5" x14ac:dyDescent="0.2">
      <c r="A56" s="39">
        <v>48</v>
      </c>
      <c r="B56" s="7" t="s">
        <v>95</v>
      </c>
      <c r="C56" s="5" t="s">
        <v>96</v>
      </c>
      <c r="D56" s="17">
        <v>15509110</v>
      </c>
      <c r="E56" s="51"/>
    </row>
    <row r="57" spans="1:5" x14ac:dyDescent="0.2">
      <c r="A57" s="39">
        <v>49</v>
      </c>
      <c r="B57" s="52" t="s">
        <v>97</v>
      </c>
      <c r="C57" s="8" t="s">
        <v>98</v>
      </c>
      <c r="D57" s="17">
        <v>5517775</v>
      </c>
      <c r="E57" s="51"/>
    </row>
    <row r="58" spans="1:5" x14ac:dyDescent="0.2">
      <c r="A58" s="39">
        <v>50</v>
      </c>
      <c r="B58" s="7" t="s">
        <v>99</v>
      </c>
      <c r="C58" s="5" t="s">
        <v>100</v>
      </c>
      <c r="D58" s="17">
        <v>10798931</v>
      </c>
      <c r="E58" s="51"/>
    </row>
    <row r="59" spans="1:5" ht="10.5" customHeight="1" x14ac:dyDescent="0.2">
      <c r="A59" s="39">
        <v>51</v>
      </c>
      <c r="B59" s="52" t="s">
        <v>101</v>
      </c>
      <c r="C59" s="8" t="s">
        <v>102</v>
      </c>
      <c r="D59" s="17">
        <v>15431760</v>
      </c>
      <c r="E59" s="51"/>
    </row>
    <row r="60" spans="1:5" x14ac:dyDescent="0.2">
      <c r="A60" s="39">
        <v>52</v>
      </c>
      <c r="B60" s="52" t="s">
        <v>103</v>
      </c>
      <c r="C60" s="8" t="s">
        <v>104</v>
      </c>
      <c r="D60" s="17">
        <f>48744998-1084170</f>
        <v>47660828</v>
      </c>
      <c r="E60" s="51"/>
    </row>
    <row r="61" spans="1:5" x14ac:dyDescent="0.2">
      <c r="A61" s="39">
        <v>53</v>
      </c>
      <c r="B61" s="52" t="s">
        <v>105</v>
      </c>
      <c r="C61" s="8" t="s">
        <v>106</v>
      </c>
      <c r="D61" s="17">
        <v>8372082</v>
      </c>
      <c r="E61" s="51"/>
    </row>
    <row r="62" spans="1:5" x14ac:dyDescent="0.2">
      <c r="A62" s="39">
        <v>54</v>
      </c>
      <c r="B62" s="52" t="s">
        <v>107</v>
      </c>
      <c r="C62" s="8" t="s">
        <v>108</v>
      </c>
      <c r="D62" s="17">
        <v>0</v>
      </c>
      <c r="E62" s="51"/>
    </row>
    <row r="63" spans="1:5" x14ac:dyDescent="0.2">
      <c r="A63" s="39">
        <v>55</v>
      </c>
      <c r="B63" s="52" t="s">
        <v>109</v>
      </c>
      <c r="C63" s="8" t="s">
        <v>110</v>
      </c>
      <c r="D63" s="17">
        <v>0</v>
      </c>
      <c r="E63" s="51"/>
    </row>
    <row r="64" spans="1:5" x14ac:dyDescent="0.2">
      <c r="A64" s="39">
        <v>56</v>
      </c>
      <c r="B64" s="95" t="s">
        <v>390</v>
      </c>
      <c r="C64" s="10" t="s">
        <v>389</v>
      </c>
      <c r="D64" s="17">
        <v>0</v>
      </c>
      <c r="E64" s="51"/>
    </row>
    <row r="65" spans="1:5" x14ac:dyDescent="0.2">
      <c r="A65" s="39">
        <v>57</v>
      </c>
      <c r="B65" s="52" t="s">
        <v>111</v>
      </c>
      <c r="C65" s="8" t="s">
        <v>112</v>
      </c>
      <c r="D65" s="17">
        <v>6944469</v>
      </c>
      <c r="E65" s="51"/>
    </row>
    <row r="66" spans="1:5" x14ac:dyDescent="0.2">
      <c r="A66" s="39">
        <v>58</v>
      </c>
      <c r="B66" s="7" t="s">
        <v>113</v>
      </c>
      <c r="C66" s="8" t="s">
        <v>114</v>
      </c>
      <c r="D66" s="17">
        <v>5685939</v>
      </c>
      <c r="E66" s="51"/>
    </row>
    <row r="67" spans="1:5" ht="17.25" customHeight="1" x14ac:dyDescent="0.2">
      <c r="A67" s="39">
        <v>59</v>
      </c>
      <c r="B67" s="9" t="s">
        <v>115</v>
      </c>
      <c r="C67" s="10" t="s">
        <v>116</v>
      </c>
      <c r="D67" s="17">
        <v>18812542</v>
      </c>
      <c r="E67" s="51"/>
    </row>
    <row r="68" spans="1:5" ht="15" customHeight="1" x14ac:dyDescent="0.2">
      <c r="A68" s="39">
        <v>60</v>
      </c>
      <c r="B68" s="7" t="s">
        <v>117</v>
      </c>
      <c r="C68" s="8" t="s">
        <v>118</v>
      </c>
      <c r="D68" s="17">
        <v>21628822</v>
      </c>
      <c r="E68" s="51"/>
    </row>
    <row r="69" spans="1:5" ht="16.5" customHeight="1" x14ac:dyDescent="0.2">
      <c r="A69" s="39">
        <v>61</v>
      </c>
      <c r="B69" s="52" t="s">
        <v>119</v>
      </c>
      <c r="C69" s="8" t="s">
        <v>318</v>
      </c>
      <c r="D69" s="17">
        <v>3864255</v>
      </c>
      <c r="E69" s="51"/>
    </row>
    <row r="70" spans="1:5" ht="17.25" customHeight="1" x14ac:dyDescent="0.2">
      <c r="A70" s="39">
        <v>62</v>
      </c>
      <c r="B70" s="4" t="s">
        <v>120</v>
      </c>
      <c r="C70" s="8" t="s">
        <v>121</v>
      </c>
      <c r="D70" s="17">
        <v>0</v>
      </c>
      <c r="E70" s="51"/>
    </row>
    <row r="71" spans="1:5" ht="12.75" customHeight="1" x14ac:dyDescent="0.2">
      <c r="A71" s="39">
        <v>63</v>
      </c>
      <c r="B71" s="4" t="s">
        <v>122</v>
      </c>
      <c r="C71" s="8" t="s">
        <v>123</v>
      </c>
      <c r="D71" s="17">
        <v>6727172</v>
      </c>
      <c r="E71" s="51"/>
    </row>
    <row r="72" spans="1:5" ht="27.75" customHeight="1" x14ac:dyDescent="0.2">
      <c r="A72" s="39">
        <v>64</v>
      </c>
      <c r="B72" s="7" t="s">
        <v>124</v>
      </c>
      <c r="C72" s="8" t="s">
        <v>125</v>
      </c>
      <c r="D72" s="17">
        <v>18643032</v>
      </c>
      <c r="E72" s="51"/>
    </row>
    <row r="73" spans="1:5" x14ac:dyDescent="0.2">
      <c r="A73" s="39">
        <v>65</v>
      </c>
      <c r="B73" s="7" t="s">
        <v>126</v>
      </c>
      <c r="C73" s="5" t="s">
        <v>127</v>
      </c>
      <c r="D73" s="17">
        <v>12155264</v>
      </c>
      <c r="E73" s="51"/>
    </row>
    <row r="74" spans="1:5" x14ac:dyDescent="0.2">
      <c r="A74" s="39">
        <v>66</v>
      </c>
      <c r="B74" s="7" t="s">
        <v>128</v>
      </c>
      <c r="C74" s="8" t="s">
        <v>129</v>
      </c>
      <c r="D74" s="17">
        <f>28419144+369850</f>
        <v>28788994</v>
      </c>
      <c r="E74" s="51"/>
    </row>
    <row r="75" spans="1:5" ht="24" x14ac:dyDescent="0.2">
      <c r="A75" s="39">
        <v>67</v>
      </c>
      <c r="B75" s="7" t="s">
        <v>130</v>
      </c>
      <c r="C75" s="8" t="s">
        <v>131</v>
      </c>
      <c r="D75" s="17">
        <v>0</v>
      </c>
      <c r="E75" s="51"/>
    </row>
    <row r="76" spans="1:5" ht="24" x14ac:dyDescent="0.2">
      <c r="A76" s="39">
        <v>68</v>
      </c>
      <c r="B76" s="4" t="s">
        <v>132</v>
      </c>
      <c r="C76" s="8" t="s">
        <v>133</v>
      </c>
      <c r="D76" s="17">
        <v>15910712</v>
      </c>
      <c r="E76" s="51"/>
    </row>
    <row r="77" spans="1:5" ht="24" x14ac:dyDescent="0.2">
      <c r="A77" s="39">
        <v>69</v>
      </c>
      <c r="B77" s="7" t="s">
        <v>134</v>
      </c>
      <c r="C77" s="8" t="s">
        <v>135</v>
      </c>
      <c r="D77" s="17">
        <v>0</v>
      </c>
      <c r="E77" s="51"/>
    </row>
    <row r="78" spans="1:5" ht="24" x14ac:dyDescent="0.2">
      <c r="A78" s="39">
        <v>70</v>
      </c>
      <c r="B78" s="7" t="s">
        <v>136</v>
      </c>
      <c r="C78" s="8" t="s">
        <v>137</v>
      </c>
      <c r="D78" s="17">
        <v>0</v>
      </c>
      <c r="E78" s="51"/>
    </row>
    <row r="79" spans="1:5" ht="24" x14ac:dyDescent="0.2">
      <c r="A79" s="39">
        <v>71</v>
      </c>
      <c r="B79" s="4" t="s">
        <v>138</v>
      </c>
      <c r="C79" s="8" t="s">
        <v>139</v>
      </c>
      <c r="D79" s="17">
        <v>0</v>
      </c>
      <c r="E79" s="51"/>
    </row>
    <row r="80" spans="1:5" ht="24" x14ac:dyDescent="0.2">
      <c r="A80" s="39">
        <v>72</v>
      </c>
      <c r="B80" s="4" t="s">
        <v>140</v>
      </c>
      <c r="C80" s="8" t="s">
        <v>141</v>
      </c>
      <c r="D80" s="17">
        <v>0</v>
      </c>
      <c r="E80" s="51"/>
    </row>
    <row r="81" spans="1:5" ht="24" x14ac:dyDescent="0.2">
      <c r="A81" s="39">
        <v>73</v>
      </c>
      <c r="B81" s="4" t="s">
        <v>142</v>
      </c>
      <c r="C81" s="8" t="s">
        <v>143</v>
      </c>
      <c r="D81" s="17">
        <v>0</v>
      </c>
      <c r="E81" s="51"/>
    </row>
    <row r="82" spans="1:5" x14ac:dyDescent="0.2">
      <c r="A82" s="39">
        <v>74</v>
      </c>
      <c r="B82" s="52" t="s">
        <v>144</v>
      </c>
      <c r="C82" s="8" t="s">
        <v>145</v>
      </c>
      <c r="D82" s="17">
        <v>26277091</v>
      </c>
      <c r="E82" s="51"/>
    </row>
    <row r="83" spans="1:5" x14ac:dyDescent="0.2">
      <c r="A83" s="39">
        <v>75</v>
      </c>
      <c r="B83" s="4" t="s">
        <v>146</v>
      </c>
      <c r="C83" s="8" t="s">
        <v>147</v>
      </c>
      <c r="D83" s="17">
        <v>55203912</v>
      </c>
      <c r="E83" s="51"/>
    </row>
    <row r="84" spans="1:5" x14ac:dyDescent="0.2">
      <c r="A84" s="39">
        <v>76</v>
      </c>
      <c r="B84" s="52" t="s">
        <v>148</v>
      </c>
      <c r="C84" s="8" t="s">
        <v>149</v>
      </c>
      <c r="D84" s="17">
        <f>50757094+367245</f>
        <v>51124339</v>
      </c>
      <c r="E84" s="51"/>
    </row>
    <row r="85" spans="1:5" x14ac:dyDescent="0.2">
      <c r="A85" s="39">
        <v>77</v>
      </c>
      <c r="B85" s="9" t="s">
        <v>150</v>
      </c>
      <c r="C85" s="10" t="s">
        <v>151</v>
      </c>
      <c r="D85" s="17">
        <v>6103194</v>
      </c>
      <c r="E85" s="51"/>
    </row>
    <row r="86" spans="1:5" x14ac:dyDescent="0.2">
      <c r="A86" s="39">
        <v>78</v>
      </c>
      <c r="B86" s="4" t="s">
        <v>152</v>
      </c>
      <c r="C86" s="8" t="s">
        <v>153</v>
      </c>
      <c r="D86" s="17">
        <v>33716171</v>
      </c>
      <c r="E86" s="51"/>
    </row>
    <row r="87" spans="1:5" x14ac:dyDescent="0.2">
      <c r="A87" s="39">
        <v>79</v>
      </c>
      <c r="B87" s="9" t="s">
        <v>154</v>
      </c>
      <c r="C87" s="10" t="s">
        <v>155</v>
      </c>
      <c r="D87" s="17">
        <v>21170970</v>
      </c>
      <c r="E87" s="51"/>
    </row>
    <row r="88" spans="1:5" x14ac:dyDescent="0.2">
      <c r="A88" s="39">
        <v>80</v>
      </c>
      <c r="B88" s="4" t="s">
        <v>156</v>
      </c>
      <c r="C88" s="8" t="s">
        <v>157</v>
      </c>
      <c r="D88" s="17">
        <f>28798035+375260</f>
        <v>29173295</v>
      </c>
      <c r="E88" s="51"/>
    </row>
    <row r="89" spans="1:5" x14ac:dyDescent="0.2">
      <c r="A89" s="39">
        <v>81</v>
      </c>
      <c r="B89" s="9" t="s">
        <v>158</v>
      </c>
      <c r="C89" s="10" t="s">
        <v>159</v>
      </c>
      <c r="D89" s="17">
        <v>0</v>
      </c>
      <c r="E89" s="51"/>
    </row>
    <row r="90" spans="1:5" x14ac:dyDescent="0.2">
      <c r="A90" s="39">
        <v>82</v>
      </c>
      <c r="B90" s="7" t="s">
        <v>160</v>
      </c>
      <c r="C90" s="10" t="s">
        <v>391</v>
      </c>
      <c r="D90" s="17">
        <v>0</v>
      </c>
      <c r="E90" s="51"/>
    </row>
    <row r="91" spans="1:5" x14ac:dyDescent="0.2">
      <c r="A91" s="39">
        <v>83</v>
      </c>
      <c r="B91" s="52" t="s">
        <v>161</v>
      </c>
      <c r="C91" s="8" t="s">
        <v>162</v>
      </c>
      <c r="D91" s="17">
        <f>1903937+385679</f>
        <v>2289616</v>
      </c>
      <c r="E91" s="51"/>
    </row>
    <row r="92" spans="1:5" ht="24" x14ac:dyDescent="0.2">
      <c r="A92" s="39">
        <v>84</v>
      </c>
      <c r="B92" s="7" t="s">
        <v>163</v>
      </c>
      <c r="C92" s="5" t="s">
        <v>164</v>
      </c>
      <c r="D92" s="17">
        <v>0</v>
      </c>
      <c r="E92" s="51"/>
    </row>
    <row r="93" spans="1:5" x14ac:dyDescent="0.2">
      <c r="A93" s="39">
        <v>85</v>
      </c>
      <c r="B93" s="7" t="s">
        <v>165</v>
      </c>
      <c r="C93" s="10" t="s">
        <v>166</v>
      </c>
      <c r="D93" s="17">
        <v>2182587</v>
      </c>
      <c r="E93" s="51"/>
    </row>
    <row r="94" spans="1:5" x14ac:dyDescent="0.2">
      <c r="A94" s="39">
        <v>86</v>
      </c>
      <c r="B94" s="52" t="s">
        <v>167</v>
      </c>
      <c r="C94" s="8" t="s">
        <v>168</v>
      </c>
      <c r="D94" s="17">
        <v>5340234</v>
      </c>
      <c r="E94" s="51"/>
    </row>
    <row r="95" spans="1:5" x14ac:dyDescent="0.2">
      <c r="A95" s="39">
        <v>87</v>
      </c>
      <c r="B95" s="7" t="s">
        <v>169</v>
      </c>
      <c r="C95" s="5" t="s">
        <v>170</v>
      </c>
      <c r="D95" s="17">
        <v>6974755</v>
      </c>
      <c r="E95" s="51"/>
    </row>
    <row r="96" spans="1:5" x14ac:dyDescent="0.2">
      <c r="A96" s="39">
        <v>88</v>
      </c>
      <c r="B96" s="52" t="s">
        <v>171</v>
      </c>
      <c r="C96" s="8" t="s">
        <v>172</v>
      </c>
      <c r="D96" s="17">
        <v>7338271</v>
      </c>
      <c r="E96" s="51"/>
    </row>
    <row r="97" spans="1:5" x14ac:dyDescent="0.2">
      <c r="A97" s="39">
        <v>89</v>
      </c>
      <c r="B97" s="52" t="s">
        <v>173</v>
      </c>
      <c r="C97" s="8" t="s">
        <v>174</v>
      </c>
      <c r="D97" s="17">
        <f>19859885+370145</f>
        <v>20230030</v>
      </c>
      <c r="E97" s="51"/>
    </row>
    <row r="98" spans="1:5" ht="13.5" customHeight="1" x14ac:dyDescent="0.2">
      <c r="A98" s="39">
        <v>90</v>
      </c>
      <c r="B98" s="7" t="s">
        <v>175</v>
      </c>
      <c r="C98" s="10" t="s">
        <v>176</v>
      </c>
      <c r="D98" s="17">
        <v>8390541</v>
      </c>
      <c r="E98" s="51"/>
    </row>
    <row r="99" spans="1:5" ht="14.25" customHeight="1" x14ac:dyDescent="0.2">
      <c r="A99" s="39">
        <v>91</v>
      </c>
      <c r="B99" s="7" t="s">
        <v>177</v>
      </c>
      <c r="C99" s="5" t="s">
        <v>178</v>
      </c>
      <c r="D99" s="17">
        <v>10567670</v>
      </c>
      <c r="E99" s="51"/>
    </row>
    <row r="100" spans="1:5" x14ac:dyDescent="0.2">
      <c r="A100" s="39">
        <v>92</v>
      </c>
      <c r="B100" s="4" t="s">
        <v>179</v>
      </c>
      <c r="C100" s="5" t="s">
        <v>180</v>
      </c>
      <c r="D100" s="17">
        <v>21296751</v>
      </c>
      <c r="E100" s="51"/>
    </row>
    <row r="101" spans="1:5" x14ac:dyDescent="0.2">
      <c r="A101" s="39">
        <v>93</v>
      </c>
      <c r="B101" s="4" t="s">
        <v>181</v>
      </c>
      <c r="C101" s="5" t="s">
        <v>182</v>
      </c>
      <c r="D101" s="17">
        <v>18099284</v>
      </c>
      <c r="E101" s="51"/>
    </row>
    <row r="102" spans="1:5" x14ac:dyDescent="0.2">
      <c r="A102" s="39">
        <v>94</v>
      </c>
      <c r="B102" s="52" t="s">
        <v>183</v>
      </c>
      <c r="C102" s="8" t="s">
        <v>184</v>
      </c>
      <c r="D102" s="17">
        <v>6386627</v>
      </c>
      <c r="E102" s="51"/>
    </row>
    <row r="103" spans="1:5" x14ac:dyDescent="0.2">
      <c r="A103" s="39">
        <v>95</v>
      </c>
      <c r="B103" s="9" t="s">
        <v>185</v>
      </c>
      <c r="C103" s="10" t="s">
        <v>186</v>
      </c>
      <c r="D103" s="17">
        <v>10632190</v>
      </c>
      <c r="E103" s="51"/>
    </row>
    <row r="104" spans="1:5" x14ac:dyDescent="0.2">
      <c r="A104" s="39">
        <v>96</v>
      </c>
      <c r="B104" s="4" t="s">
        <v>187</v>
      </c>
      <c r="C104" s="5" t="s">
        <v>188</v>
      </c>
      <c r="D104" s="17">
        <v>9823249</v>
      </c>
      <c r="E104" s="51"/>
    </row>
    <row r="105" spans="1:5" x14ac:dyDescent="0.2">
      <c r="A105" s="39">
        <v>97</v>
      </c>
      <c r="B105" s="7" t="s">
        <v>189</v>
      </c>
      <c r="C105" s="5" t="s">
        <v>190</v>
      </c>
      <c r="D105" s="17">
        <v>10410824</v>
      </c>
      <c r="E105" s="51"/>
    </row>
    <row r="106" spans="1:5" x14ac:dyDescent="0.2">
      <c r="A106" s="39">
        <v>98</v>
      </c>
      <c r="B106" s="52" t="s">
        <v>191</v>
      </c>
      <c r="C106" s="8" t="s">
        <v>192</v>
      </c>
      <c r="D106" s="17">
        <v>7958044</v>
      </c>
      <c r="E106" s="51"/>
    </row>
    <row r="107" spans="1:5" x14ac:dyDescent="0.2">
      <c r="A107" s="39">
        <v>99</v>
      </c>
      <c r="B107" s="52" t="s">
        <v>193</v>
      </c>
      <c r="C107" s="8" t="s">
        <v>194</v>
      </c>
      <c r="D107" s="17">
        <v>11387816</v>
      </c>
      <c r="E107" s="51"/>
    </row>
    <row r="108" spans="1:5" x14ac:dyDescent="0.2">
      <c r="A108" s="39">
        <v>100</v>
      </c>
      <c r="B108" s="4" t="s">
        <v>195</v>
      </c>
      <c r="C108" s="5" t="s">
        <v>196</v>
      </c>
      <c r="D108" s="17">
        <v>17365986</v>
      </c>
      <c r="E108" s="51"/>
    </row>
    <row r="109" spans="1:5" x14ac:dyDescent="0.2">
      <c r="A109" s="39">
        <v>101</v>
      </c>
      <c r="B109" s="7" t="s">
        <v>197</v>
      </c>
      <c r="C109" s="5" t="s">
        <v>198</v>
      </c>
      <c r="D109" s="17">
        <v>8822214</v>
      </c>
      <c r="E109" s="51"/>
    </row>
    <row r="110" spans="1:5" x14ac:dyDescent="0.2">
      <c r="A110" s="39">
        <v>102</v>
      </c>
      <c r="B110" s="4" t="s">
        <v>199</v>
      </c>
      <c r="C110" s="8" t="s">
        <v>200</v>
      </c>
      <c r="D110" s="17">
        <v>0</v>
      </c>
      <c r="E110" s="51"/>
    </row>
    <row r="111" spans="1:5" x14ac:dyDescent="0.2">
      <c r="A111" s="39">
        <v>103</v>
      </c>
      <c r="B111" s="4" t="s">
        <v>201</v>
      </c>
      <c r="C111" s="5" t="s">
        <v>202</v>
      </c>
      <c r="D111" s="17">
        <v>0</v>
      </c>
      <c r="E111" s="51"/>
    </row>
    <row r="112" spans="1:5" x14ac:dyDescent="0.2">
      <c r="A112" s="39">
        <v>104</v>
      </c>
      <c r="B112" s="52" t="s">
        <v>203</v>
      </c>
      <c r="C112" s="8" t="s">
        <v>204</v>
      </c>
      <c r="D112" s="17">
        <v>0</v>
      </c>
      <c r="E112" s="51"/>
    </row>
    <row r="113" spans="1:5" x14ac:dyDescent="0.2">
      <c r="A113" s="39">
        <v>105</v>
      </c>
      <c r="B113" s="52" t="s">
        <v>205</v>
      </c>
      <c r="C113" s="8" t="s">
        <v>206</v>
      </c>
      <c r="D113" s="17">
        <v>0</v>
      </c>
      <c r="E113" s="51"/>
    </row>
    <row r="114" spans="1:5" x14ac:dyDescent="0.2">
      <c r="A114" s="39">
        <v>106</v>
      </c>
      <c r="B114" s="52" t="s">
        <v>207</v>
      </c>
      <c r="C114" s="8" t="s">
        <v>208</v>
      </c>
      <c r="D114" s="17">
        <v>0</v>
      </c>
      <c r="E114" s="51"/>
    </row>
    <row r="115" spans="1:5" x14ac:dyDescent="0.2">
      <c r="A115" s="39">
        <v>107</v>
      </c>
      <c r="B115" s="52" t="s">
        <v>209</v>
      </c>
      <c r="C115" s="8" t="s">
        <v>210</v>
      </c>
      <c r="D115" s="17">
        <v>0</v>
      </c>
      <c r="E115" s="51"/>
    </row>
    <row r="116" spans="1:5" x14ac:dyDescent="0.2">
      <c r="A116" s="39">
        <v>108</v>
      </c>
      <c r="B116" s="52" t="s">
        <v>211</v>
      </c>
      <c r="C116" s="8" t="s">
        <v>212</v>
      </c>
      <c r="D116" s="17">
        <v>0</v>
      </c>
      <c r="E116" s="51"/>
    </row>
    <row r="117" spans="1:5" x14ac:dyDescent="0.2">
      <c r="A117" s="39">
        <v>109</v>
      </c>
      <c r="B117" s="52" t="s">
        <v>213</v>
      </c>
      <c r="C117" s="8" t="s">
        <v>214</v>
      </c>
      <c r="D117" s="17">
        <v>0</v>
      </c>
      <c r="E117" s="51"/>
    </row>
    <row r="118" spans="1:5" ht="12" customHeight="1" x14ac:dyDescent="0.2">
      <c r="A118" s="39">
        <v>110</v>
      </c>
      <c r="B118" s="13" t="s">
        <v>215</v>
      </c>
      <c r="C118" s="14" t="s">
        <v>216</v>
      </c>
      <c r="D118" s="17">
        <v>0</v>
      </c>
      <c r="E118" s="51"/>
    </row>
    <row r="119" spans="1:5" x14ac:dyDescent="0.2">
      <c r="A119" s="39">
        <v>111</v>
      </c>
      <c r="B119" s="13" t="s">
        <v>382</v>
      </c>
      <c r="C119" s="14" t="s">
        <v>319</v>
      </c>
      <c r="D119" s="17">
        <v>0</v>
      </c>
      <c r="E119" s="51"/>
    </row>
    <row r="120" spans="1:5" x14ac:dyDescent="0.2">
      <c r="A120" s="39">
        <v>112</v>
      </c>
      <c r="B120" s="7" t="s">
        <v>217</v>
      </c>
      <c r="C120" s="5" t="s">
        <v>218</v>
      </c>
      <c r="D120" s="17">
        <v>0</v>
      </c>
      <c r="E120" s="51"/>
    </row>
    <row r="121" spans="1:5" x14ac:dyDescent="0.2">
      <c r="A121" s="39">
        <v>113</v>
      </c>
      <c r="B121" s="52" t="s">
        <v>219</v>
      </c>
      <c r="C121" s="8" t="s">
        <v>220</v>
      </c>
      <c r="D121" s="17">
        <v>0</v>
      </c>
      <c r="E121" s="51"/>
    </row>
    <row r="122" spans="1:5" x14ac:dyDescent="0.2">
      <c r="A122" s="39">
        <v>114</v>
      </c>
      <c r="B122" s="4" t="s">
        <v>221</v>
      </c>
      <c r="C122" s="15" t="s">
        <v>222</v>
      </c>
      <c r="D122" s="17">
        <v>0</v>
      </c>
      <c r="E122" s="51"/>
    </row>
    <row r="123" spans="1:5" ht="24" x14ac:dyDescent="0.2">
      <c r="A123" s="39">
        <v>115</v>
      </c>
      <c r="B123" s="52" t="s">
        <v>223</v>
      </c>
      <c r="C123" s="8" t="s">
        <v>224</v>
      </c>
      <c r="D123" s="17">
        <v>0</v>
      </c>
      <c r="E123" s="51"/>
    </row>
    <row r="124" spans="1:5" ht="13.5" customHeight="1" x14ac:dyDescent="0.2">
      <c r="A124" s="39">
        <v>116</v>
      </c>
      <c r="B124" s="52" t="s">
        <v>225</v>
      </c>
      <c r="C124" s="10" t="s">
        <v>392</v>
      </c>
      <c r="D124" s="17">
        <v>0</v>
      </c>
      <c r="E124" s="51"/>
    </row>
    <row r="125" spans="1:5" x14ac:dyDescent="0.2">
      <c r="A125" s="39">
        <v>117</v>
      </c>
      <c r="B125" s="7" t="s">
        <v>226</v>
      </c>
      <c r="C125" s="8" t="s">
        <v>227</v>
      </c>
      <c r="D125" s="17">
        <v>0</v>
      </c>
      <c r="E125" s="51"/>
    </row>
    <row r="126" spans="1:5" x14ac:dyDescent="0.2">
      <c r="A126" s="39">
        <v>118</v>
      </c>
      <c r="B126" s="7" t="s">
        <v>228</v>
      </c>
      <c r="C126" s="8" t="s">
        <v>229</v>
      </c>
      <c r="D126" s="17">
        <v>0</v>
      </c>
      <c r="E126" s="51"/>
    </row>
    <row r="127" spans="1:5" x14ac:dyDescent="0.2">
      <c r="A127" s="39">
        <v>119</v>
      </c>
      <c r="B127" s="7" t="s">
        <v>230</v>
      </c>
      <c r="C127" s="8" t="s">
        <v>231</v>
      </c>
      <c r="D127" s="17">
        <v>0</v>
      </c>
      <c r="E127" s="51"/>
    </row>
    <row r="128" spans="1:5" ht="12.75" customHeight="1" x14ac:dyDescent="0.2">
      <c r="A128" s="39">
        <v>120</v>
      </c>
      <c r="B128" s="4" t="s">
        <v>232</v>
      </c>
      <c r="C128" s="5" t="s">
        <v>233</v>
      </c>
      <c r="D128" s="17">
        <v>0</v>
      </c>
      <c r="E128" s="51"/>
    </row>
    <row r="129" spans="1:5" x14ac:dyDescent="0.2">
      <c r="A129" s="39">
        <v>121</v>
      </c>
      <c r="B129" s="7" t="s">
        <v>234</v>
      </c>
      <c r="C129" s="5" t="s">
        <v>235</v>
      </c>
      <c r="D129" s="17">
        <v>0</v>
      </c>
      <c r="E129" s="51"/>
    </row>
    <row r="130" spans="1:5" x14ac:dyDescent="0.2">
      <c r="A130" s="39">
        <v>122</v>
      </c>
      <c r="B130" s="52" t="s">
        <v>236</v>
      </c>
      <c r="C130" s="8" t="s">
        <v>237</v>
      </c>
      <c r="D130" s="17">
        <v>0</v>
      </c>
      <c r="E130" s="51"/>
    </row>
    <row r="131" spans="1:5" x14ac:dyDescent="0.2">
      <c r="A131" s="39">
        <v>123</v>
      </c>
      <c r="B131" s="52" t="s">
        <v>238</v>
      </c>
      <c r="C131" s="8" t="s">
        <v>239</v>
      </c>
      <c r="D131" s="17">
        <v>0</v>
      </c>
      <c r="E131" s="51"/>
    </row>
    <row r="132" spans="1:5" x14ac:dyDescent="0.2">
      <c r="A132" s="39">
        <v>124</v>
      </c>
      <c r="B132" s="52" t="s">
        <v>240</v>
      </c>
      <c r="C132" s="8" t="s">
        <v>320</v>
      </c>
      <c r="D132" s="17">
        <v>0</v>
      </c>
      <c r="E132" s="51"/>
    </row>
    <row r="133" spans="1:5" x14ac:dyDescent="0.2">
      <c r="A133" s="39">
        <v>125</v>
      </c>
      <c r="B133" s="52" t="s">
        <v>241</v>
      </c>
      <c r="C133" s="8" t="s">
        <v>242</v>
      </c>
      <c r="D133" s="17">
        <v>0</v>
      </c>
      <c r="E133" s="51"/>
    </row>
    <row r="134" spans="1:5" ht="21.75" customHeight="1" x14ac:dyDescent="0.2">
      <c r="A134" s="39">
        <v>126</v>
      </c>
      <c r="B134" s="52" t="s">
        <v>243</v>
      </c>
      <c r="C134" s="8" t="s">
        <v>244</v>
      </c>
      <c r="D134" s="17">
        <v>375905</v>
      </c>
      <c r="E134" s="51"/>
    </row>
    <row r="135" spans="1:5" x14ac:dyDescent="0.2">
      <c r="A135" s="39">
        <v>127</v>
      </c>
      <c r="B135" s="4" t="s">
        <v>245</v>
      </c>
      <c r="C135" s="5" t="s">
        <v>246</v>
      </c>
      <c r="D135" s="17">
        <f>22845250+1127715</f>
        <v>23972965</v>
      </c>
      <c r="E135" s="51"/>
    </row>
    <row r="136" spans="1:5" x14ac:dyDescent="0.2">
      <c r="A136" s="39">
        <v>128</v>
      </c>
      <c r="B136" s="52" t="s">
        <v>247</v>
      </c>
      <c r="C136" s="8" t="s">
        <v>248</v>
      </c>
      <c r="D136" s="17">
        <f>8993151-385679</f>
        <v>8607472</v>
      </c>
      <c r="E136" s="51"/>
    </row>
    <row r="137" spans="1:5" x14ac:dyDescent="0.2">
      <c r="A137" s="39">
        <v>129</v>
      </c>
      <c r="B137" s="4" t="s">
        <v>249</v>
      </c>
      <c r="C137" s="8" t="s">
        <v>321</v>
      </c>
      <c r="D137" s="17">
        <v>0</v>
      </c>
      <c r="E137" s="51"/>
    </row>
    <row r="138" spans="1:5" ht="24" customHeight="1" x14ac:dyDescent="0.2">
      <c r="A138" s="39">
        <v>130</v>
      </c>
      <c r="B138" s="9" t="s">
        <v>250</v>
      </c>
      <c r="C138" s="10" t="s">
        <v>251</v>
      </c>
      <c r="D138" s="17">
        <v>0</v>
      </c>
      <c r="E138" s="51"/>
    </row>
    <row r="139" spans="1:5" x14ac:dyDescent="0.2">
      <c r="A139" s="39">
        <v>131</v>
      </c>
      <c r="B139" s="52" t="s">
        <v>252</v>
      </c>
      <c r="C139" s="8" t="s">
        <v>253</v>
      </c>
      <c r="D139" s="17">
        <v>0</v>
      </c>
      <c r="E139" s="51"/>
    </row>
    <row r="140" spans="1:5" x14ac:dyDescent="0.2">
      <c r="A140" s="39">
        <v>132</v>
      </c>
      <c r="B140" s="52" t="s">
        <v>254</v>
      </c>
      <c r="C140" s="8" t="s">
        <v>255</v>
      </c>
      <c r="D140" s="17">
        <v>0</v>
      </c>
      <c r="E140" s="51"/>
    </row>
    <row r="141" spans="1:5" x14ac:dyDescent="0.2">
      <c r="A141" s="39">
        <v>133</v>
      </c>
      <c r="B141" s="52" t="s">
        <v>256</v>
      </c>
      <c r="C141" s="8" t="s">
        <v>257</v>
      </c>
      <c r="D141" s="17">
        <v>0</v>
      </c>
      <c r="E141" s="51"/>
    </row>
    <row r="142" spans="1:5" ht="13.5" customHeight="1" x14ac:dyDescent="0.2">
      <c r="A142" s="39">
        <v>134</v>
      </c>
      <c r="B142" s="9" t="s">
        <v>258</v>
      </c>
      <c r="C142" s="10" t="s">
        <v>322</v>
      </c>
      <c r="D142" s="17">
        <v>39991029</v>
      </c>
      <c r="E142" s="51"/>
    </row>
    <row r="143" spans="1:5" x14ac:dyDescent="0.2">
      <c r="A143" s="39">
        <v>135</v>
      </c>
      <c r="B143" s="7" t="s">
        <v>259</v>
      </c>
      <c r="C143" s="10" t="s">
        <v>260</v>
      </c>
      <c r="D143" s="17">
        <v>57281067</v>
      </c>
      <c r="E143" s="51"/>
    </row>
    <row r="144" spans="1:5" x14ac:dyDescent="0.2">
      <c r="A144" s="39">
        <v>136</v>
      </c>
      <c r="B144" s="52" t="s">
        <v>261</v>
      </c>
      <c r="C144" s="8" t="s">
        <v>262</v>
      </c>
      <c r="D144" s="17">
        <v>3007240</v>
      </c>
      <c r="E144" s="51"/>
    </row>
    <row r="145" spans="1:5" x14ac:dyDescent="0.2">
      <c r="A145" s="39">
        <v>137</v>
      </c>
      <c r="B145" s="4" t="s">
        <v>263</v>
      </c>
      <c r="C145" s="5" t="s">
        <v>264</v>
      </c>
      <c r="D145" s="17">
        <v>0</v>
      </c>
      <c r="E145" s="51"/>
    </row>
    <row r="146" spans="1:5" ht="10.5" customHeight="1" x14ac:dyDescent="0.2">
      <c r="A146" s="39">
        <v>138</v>
      </c>
      <c r="B146" s="45" t="s">
        <v>265</v>
      </c>
      <c r="C146" s="42" t="s">
        <v>266</v>
      </c>
      <c r="D146" s="17">
        <v>0</v>
      </c>
      <c r="E146" s="51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9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4" sqref="I14"/>
    </sheetView>
  </sheetViews>
  <sheetFormatPr defaultRowHeight="12" x14ac:dyDescent="0.2"/>
  <cols>
    <col min="1" max="1" width="4.7109375" style="92" customWidth="1"/>
    <col min="2" max="2" width="6.42578125" style="92" customWidth="1"/>
    <col min="3" max="3" width="31.28515625" style="46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16384" width="9.140625" style="1"/>
  </cols>
  <sheetData>
    <row r="1" spans="1:8" x14ac:dyDescent="0.2">
      <c r="D1" s="26"/>
      <c r="E1" s="26"/>
      <c r="F1" s="26"/>
      <c r="G1" s="26"/>
      <c r="H1" s="26"/>
    </row>
    <row r="2" spans="1:8" ht="26.25" customHeight="1" x14ac:dyDescent="0.2">
      <c r="A2" s="148" t="s">
        <v>330</v>
      </c>
      <c r="B2" s="148"/>
      <c r="C2" s="148"/>
      <c r="D2" s="148"/>
      <c r="E2" s="148"/>
      <c r="F2" s="148"/>
      <c r="G2" s="148"/>
      <c r="H2" s="148"/>
    </row>
    <row r="3" spans="1:8" x14ac:dyDescent="0.2">
      <c r="C3" s="2"/>
      <c r="D3" s="26" t="e">
        <f>D8+#REF!</f>
        <v>#REF!</v>
      </c>
    </row>
    <row r="4" spans="1:8" s="3" customFormat="1" ht="24.75" customHeight="1" x14ac:dyDescent="0.2">
      <c r="A4" s="186" t="s">
        <v>0</v>
      </c>
      <c r="B4" s="186" t="s">
        <v>1</v>
      </c>
      <c r="C4" s="186" t="s">
        <v>2</v>
      </c>
      <c r="D4" s="172" t="s">
        <v>292</v>
      </c>
      <c r="E4" s="172"/>
      <c r="F4" s="172"/>
      <c r="G4" s="172"/>
      <c r="H4" s="172"/>
    </row>
    <row r="5" spans="1:8" ht="61.5" customHeight="1" x14ac:dyDescent="0.2">
      <c r="A5" s="187"/>
      <c r="B5" s="187"/>
      <c r="C5" s="187"/>
      <c r="D5" s="172" t="s">
        <v>288</v>
      </c>
      <c r="E5" s="189" t="s">
        <v>339</v>
      </c>
      <c r="F5" s="200" t="s">
        <v>329</v>
      </c>
      <c r="G5" s="201"/>
      <c r="H5" s="172" t="s">
        <v>375</v>
      </c>
    </row>
    <row r="6" spans="1:8" ht="44.25" customHeight="1" x14ac:dyDescent="0.2">
      <c r="A6" s="188"/>
      <c r="B6" s="188"/>
      <c r="C6" s="188"/>
      <c r="D6" s="172"/>
      <c r="E6" s="191"/>
      <c r="F6" s="122" t="s">
        <v>327</v>
      </c>
      <c r="G6" s="122" t="s">
        <v>328</v>
      </c>
      <c r="H6" s="172"/>
    </row>
    <row r="7" spans="1:8" ht="12.75" customHeight="1" x14ac:dyDescent="0.2">
      <c r="A7" s="176" t="s">
        <v>268</v>
      </c>
      <c r="B7" s="176"/>
      <c r="C7" s="176"/>
      <c r="D7" s="28">
        <f>D8+D9</f>
        <v>8511222652</v>
      </c>
      <c r="E7" s="28">
        <f t="shared" ref="E7:H7" si="0">E8+E9</f>
        <v>955517640.01000011</v>
      </c>
      <c r="F7" s="28">
        <f t="shared" si="0"/>
        <v>2893436894.2600002</v>
      </c>
      <c r="G7" s="28">
        <f t="shared" si="0"/>
        <v>4429163769</v>
      </c>
      <c r="H7" s="28">
        <f t="shared" si="0"/>
        <v>233104349.28999999</v>
      </c>
    </row>
    <row r="8" spans="1:8" ht="12.75" customHeight="1" x14ac:dyDescent="0.2">
      <c r="A8" s="167" t="s">
        <v>267</v>
      </c>
      <c r="B8" s="168"/>
      <c r="C8" s="169"/>
      <c r="D8" s="27">
        <f>ROUND(E8+F8+G8+H8,0)</f>
        <v>35215319</v>
      </c>
      <c r="E8" s="27">
        <v>1001681</v>
      </c>
      <c r="F8" s="27">
        <f>16834633+286535-336589+17641565-202132-10374</f>
        <v>34213638</v>
      </c>
      <c r="G8" s="27">
        <v>0</v>
      </c>
      <c r="H8" s="27">
        <v>0</v>
      </c>
    </row>
    <row r="9" spans="1:8" ht="12.75" customHeight="1" x14ac:dyDescent="0.2">
      <c r="A9" s="167" t="s">
        <v>311</v>
      </c>
      <c r="B9" s="168"/>
      <c r="C9" s="169"/>
      <c r="D9" s="28">
        <f>SUM(D10:D149)-D93-D94</f>
        <v>8476007333</v>
      </c>
      <c r="E9" s="28">
        <f t="shared" ref="E9:H9" si="1">SUM(E10:E149)-E93-E94</f>
        <v>954515959.01000011</v>
      </c>
      <c r="F9" s="28">
        <f t="shared" si="1"/>
        <v>2859223256.2600002</v>
      </c>
      <c r="G9" s="28">
        <f t="shared" si="1"/>
        <v>4429163769</v>
      </c>
      <c r="H9" s="28">
        <f t="shared" si="1"/>
        <v>233104349.28999999</v>
      </c>
    </row>
    <row r="10" spans="1:8" ht="12" customHeight="1" x14ac:dyDescent="0.2">
      <c r="A10" s="39">
        <v>1</v>
      </c>
      <c r="B10" s="4" t="s">
        <v>3</v>
      </c>
      <c r="C10" s="5" t="s">
        <v>4</v>
      </c>
      <c r="D10" s="27">
        <f t="shared" ref="D10:D74" si="2">ROUND(E10+F10+G10+H10,0)</f>
        <v>34415142</v>
      </c>
      <c r="E10" s="22">
        <v>0</v>
      </c>
      <c r="F10" s="22">
        <v>12958410</v>
      </c>
      <c r="G10" s="22">
        <v>21456732</v>
      </c>
      <c r="H10" s="27">
        <v>0</v>
      </c>
    </row>
    <row r="11" spans="1:8" x14ac:dyDescent="0.2">
      <c r="A11" s="39">
        <v>2</v>
      </c>
      <c r="B11" s="7" t="s">
        <v>5</v>
      </c>
      <c r="C11" s="5" t="s">
        <v>6</v>
      </c>
      <c r="D11" s="27">
        <f t="shared" si="2"/>
        <v>38965191</v>
      </c>
      <c r="E11" s="22">
        <v>0</v>
      </c>
      <c r="F11" s="22">
        <v>16899671</v>
      </c>
      <c r="G11" s="22">
        <v>22065520</v>
      </c>
      <c r="H11" s="27">
        <v>0</v>
      </c>
    </row>
    <row r="12" spans="1:8" x14ac:dyDescent="0.2">
      <c r="A12" s="39">
        <v>3</v>
      </c>
      <c r="B12" s="52" t="s">
        <v>7</v>
      </c>
      <c r="C12" s="8" t="s">
        <v>8</v>
      </c>
      <c r="D12" s="27">
        <f t="shared" si="2"/>
        <v>132126202</v>
      </c>
      <c r="E12" s="22">
        <v>6465205</v>
      </c>
      <c r="F12" s="22">
        <v>59879609</v>
      </c>
      <c r="G12" s="22">
        <v>65781388</v>
      </c>
      <c r="H12" s="27">
        <v>0</v>
      </c>
    </row>
    <row r="13" spans="1:8" ht="14.25" customHeight="1" x14ac:dyDescent="0.2">
      <c r="A13" s="39">
        <v>4</v>
      </c>
      <c r="B13" s="4" t="s">
        <v>9</v>
      </c>
      <c r="C13" s="5" t="s">
        <v>10</v>
      </c>
      <c r="D13" s="27">
        <f t="shared" si="2"/>
        <v>40982028</v>
      </c>
      <c r="E13" s="22">
        <v>0</v>
      </c>
      <c r="F13" s="22">
        <v>16140729</v>
      </c>
      <c r="G13" s="22">
        <v>24841299</v>
      </c>
      <c r="H13" s="27">
        <v>0</v>
      </c>
    </row>
    <row r="14" spans="1:8" x14ac:dyDescent="0.2">
      <c r="A14" s="39">
        <v>5</v>
      </c>
      <c r="B14" s="4" t="s">
        <v>11</v>
      </c>
      <c r="C14" s="5" t="s">
        <v>12</v>
      </c>
      <c r="D14" s="27">
        <f t="shared" si="2"/>
        <v>44038723</v>
      </c>
      <c r="E14" s="22">
        <v>0</v>
      </c>
      <c r="F14" s="22">
        <v>18028188</v>
      </c>
      <c r="G14" s="22">
        <v>26010535</v>
      </c>
      <c r="H14" s="27">
        <v>0</v>
      </c>
    </row>
    <row r="15" spans="1:8" x14ac:dyDescent="0.2">
      <c r="A15" s="39">
        <v>6</v>
      </c>
      <c r="B15" s="52" t="s">
        <v>13</v>
      </c>
      <c r="C15" s="8" t="s">
        <v>14</v>
      </c>
      <c r="D15" s="27">
        <f t="shared" si="2"/>
        <v>294545680</v>
      </c>
      <c r="E15" s="22">
        <v>10671502</v>
      </c>
      <c r="F15" s="22">
        <v>117316479</v>
      </c>
      <c r="G15" s="22">
        <v>166557699</v>
      </c>
      <c r="H15" s="27">
        <v>0</v>
      </c>
    </row>
    <row r="16" spans="1:8" x14ac:dyDescent="0.2">
      <c r="A16" s="39">
        <v>7</v>
      </c>
      <c r="B16" s="9" t="s">
        <v>15</v>
      </c>
      <c r="C16" s="10" t="s">
        <v>16</v>
      </c>
      <c r="D16" s="27">
        <f t="shared" si="2"/>
        <v>128110341</v>
      </c>
      <c r="E16" s="22">
        <v>0</v>
      </c>
      <c r="F16" s="22">
        <v>56862508</v>
      </c>
      <c r="G16" s="22">
        <v>66882473</v>
      </c>
      <c r="H16" s="27">
        <v>4365360</v>
      </c>
    </row>
    <row r="17" spans="1:8" x14ac:dyDescent="0.2">
      <c r="A17" s="39">
        <v>8</v>
      </c>
      <c r="B17" s="52" t="s">
        <v>17</v>
      </c>
      <c r="C17" s="8" t="s">
        <v>18</v>
      </c>
      <c r="D17" s="27">
        <f t="shared" si="2"/>
        <v>50741365</v>
      </c>
      <c r="E17" s="22">
        <v>0</v>
      </c>
      <c r="F17" s="22">
        <v>23289414</v>
      </c>
      <c r="G17" s="22">
        <v>27451951</v>
      </c>
      <c r="H17" s="27">
        <v>0</v>
      </c>
    </row>
    <row r="18" spans="1:8" x14ac:dyDescent="0.2">
      <c r="A18" s="39">
        <v>9</v>
      </c>
      <c r="B18" s="52" t="s">
        <v>19</v>
      </c>
      <c r="C18" s="8" t="s">
        <v>20</v>
      </c>
      <c r="D18" s="27">
        <f t="shared" si="2"/>
        <v>41932751</v>
      </c>
      <c r="E18" s="22">
        <v>0</v>
      </c>
      <c r="F18" s="22">
        <v>17660997</v>
      </c>
      <c r="G18" s="22">
        <v>24271754</v>
      </c>
      <c r="H18" s="27">
        <v>0</v>
      </c>
    </row>
    <row r="19" spans="1:8" x14ac:dyDescent="0.2">
      <c r="A19" s="39">
        <v>10</v>
      </c>
      <c r="B19" s="52" t="s">
        <v>21</v>
      </c>
      <c r="C19" s="8" t="s">
        <v>22</v>
      </c>
      <c r="D19" s="27">
        <f t="shared" si="2"/>
        <v>50467689</v>
      </c>
      <c r="E19" s="22">
        <v>0</v>
      </c>
      <c r="F19" s="22">
        <v>20323326</v>
      </c>
      <c r="G19" s="22">
        <v>30144363</v>
      </c>
      <c r="H19" s="27">
        <v>0</v>
      </c>
    </row>
    <row r="20" spans="1:8" x14ac:dyDescent="0.2">
      <c r="A20" s="39">
        <v>11</v>
      </c>
      <c r="B20" s="52" t="s">
        <v>23</v>
      </c>
      <c r="C20" s="8" t="s">
        <v>24</v>
      </c>
      <c r="D20" s="27">
        <f t="shared" si="2"/>
        <v>40605374</v>
      </c>
      <c r="E20" s="22">
        <v>0</v>
      </c>
      <c r="F20" s="22">
        <v>15617827</v>
      </c>
      <c r="G20" s="22">
        <v>24987547</v>
      </c>
      <c r="H20" s="27">
        <v>0</v>
      </c>
    </row>
    <row r="21" spans="1:8" x14ac:dyDescent="0.2">
      <c r="A21" s="39">
        <v>12</v>
      </c>
      <c r="B21" s="52" t="s">
        <v>25</v>
      </c>
      <c r="C21" s="8" t="s">
        <v>26</v>
      </c>
      <c r="D21" s="27">
        <f t="shared" si="2"/>
        <v>94368158</v>
      </c>
      <c r="E21" s="22">
        <v>0</v>
      </c>
      <c r="F21" s="22">
        <v>43848253</v>
      </c>
      <c r="G21" s="22">
        <v>50519905</v>
      </c>
      <c r="H21" s="27">
        <v>0</v>
      </c>
    </row>
    <row r="22" spans="1:8" x14ac:dyDescent="0.2">
      <c r="A22" s="39">
        <v>13</v>
      </c>
      <c r="B22" s="52" t="s">
        <v>383</v>
      </c>
      <c r="C22" s="5" t="s">
        <v>350</v>
      </c>
      <c r="D22" s="27">
        <f t="shared" si="2"/>
        <v>0</v>
      </c>
      <c r="E22" s="22">
        <v>0</v>
      </c>
      <c r="F22" s="22">
        <v>0</v>
      </c>
      <c r="G22" s="22">
        <v>0</v>
      </c>
      <c r="H22" s="27">
        <v>0</v>
      </c>
    </row>
    <row r="23" spans="1:8" x14ac:dyDescent="0.2">
      <c r="A23" s="39">
        <v>14</v>
      </c>
      <c r="B23" s="4" t="s">
        <v>27</v>
      </c>
      <c r="C23" s="8" t="s">
        <v>28</v>
      </c>
      <c r="D23" s="27">
        <f t="shared" si="2"/>
        <v>80966</v>
      </c>
      <c r="E23" s="22">
        <v>80966</v>
      </c>
      <c r="F23" s="22">
        <v>0</v>
      </c>
      <c r="G23" s="22">
        <v>0</v>
      </c>
      <c r="H23" s="27">
        <v>0</v>
      </c>
    </row>
    <row r="24" spans="1:8" x14ac:dyDescent="0.2">
      <c r="A24" s="39">
        <v>15</v>
      </c>
      <c r="B24" s="52" t="s">
        <v>29</v>
      </c>
      <c r="C24" s="8" t="s">
        <v>30</v>
      </c>
      <c r="D24" s="27">
        <f t="shared" si="2"/>
        <v>52092385</v>
      </c>
      <c r="E24" s="22">
        <v>0</v>
      </c>
      <c r="F24" s="22">
        <v>19385978</v>
      </c>
      <c r="G24" s="22">
        <v>32706407</v>
      </c>
      <c r="H24" s="27">
        <v>0</v>
      </c>
    </row>
    <row r="25" spans="1:8" x14ac:dyDescent="0.2">
      <c r="A25" s="39">
        <v>16</v>
      </c>
      <c r="B25" s="52" t="s">
        <v>31</v>
      </c>
      <c r="C25" s="8" t="s">
        <v>32</v>
      </c>
      <c r="D25" s="27">
        <f t="shared" si="2"/>
        <v>64477087</v>
      </c>
      <c r="E25" s="22">
        <v>0</v>
      </c>
      <c r="F25" s="22">
        <v>17025672</v>
      </c>
      <c r="G25" s="22">
        <v>47451415</v>
      </c>
      <c r="H25" s="27">
        <v>0</v>
      </c>
    </row>
    <row r="26" spans="1:8" x14ac:dyDescent="0.2">
      <c r="A26" s="39">
        <v>17</v>
      </c>
      <c r="B26" s="52" t="s">
        <v>33</v>
      </c>
      <c r="C26" s="8" t="s">
        <v>34</v>
      </c>
      <c r="D26" s="27">
        <f t="shared" si="2"/>
        <v>110807044</v>
      </c>
      <c r="E26" s="22">
        <v>0</v>
      </c>
      <c r="F26" s="22">
        <v>49080441</v>
      </c>
      <c r="G26" s="22">
        <v>61726603</v>
      </c>
      <c r="H26" s="27">
        <v>0</v>
      </c>
    </row>
    <row r="27" spans="1:8" x14ac:dyDescent="0.2">
      <c r="A27" s="39">
        <v>18</v>
      </c>
      <c r="B27" s="52" t="s">
        <v>35</v>
      </c>
      <c r="C27" s="8" t="s">
        <v>36</v>
      </c>
      <c r="D27" s="27">
        <f t="shared" si="2"/>
        <v>211602583</v>
      </c>
      <c r="E27" s="22">
        <v>8104340</v>
      </c>
      <c r="F27" s="22">
        <v>87613544</v>
      </c>
      <c r="G27" s="22">
        <v>109641251</v>
      </c>
      <c r="H27" s="27">
        <v>6243448</v>
      </c>
    </row>
    <row r="28" spans="1:8" x14ac:dyDescent="0.2">
      <c r="A28" s="39">
        <v>19</v>
      </c>
      <c r="B28" s="4" t="s">
        <v>37</v>
      </c>
      <c r="C28" s="5" t="s">
        <v>38</v>
      </c>
      <c r="D28" s="27">
        <f t="shared" si="2"/>
        <v>39548339</v>
      </c>
      <c r="E28" s="22">
        <v>0</v>
      </c>
      <c r="F28" s="22">
        <v>20102233</v>
      </c>
      <c r="G28" s="22">
        <v>19446106</v>
      </c>
      <c r="H28" s="27">
        <v>0</v>
      </c>
    </row>
    <row r="29" spans="1:8" x14ac:dyDescent="0.2">
      <c r="A29" s="39">
        <v>20</v>
      </c>
      <c r="B29" s="4" t="s">
        <v>39</v>
      </c>
      <c r="C29" s="5" t="s">
        <v>40</v>
      </c>
      <c r="D29" s="27">
        <f t="shared" si="2"/>
        <v>22566047</v>
      </c>
      <c r="E29" s="22">
        <v>0</v>
      </c>
      <c r="F29" s="22">
        <v>7102853</v>
      </c>
      <c r="G29" s="22">
        <v>15463194</v>
      </c>
      <c r="H29" s="27">
        <v>0</v>
      </c>
    </row>
    <row r="30" spans="1:8" x14ac:dyDescent="0.2">
      <c r="A30" s="39">
        <v>21</v>
      </c>
      <c r="B30" s="4" t="s">
        <v>41</v>
      </c>
      <c r="C30" s="5" t="s">
        <v>42</v>
      </c>
      <c r="D30" s="27">
        <f t="shared" si="2"/>
        <v>159917133</v>
      </c>
      <c r="E30" s="22">
        <v>0</v>
      </c>
      <c r="F30" s="22">
        <v>79214469</v>
      </c>
      <c r="G30" s="22">
        <v>80702664</v>
      </c>
      <c r="H30" s="27">
        <v>0</v>
      </c>
    </row>
    <row r="31" spans="1:8" x14ac:dyDescent="0.2">
      <c r="A31" s="39">
        <v>22</v>
      </c>
      <c r="B31" s="4" t="s">
        <v>43</v>
      </c>
      <c r="C31" s="5" t="s">
        <v>44</v>
      </c>
      <c r="D31" s="27">
        <f t="shared" si="2"/>
        <v>128193685</v>
      </c>
      <c r="E31" s="22">
        <v>5992221</v>
      </c>
      <c r="F31" s="22">
        <v>59024343</v>
      </c>
      <c r="G31" s="22">
        <v>63177121</v>
      </c>
      <c r="H31" s="27">
        <v>0</v>
      </c>
    </row>
    <row r="32" spans="1:8" x14ac:dyDescent="0.2">
      <c r="A32" s="39">
        <v>23</v>
      </c>
      <c r="B32" s="52" t="s">
        <v>45</v>
      </c>
      <c r="C32" s="8" t="s">
        <v>46</v>
      </c>
      <c r="D32" s="27">
        <f t="shared" si="2"/>
        <v>55714790</v>
      </c>
      <c r="E32" s="22">
        <v>0</v>
      </c>
      <c r="F32" s="22">
        <v>26427474</v>
      </c>
      <c r="G32" s="22">
        <v>29287316</v>
      </c>
      <c r="H32" s="27">
        <v>0</v>
      </c>
    </row>
    <row r="33" spans="1:8" ht="12" customHeight="1" x14ac:dyDescent="0.2">
      <c r="A33" s="39">
        <v>24</v>
      </c>
      <c r="B33" s="52" t="s">
        <v>47</v>
      </c>
      <c r="C33" s="8" t="s">
        <v>48</v>
      </c>
      <c r="D33" s="27">
        <f t="shared" si="2"/>
        <v>0</v>
      </c>
      <c r="E33" s="22">
        <v>0</v>
      </c>
      <c r="F33" s="22">
        <v>0</v>
      </c>
      <c r="G33" s="22">
        <v>0</v>
      </c>
      <c r="H33" s="27">
        <v>0</v>
      </c>
    </row>
    <row r="34" spans="1:8" ht="24" x14ac:dyDescent="0.2">
      <c r="A34" s="39">
        <v>25</v>
      </c>
      <c r="B34" s="52" t="s">
        <v>49</v>
      </c>
      <c r="C34" s="8" t="s">
        <v>50</v>
      </c>
      <c r="D34" s="27">
        <f t="shared" si="2"/>
        <v>0</v>
      </c>
      <c r="E34" s="22">
        <v>0</v>
      </c>
      <c r="F34" s="22">
        <v>0</v>
      </c>
      <c r="G34" s="22">
        <v>0</v>
      </c>
      <c r="H34" s="27">
        <v>0</v>
      </c>
    </row>
    <row r="35" spans="1:8" x14ac:dyDescent="0.2">
      <c r="A35" s="39">
        <v>26</v>
      </c>
      <c r="B35" s="4" t="s">
        <v>51</v>
      </c>
      <c r="C35" s="10" t="s">
        <v>52</v>
      </c>
      <c r="D35" s="27">
        <f t="shared" si="2"/>
        <v>206910959</v>
      </c>
      <c r="E35" s="22">
        <v>23348753</v>
      </c>
      <c r="F35" s="22">
        <v>58454987</v>
      </c>
      <c r="G35" s="22">
        <v>125107219</v>
      </c>
      <c r="H35" s="27">
        <v>0</v>
      </c>
    </row>
    <row r="36" spans="1:8" x14ac:dyDescent="0.2">
      <c r="A36" s="39">
        <v>27</v>
      </c>
      <c r="B36" s="52" t="s">
        <v>53</v>
      </c>
      <c r="C36" s="8" t="s">
        <v>54</v>
      </c>
      <c r="D36" s="27">
        <f t="shared" si="2"/>
        <v>217918341</v>
      </c>
      <c r="E36" s="22">
        <v>0</v>
      </c>
      <c r="F36" s="22">
        <v>67588581</v>
      </c>
      <c r="G36" s="22">
        <v>150329760</v>
      </c>
      <c r="H36" s="27">
        <v>0</v>
      </c>
    </row>
    <row r="37" spans="1:8" ht="24" customHeight="1" x14ac:dyDescent="0.2">
      <c r="A37" s="39">
        <v>28</v>
      </c>
      <c r="B37" s="52" t="s">
        <v>55</v>
      </c>
      <c r="C37" s="8" t="s">
        <v>56</v>
      </c>
      <c r="D37" s="27">
        <f t="shared" si="2"/>
        <v>56197757</v>
      </c>
      <c r="E37" s="22">
        <v>1876679</v>
      </c>
      <c r="F37" s="22">
        <v>7966523</v>
      </c>
      <c r="G37" s="22">
        <v>46354555</v>
      </c>
      <c r="H37" s="27">
        <v>0</v>
      </c>
    </row>
    <row r="38" spans="1:8" ht="12" customHeight="1" x14ac:dyDescent="0.2">
      <c r="A38" s="39">
        <v>29</v>
      </c>
      <c r="B38" s="7" t="s">
        <v>57</v>
      </c>
      <c r="C38" s="10" t="s">
        <v>58</v>
      </c>
      <c r="D38" s="27">
        <f t="shared" si="2"/>
        <v>129710625</v>
      </c>
      <c r="E38" s="22">
        <v>129710625</v>
      </c>
      <c r="F38" s="22">
        <v>0</v>
      </c>
      <c r="G38" s="22">
        <v>0</v>
      </c>
      <c r="H38" s="27">
        <v>0</v>
      </c>
    </row>
    <row r="39" spans="1:8" ht="24" x14ac:dyDescent="0.2">
      <c r="A39" s="39">
        <v>30</v>
      </c>
      <c r="B39" s="4" t="s">
        <v>59</v>
      </c>
      <c r="C39" s="5" t="s">
        <v>60</v>
      </c>
      <c r="D39" s="27">
        <f t="shared" si="2"/>
        <v>0</v>
      </c>
      <c r="E39" s="22">
        <v>0</v>
      </c>
      <c r="F39" s="22">
        <v>0</v>
      </c>
      <c r="G39" s="22">
        <v>0</v>
      </c>
      <c r="H39" s="27">
        <v>0</v>
      </c>
    </row>
    <row r="40" spans="1:8" x14ac:dyDescent="0.2">
      <c r="A40" s="39">
        <v>31</v>
      </c>
      <c r="B40" s="52" t="s">
        <v>61</v>
      </c>
      <c r="C40" s="8" t="s">
        <v>62</v>
      </c>
      <c r="D40" s="27">
        <f t="shared" si="2"/>
        <v>17288189</v>
      </c>
      <c r="E40" s="22">
        <v>0</v>
      </c>
      <c r="F40" s="22">
        <v>8419089</v>
      </c>
      <c r="G40" s="22">
        <v>8869100</v>
      </c>
      <c r="H40" s="27">
        <v>0</v>
      </c>
    </row>
    <row r="41" spans="1:8" x14ac:dyDescent="0.2">
      <c r="A41" s="39">
        <v>32</v>
      </c>
      <c r="B41" s="7" t="s">
        <v>63</v>
      </c>
      <c r="C41" s="5" t="s">
        <v>64</v>
      </c>
      <c r="D41" s="27">
        <f t="shared" si="2"/>
        <v>170321779</v>
      </c>
      <c r="E41" s="22">
        <v>7283957</v>
      </c>
      <c r="F41" s="22">
        <v>73950393</v>
      </c>
      <c r="G41" s="22">
        <v>89087429</v>
      </c>
      <c r="H41" s="27">
        <v>0</v>
      </c>
    </row>
    <row r="42" spans="1:8" x14ac:dyDescent="0.2">
      <c r="A42" s="39">
        <v>33</v>
      </c>
      <c r="B42" s="9" t="s">
        <v>65</v>
      </c>
      <c r="C42" s="10" t="s">
        <v>66</v>
      </c>
      <c r="D42" s="27">
        <f t="shared" si="2"/>
        <v>265892928</v>
      </c>
      <c r="E42" s="22">
        <v>6072139</v>
      </c>
      <c r="F42" s="22">
        <v>121771085</v>
      </c>
      <c r="G42" s="22">
        <v>130651099</v>
      </c>
      <c r="H42" s="27">
        <v>7398605</v>
      </c>
    </row>
    <row r="43" spans="1:8" x14ac:dyDescent="0.2">
      <c r="A43" s="39">
        <v>34</v>
      </c>
      <c r="B43" s="7" t="s">
        <v>67</v>
      </c>
      <c r="C43" s="5" t="s">
        <v>68</v>
      </c>
      <c r="D43" s="27">
        <f t="shared" si="2"/>
        <v>50697436</v>
      </c>
      <c r="E43" s="22">
        <v>0</v>
      </c>
      <c r="F43" s="22">
        <v>22831916</v>
      </c>
      <c r="G43" s="22">
        <v>27865520</v>
      </c>
      <c r="H43" s="27">
        <v>0</v>
      </c>
    </row>
    <row r="44" spans="1:8" x14ac:dyDescent="0.2">
      <c r="A44" s="39">
        <v>35</v>
      </c>
      <c r="B44" s="52" t="s">
        <v>69</v>
      </c>
      <c r="C44" s="8" t="s">
        <v>70</v>
      </c>
      <c r="D44" s="27">
        <f t="shared" si="2"/>
        <v>164173083</v>
      </c>
      <c r="E44" s="22">
        <v>0</v>
      </c>
      <c r="F44" s="22">
        <v>68259454</v>
      </c>
      <c r="G44" s="22">
        <v>89307239</v>
      </c>
      <c r="H44" s="27">
        <v>6606390</v>
      </c>
    </row>
    <row r="45" spans="1:8" x14ac:dyDescent="0.2">
      <c r="A45" s="39">
        <v>36</v>
      </c>
      <c r="B45" s="7" t="s">
        <v>71</v>
      </c>
      <c r="C45" s="5" t="s">
        <v>72</v>
      </c>
      <c r="D45" s="27">
        <f t="shared" si="2"/>
        <v>67320463</v>
      </c>
      <c r="E45" s="22">
        <v>0</v>
      </c>
      <c r="F45" s="22">
        <v>30789999</v>
      </c>
      <c r="G45" s="22">
        <v>36530464</v>
      </c>
      <c r="H45" s="27">
        <v>0</v>
      </c>
    </row>
    <row r="46" spans="1:8" x14ac:dyDescent="0.2">
      <c r="A46" s="39">
        <v>37</v>
      </c>
      <c r="B46" s="4" t="s">
        <v>73</v>
      </c>
      <c r="C46" s="5" t="s">
        <v>74</v>
      </c>
      <c r="D46" s="27">
        <f t="shared" si="2"/>
        <v>147394570</v>
      </c>
      <c r="E46" s="22">
        <v>0</v>
      </c>
      <c r="F46" s="22">
        <v>60557075</v>
      </c>
      <c r="G46" s="22">
        <v>86837495</v>
      </c>
      <c r="H46" s="27">
        <v>0</v>
      </c>
    </row>
    <row r="47" spans="1:8" x14ac:dyDescent="0.2">
      <c r="A47" s="39">
        <v>38</v>
      </c>
      <c r="B47" s="11" t="s">
        <v>75</v>
      </c>
      <c r="C47" s="12" t="s">
        <v>76</v>
      </c>
      <c r="D47" s="27">
        <f t="shared" si="2"/>
        <v>59905091</v>
      </c>
      <c r="E47" s="22">
        <v>0</v>
      </c>
      <c r="F47" s="22">
        <v>26798166</v>
      </c>
      <c r="G47" s="22">
        <v>33106925</v>
      </c>
      <c r="H47" s="27">
        <v>0</v>
      </c>
    </row>
    <row r="48" spans="1:8" x14ac:dyDescent="0.2">
      <c r="A48" s="39">
        <v>39</v>
      </c>
      <c r="B48" s="4" t="s">
        <v>77</v>
      </c>
      <c r="C48" s="5" t="s">
        <v>78</v>
      </c>
      <c r="D48" s="27">
        <f t="shared" si="2"/>
        <v>41572425</v>
      </c>
      <c r="E48" s="22">
        <v>0</v>
      </c>
      <c r="F48" s="22">
        <v>20158122</v>
      </c>
      <c r="G48" s="22">
        <v>21414303</v>
      </c>
      <c r="H48" s="27">
        <v>0</v>
      </c>
    </row>
    <row r="49" spans="1:8" x14ac:dyDescent="0.2">
      <c r="A49" s="39">
        <v>40</v>
      </c>
      <c r="B49" s="9" t="s">
        <v>79</v>
      </c>
      <c r="C49" s="10" t="s">
        <v>80</v>
      </c>
      <c r="D49" s="27">
        <f t="shared" si="2"/>
        <v>62960563</v>
      </c>
      <c r="E49" s="22">
        <v>0</v>
      </c>
      <c r="F49" s="22">
        <v>26406394</v>
      </c>
      <c r="G49" s="22">
        <v>36554169</v>
      </c>
      <c r="H49" s="27">
        <v>0</v>
      </c>
    </row>
    <row r="50" spans="1:8" x14ac:dyDescent="0.2">
      <c r="A50" s="39">
        <v>41</v>
      </c>
      <c r="B50" s="52" t="s">
        <v>81</v>
      </c>
      <c r="C50" s="8" t="s">
        <v>82</v>
      </c>
      <c r="D50" s="27">
        <f t="shared" si="2"/>
        <v>29501566</v>
      </c>
      <c r="E50" s="22">
        <v>0</v>
      </c>
      <c r="F50" s="22">
        <v>12218330</v>
      </c>
      <c r="G50" s="22">
        <v>17283236</v>
      </c>
      <c r="H50" s="27">
        <v>0</v>
      </c>
    </row>
    <row r="51" spans="1:8" x14ac:dyDescent="0.2">
      <c r="A51" s="39">
        <v>42</v>
      </c>
      <c r="B51" s="7" t="s">
        <v>83</v>
      </c>
      <c r="C51" s="5" t="s">
        <v>84</v>
      </c>
      <c r="D51" s="27">
        <f t="shared" si="2"/>
        <v>24692021</v>
      </c>
      <c r="E51" s="22">
        <v>0</v>
      </c>
      <c r="F51" s="22">
        <v>4823621.26</v>
      </c>
      <c r="G51" s="22">
        <v>19868400</v>
      </c>
      <c r="H51" s="27">
        <v>0</v>
      </c>
    </row>
    <row r="52" spans="1:8" x14ac:dyDescent="0.2">
      <c r="A52" s="39">
        <v>43</v>
      </c>
      <c r="B52" s="52" t="s">
        <v>85</v>
      </c>
      <c r="C52" s="8" t="s">
        <v>86</v>
      </c>
      <c r="D52" s="27">
        <f t="shared" si="2"/>
        <v>220373270</v>
      </c>
      <c r="E52" s="22">
        <v>11328787</v>
      </c>
      <c r="F52" s="22">
        <v>93924780</v>
      </c>
      <c r="G52" s="22">
        <v>115119703</v>
      </c>
      <c r="H52" s="27">
        <v>0</v>
      </c>
    </row>
    <row r="53" spans="1:8" x14ac:dyDescent="0.2">
      <c r="A53" s="39">
        <v>44</v>
      </c>
      <c r="B53" s="4" t="s">
        <v>87</v>
      </c>
      <c r="C53" s="5" t="s">
        <v>88</v>
      </c>
      <c r="D53" s="27">
        <f t="shared" si="2"/>
        <v>48067723</v>
      </c>
      <c r="E53" s="22">
        <v>0</v>
      </c>
      <c r="F53" s="22">
        <v>17536635</v>
      </c>
      <c r="G53" s="22">
        <v>30531088</v>
      </c>
      <c r="H53" s="27">
        <v>0</v>
      </c>
    </row>
    <row r="54" spans="1:8" x14ac:dyDescent="0.2">
      <c r="A54" s="39">
        <v>45</v>
      </c>
      <c r="B54" s="4" t="s">
        <v>89</v>
      </c>
      <c r="C54" s="5" t="s">
        <v>90</v>
      </c>
      <c r="D54" s="27">
        <f t="shared" si="2"/>
        <v>155314676</v>
      </c>
      <c r="E54" s="22">
        <v>4320466</v>
      </c>
      <c r="F54" s="22">
        <v>55107157</v>
      </c>
      <c r="G54" s="22">
        <v>95887053</v>
      </c>
      <c r="H54" s="27">
        <v>0</v>
      </c>
    </row>
    <row r="55" spans="1:8" x14ac:dyDescent="0.2">
      <c r="A55" s="39">
        <v>46</v>
      </c>
      <c r="B55" s="52" t="s">
        <v>91</v>
      </c>
      <c r="C55" s="8" t="s">
        <v>92</v>
      </c>
      <c r="D55" s="27">
        <f t="shared" si="2"/>
        <v>37770793</v>
      </c>
      <c r="E55" s="22">
        <v>0</v>
      </c>
      <c r="F55" s="22">
        <v>14877282</v>
      </c>
      <c r="G55" s="22">
        <v>22893511</v>
      </c>
      <c r="H55" s="27">
        <v>0</v>
      </c>
    </row>
    <row r="56" spans="1:8" ht="10.5" customHeight="1" x14ac:dyDescent="0.2">
      <c r="A56" s="39">
        <v>47</v>
      </c>
      <c r="B56" s="52" t="s">
        <v>93</v>
      </c>
      <c r="C56" s="8" t="s">
        <v>94</v>
      </c>
      <c r="D56" s="27">
        <f t="shared" si="2"/>
        <v>58777110</v>
      </c>
      <c r="E56" s="22">
        <v>0</v>
      </c>
      <c r="F56" s="22">
        <v>22773889</v>
      </c>
      <c r="G56" s="22">
        <v>36003221</v>
      </c>
      <c r="H56" s="27">
        <v>0</v>
      </c>
    </row>
    <row r="57" spans="1:8" x14ac:dyDescent="0.2">
      <c r="A57" s="39">
        <v>48</v>
      </c>
      <c r="B57" s="7" t="s">
        <v>95</v>
      </c>
      <c r="C57" s="5" t="s">
        <v>96</v>
      </c>
      <c r="D57" s="27">
        <f t="shared" si="2"/>
        <v>69089477</v>
      </c>
      <c r="E57" s="22">
        <v>0</v>
      </c>
      <c r="F57" s="22">
        <v>26024812</v>
      </c>
      <c r="G57" s="22">
        <v>43064665</v>
      </c>
      <c r="H57" s="27">
        <v>0</v>
      </c>
    </row>
    <row r="58" spans="1:8" x14ac:dyDescent="0.2">
      <c r="A58" s="39">
        <v>49</v>
      </c>
      <c r="B58" s="52" t="s">
        <v>97</v>
      </c>
      <c r="C58" s="8" t="s">
        <v>98</v>
      </c>
      <c r="D58" s="27">
        <f t="shared" si="2"/>
        <v>26871844</v>
      </c>
      <c r="E58" s="22">
        <v>0</v>
      </c>
      <c r="F58" s="22">
        <v>12195117</v>
      </c>
      <c r="G58" s="22">
        <v>14676727</v>
      </c>
      <c r="H58" s="27">
        <v>0</v>
      </c>
    </row>
    <row r="59" spans="1:8" x14ac:dyDescent="0.2">
      <c r="A59" s="39">
        <v>50</v>
      </c>
      <c r="B59" s="7" t="s">
        <v>99</v>
      </c>
      <c r="C59" s="5" t="s">
        <v>100</v>
      </c>
      <c r="D59" s="27">
        <f t="shared" si="2"/>
        <v>51237369</v>
      </c>
      <c r="E59" s="22">
        <v>0</v>
      </c>
      <c r="F59" s="22">
        <v>22327162</v>
      </c>
      <c r="G59" s="22">
        <v>28910207</v>
      </c>
      <c r="H59" s="27">
        <v>0</v>
      </c>
    </row>
    <row r="60" spans="1:8" ht="10.5" customHeight="1" x14ac:dyDescent="0.2">
      <c r="A60" s="39">
        <v>51</v>
      </c>
      <c r="B60" s="52" t="s">
        <v>101</v>
      </c>
      <c r="C60" s="8" t="s">
        <v>102</v>
      </c>
      <c r="D60" s="27">
        <f t="shared" si="2"/>
        <v>79151561</v>
      </c>
      <c r="E60" s="22">
        <v>0</v>
      </c>
      <c r="F60" s="22">
        <v>35222793</v>
      </c>
      <c r="G60" s="22">
        <v>43928768</v>
      </c>
      <c r="H60" s="27">
        <v>0</v>
      </c>
    </row>
    <row r="61" spans="1:8" x14ac:dyDescent="0.2">
      <c r="A61" s="39">
        <v>52</v>
      </c>
      <c r="B61" s="52" t="s">
        <v>103</v>
      </c>
      <c r="C61" s="8" t="s">
        <v>104</v>
      </c>
      <c r="D61" s="27">
        <f t="shared" si="2"/>
        <v>219191395</v>
      </c>
      <c r="E61" s="22">
        <v>0</v>
      </c>
      <c r="F61" s="22">
        <v>82052888</v>
      </c>
      <c r="G61" s="22">
        <v>137138507</v>
      </c>
      <c r="H61" s="27">
        <v>0</v>
      </c>
    </row>
    <row r="62" spans="1:8" x14ac:dyDescent="0.2">
      <c r="A62" s="39">
        <v>53</v>
      </c>
      <c r="B62" s="52" t="s">
        <v>105</v>
      </c>
      <c r="C62" s="8" t="s">
        <v>106</v>
      </c>
      <c r="D62" s="27">
        <f t="shared" si="2"/>
        <v>41237405</v>
      </c>
      <c r="E62" s="22">
        <v>0</v>
      </c>
      <c r="F62" s="22">
        <v>17556052</v>
      </c>
      <c r="G62" s="22">
        <v>23681353</v>
      </c>
      <c r="H62" s="27">
        <v>0</v>
      </c>
    </row>
    <row r="63" spans="1:8" x14ac:dyDescent="0.2">
      <c r="A63" s="39">
        <v>54</v>
      </c>
      <c r="B63" s="52" t="s">
        <v>107</v>
      </c>
      <c r="C63" s="8" t="s">
        <v>108</v>
      </c>
      <c r="D63" s="27">
        <f t="shared" si="2"/>
        <v>80966</v>
      </c>
      <c r="E63" s="22">
        <v>80966</v>
      </c>
      <c r="F63" s="22">
        <v>0</v>
      </c>
      <c r="G63" s="22">
        <v>0</v>
      </c>
      <c r="H63" s="27">
        <v>0</v>
      </c>
    </row>
    <row r="64" spans="1:8" x14ac:dyDescent="0.2">
      <c r="A64" s="39">
        <v>55</v>
      </c>
      <c r="B64" s="52" t="s">
        <v>109</v>
      </c>
      <c r="C64" s="8" t="s">
        <v>110</v>
      </c>
      <c r="D64" s="27">
        <f t="shared" si="2"/>
        <v>0</v>
      </c>
      <c r="E64" s="22">
        <v>0</v>
      </c>
      <c r="F64" s="22">
        <v>0</v>
      </c>
      <c r="G64" s="22">
        <v>0</v>
      </c>
      <c r="H64" s="27">
        <v>0</v>
      </c>
    </row>
    <row r="65" spans="1:8" x14ac:dyDescent="0.2">
      <c r="A65" s="39">
        <v>56</v>
      </c>
      <c r="B65" s="95" t="s">
        <v>390</v>
      </c>
      <c r="C65" s="10" t="s">
        <v>389</v>
      </c>
      <c r="D65" s="27">
        <f t="shared" si="2"/>
        <v>0</v>
      </c>
      <c r="E65" s="22">
        <v>0</v>
      </c>
      <c r="F65" s="22">
        <v>0</v>
      </c>
      <c r="G65" s="22">
        <v>0</v>
      </c>
      <c r="H65" s="27">
        <v>0</v>
      </c>
    </row>
    <row r="66" spans="1:8" ht="24" x14ac:dyDescent="0.2">
      <c r="A66" s="39">
        <v>57</v>
      </c>
      <c r="B66" s="52" t="s">
        <v>111</v>
      </c>
      <c r="C66" s="8" t="s">
        <v>112</v>
      </c>
      <c r="D66" s="27">
        <f t="shared" si="2"/>
        <v>57154771</v>
      </c>
      <c r="E66" s="22">
        <v>0</v>
      </c>
      <c r="F66" s="22">
        <v>13849263</v>
      </c>
      <c r="G66" s="22">
        <v>41199656</v>
      </c>
      <c r="H66" s="27">
        <v>2105852</v>
      </c>
    </row>
    <row r="67" spans="1:8" ht="24" x14ac:dyDescent="0.2">
      <c r="A67" s="39">
        <v>58</v>
      </c>
      <c r="B67" s="7" t="s">
        <v>113</v>
      </c>
      <c r="C67" s="8" t="s">
        <v>114</v>
      </c>
      <c r="D67" s="27">
        <f t="shared" si="2"/>
        <v>49117157</v>
      </c>
      <c r="E67" s="22">
        <v>0</v>
      </c>
      <c r="F67" s="22">
        <v>12137496</v>
      </c>
      <c r="G67" s="22">
        <v>32869251</v>
      </c>
      <c r="H67" s="27">
        <v>4110410</v>
      </c>
    </row>
    <row r="68" spans="1:8" ht="17.25" customHeight="1" x14ac:dyDescent="0.2">
      <c r="A68" s="39">
        <v>59</v>
      </c>
      <c r="B68" s="9" t="s">
        <v>115</v>
      </c>
      <c r="C68" s="10" t="s">
        <v>116</v>
      </c>
      <c r="D68" s="27">
        <f t="shared" si="2"/>
        <v>80649593</v>
      </c>
      <c r="E68" s="22">
        <v>3827010</v>
      </c>
      <c r="F68" s="22">
        <v>30265013</v>
      </c>
      <c r="G68" s="22">
        <v>46557570</v>
      </c>
      <c r="H68" s="27">
        <v>0</v>
      </c>
    </row>
    <row r="69" spans="1:8" ht="15" customHeight="1" x14ac:dyDescent="0.2">
      <c r="A69" s="39">
        <v>60</v>
      </c>
      <c r="B69" s="7" t="s">
        <v>117</v>
      </c>
      <c r="C69" s="8" t="s">
        <v>118</v>
      </c>
      <c r="D69" s="27">
        <f t="shared" si="2"/>
        <v>91191115</v>
      </c>
      <c r="E69" s="22">
        <v>5287303</v>
      </c>
      <c r="F69" s="22">
        <v>23055741</v>
      </c>
      <c r="G69" s="22">
        <v>58934059</v>
      </c>
      <c r="H69" s="27">
        <v>3914012</v>
      </c>
    </row>
    <row r="70" spans="1:8" ht="16.5" customHeight="1" x14ac:dyDescent="0.2">
      <c r="A70" s="39">
        <v>61</v>
      </c>
      <c r="B70" s="52" t="s">
        <v>119</v>
      </c>
      <c r="C70" s="8" t="s">
        <v>318</v>
      </c>
      <c r="D70" s="27">
        <f t="shared" si="2"/>
        <v>38916350</v>
      </c>
      <c r="E70" s="22">
        <v>0</v>
      </c>
      <c r="F70" s="22">
        <v>14372701</v>
      </c>
      <c r="G70" s="22">
        <v>23493299</v>
      </c>
      <c r="H70" s="27">
        <v>1050350</v>
      </c>
    </row>
    <row r="71" spans="1:8" ht="24.75" customHeight="1" x14ac:dyDescent="0.2">
      <c r="A71" s="39">
        <v>62</v>
      </c>
      <c r="B71" s="4" t="s">
        <v>120</v>
      </c>
      <c r="C71" s="8" t="s">
        <v>121</v>
      </c>
      <c r="D71" s="27">
        <f t="shared" si="2"/>
        <v>50013573</v>
      </c>
      <c r="E71" s="22">
        <v>50013573</v>
      </c>
      <c r="F71" s="22">
        <v>0</v>
      </c>
      <c r="G71" s="22">
        <v>0</v>
      </c>
      <c r="H71" s="27">
        <v>0</v>
      </c>
    </row>
    <row r="72" spans="1:8" ht="24.75" customHeight="1" x14ac:dyDescent="0.2">
      <c r="A72" s="39">
        <v>63</v>
      </c>
      <c r="B72" s="4" t="s">
        <v>122</v>
      </c>
      <c r="C72" s="8" t="s">
        <v>123</v>
      </c>
      <c r="D72" s="27">
        <f t="shared" si="2"/>
        <v>75207665</v>
      </c>
      <c r="E72" s="22">
        <v>75207665</v>
      </c>
      <c r="F72" s="22">
        <v>0</v>
      </c>
      <c r="G72" s="22">
        <v>0</v>
      </c>
      <c r="H72" s="27">
        <v>0</v>
      </c>
    </row>
    <row r="73" spans="1:8" ht="16.5" customHeight="1" x14ac:dyDescent="0.2">
      <c r="A73" s="39">
        <v>64</v>
      </c>
      <c r="B73" s="7" t="s">
        <v>124</v>
      </c>
      <c r="C73" s="8" t="s">
        <v>125</v>
      </c>
      <c r="D73" s="27">
        <f t="shared" si="2"/>
        <v>142460394</v>
      </c>
      <c r="E73" s="22">
        <v>9728796</v>
      </c>
      <c r="F73" s="22">
        <v>41297120</v>
      </c>
      <c r="G73" s="22">
        <v>88285288</v>
      </c>
      <c r="H73" s="27">
        <v>3149190</v>
      </c>
    </row>
    <row r="74" spans="1:8" x14ac:dyDescent="0.2">
      <c r="A74" s="39">
        <v>65</v>
      </c>
      <c r="B74" s="7" t="s">
        <v>126</v>
      </c>
      <c r="C74" s="5" t="s">
        <v>127</v>
      </c>
      <c r="D74" s="27">
        <f t="shared" si="2"/>
        <v>78599300</v>
      </c>
      <c r="E74" s="22">
        <v>0</v>
      </c>
      <c r="F74" s="22">
        <v>20091100</v>
      </c>
      <c r="G74" s="22">
        <v>54254766</v>
      </c>
      <c r="H74" s="27">
        <v>4253434</v>
      </c>
    </row>
    <row r="75" spans="1:8" x14ac:dyDescent="0.2">
      <c r="A75" s="39">
        <v>66</v>
      </c>
      <c r="B75" s="7" t="s">
        <v>128</v>
      </c>
      <c r="C75" s="8" t="s">
        <v>129</v>
      </c>
      <c r="D75" s="27">
        <f t="shared" ref="D75:D140" si="3">ROUND(E75+F75+G75+H75,0)</f>
        <v>193722268</v>
      </c>
      <c r="E75" s="22">
        <v>10881902</v>
      </c>
      <c r="F75" s="22">
        <v>55828053</v>
      </c>
      <c r="G75" s="22">
        <v>121776576</v>
      </c>
      <c r="H75" s="27">
        <v>5235737</v>
      </c>
    </row>
    <row r="76" spans="1:8" ht="24" x14ac:dyDescent="0.2">
      <c r="A76" s="39">
        <v>67</v>
      </c>
      <c r="B76" s="7" t="s">
        <v>130</v>
      </c>
      <c r="C76" s="8" t="s">
        <v>131</v>
      </c>
      <c r="D76" s="27">
        <f t="shared" si="3"/>
        <v>34273954</v>
      </c>
      <c r="E76" s="22">
        <v>34273954</v>
      </c>
      <c r="F76" s="22">
        <v>0</v>
      </c>
      <c r="G76" s="22">
        <v>0</v>
      </c>
      <c r="H76" s="27">
        <v>0</v>
      </c>
    </row>
    <row r="77" spans="1:8" ht="24" x14ac:dyDescent="0.2">
      <c r="A77" s="39">
        <v>68</v>
      </c>
      <c r="B77" s="4" t="s">
        <v>132</v>
      </c>
      <c r="C77" s="8" t="s">
        <v>133</v>
      </c>
      <c r="D77" s="27">
        <f t="shared" si="3"/>
        <v>40945602</v>
      </c>
      <c r="E77" s="22">
        <v>40945602</v>
      </c>
      <c r="F77" s="22">
        <v>0</v>
      </c>
      <c r="G77" s="22">
        <v>0</v>
      </c>
      <c r="H77" s="27">
        <v>0</v>
      </c>
    </row>
    <row r="78" spans="1:8" ht="24" x14ac:dyDescent="0.2">
      <c r="A78" s="39">
        <v>69</v>
      </c>
      <c r="B78" s="7" t="s">
        <v>134</v>
      </c>
      <c r="C78" s="8" t="s">
        <v>135</v>
      </c>
      <c r="D78" s="27">
        <f t="shared" si="3"/>
        <v>47783744</v>
      </c>
      <c r="E78" s="22">
        <v>47783744</v>
      </c>
      <c r="F78" s="22">
        <v>0</v>
      </c>
      <c r="G78" s="22">
        <v>0</v>
      </c>
      <c r="H78" s="27">
        <v>0</v>
      </c>
    </row>
    <row r="79" spans="1:8" ht="24" x14ac:dyDescent="0.2">
      <c r="A79" s="39">
        <v>70</v>
      </c>
      <c r="B79" s="7" t="s">
        <v>136</v>
      </c>
      <c r="C79" s="8" t="s">
        <v>137</v>
      </c>
      <c r="D79" s="27">
        <f t="shared" si="3"/>
        <v>40021958</v>
      </c>
      <c r="E79" s="22">
        <v>40021958</v>
      </c>
      <c r="F79" s="22">
        <v>0</v>
      </c>
      <c r="G79" s="22">
        <v>0</v>
      </c>
      <c r="H79" s="27">
        <v>0</v>
      </c>
    </row>
    <row r="80" spans="1:8" ht="24" x14ac:dyDescent="0.2">
      <c r="A80" s="39">
        <v>71</v>
      </c>
      <c r="B80" s="4" t="s">
        <v>138</v>
      </c>
      <c r="C80" s="8" t="s">
        <v>139</v>
      </c>
      <c r="D80" s="27">
        <f t="shared" si="3"/>
        <v>57507779</v>
      </c>
      <c r="E80" s="22">
        <v>57507779</v>
      </c>
      <c r="F80" s="22">
        <v>0</v>
      </c>
      <c r="G80" s="22">
        <v>0</v>
      </c>
      <c r="H80" s="27">
        <v>0</v>
      </c>
    </row>
    <row r="81" spans="1:8" ht="24" x14ac:dyDescent="0.2">
      <c r="A81" s="39">
        <v>72</v>
      </c>
      <c r="B81" s="4" t="s">
        <v>140</v>
      </c>
      <c r="C81" s="8" t="s">
        <v>141</v>
      </c>
      <c r="D81" s="27">
        <f t="shared" si="3"/>
        <v>40216200</v>
      </c>
      <c r="E81" s="22">
        <v>40216200</v>
      </c>
      <c r="F81" s="22">
        <v>0</v>
      </c>
      <c r="G81" s="22">
        <v>0</v>
      </c>
      <c r="H81" s="27">
        <v>0</v>
      </c>
    </row>
    <row r="82" spans="1:8" ht="24" x14ac:dyDescent="0.2">
      <c r="A82" s="39">
        <v>73</v>
      </c>
      <c r="B82" s="4" t="s">
        <v>142</v>
      </c>
      <c r="C82" s="8" t="s">
        <v>143</v>
      </c>
      <c r="D82" s="27">
        <f t="shared" si="3"/>
        <v>37891233</v>
      </c>
      <c r="E82" s="22">
        <v>37891232.990000002</v>
      </c>
      <c r="F82" s="22">
        <v>0</v>
      </c>
      <c r="G82" s="22">
        <v>0</v>
      </c>
      <c r="H82" s="27">
        <v>0</v>
      </c>
    </row>
    <row r="83" spans="1:8" x14ac:dyDescent="0.2">
      <c r="A83" s="39">
        <v>74</v>
      </c>
      <c r="B83" s="52" t="s">
        <v>144</v>
      </c>
      <c r="C83" s="8" t="s">
        <v>145</v>
      </c>
      <c r="D83" s="27">
        <f t="shared" si="3"/>
        <v>130812489</v>
      </c>
      <c r="E83" s="22">
        <v>2647580</v>
      </c>
      <c r="F83" s="22">
        <v>38610182</v>
      </c>
      <c r="G83" s="22">
        <v>89554727</v>
      </c>
      <c r="H83" s="27">
        <v>0</v>
      </c>
    </row>
    <row r="84" spans="1:8" x14ac:dyDescent="0.2">
      <c r="A84" s="39">
        <v>75</v>
      </c>
      <c r="B84" s="4" t="s">
        <v>146</v>
      </c>
      <c r="C84" s="8" t="s">
        <v>147</v>
      </c>
      <c r="D84" s="27">
        <f t="shared" si="3"/>
        <v>258056810</v>
      </c>
      <c r="E84" s="22">
        <v>4813960</v>
      </c>
      <c r="F84" s="22">
        <v>85643479</v>
      </c>
      <c r="G84" s="22">
        <v>165524581</v>
      </c>
      <c r="H84" s="27">
        <v>2074790</v>
      </c>
    </row>
    <row r="85" spans="1:8" x14ac:dyDescent="0.2">
      <c r="A85" s="39">
        <v>76</v>
      </c>
      <c r="B85" s="52" t="s">
        <v>148</v>
      </c>
      <c r="C85" s="8" t="s">
        <v>149</v>
      </c>
      <c r="D85" s="27">
        <f t="shared" si="3"/>
        <v>166506432</v>
      </c>
      <c r="E85" s="22">
        <v>11575385</v>
      </c>
      <c r="F85" s="22">
        <v>49152589</v>
      </c>
      <c r="G85" s="22">
        <v>94083782</v>
      </c>
      <c r="H85" s="27">
        <v>11694676</v>
      </c>
    </row>
    <row r="86" spans="1:8" x14ac:dyDescent="0.2">
      <c r="A86" s="39">
        <v>77</v>
      </c>
      <c r="B86" s="9" t="s">
        <v>150</v>
      </c>
      <c r="C86" s="10" t="s">
        <v>151</v>
      </c>
      <c r="D86" s="27">
        <f t="shared" si="3"/>
        <v>47739886</v>
      </c>
      <c r="E86" s="22">
        <v>0</v>
      </c>
      <c r="F86" s="22">
        <v>19255709</v>
      </c>
      <c r="G86" s="22">
        <v>27279347</v>
      </c>
      <c r="H86" s="27">
        <v>1204830</v>
      </c>
    </row>
    <row r="87" spans="1:8" x14ac:dyDescent="0.2">
      <c r="A87" s="39">
        <v>78</v>
      </c>
      <c r="B87" s="4" t="s">
        <v>152</v>
      </c>
      <c r="C87" s="8" t="s">
        <v>153</v>
      </c>
      <c r="D87" s="27">
        <f t="shared" si="3"/>
        <v>281227540</v>
      </c>
      <c r="E87" s="22">
        <v>10542655</v>
      </c>
      <c r="F87" s="22">
        <v>111469379</v>
      </c>
      <c r="G87" s="22">
        <v>154919352</v>
      </c>
      <c r="H87" s="27">
        <v>4296154</v>
      </c>
    </row>
    <row r="88" spans="1:8" x14ac:dyDescent="0.2">
      <c r="A88" s="39">
        <v>79</v>
      </c>
      <c r="B88" s="9" t="s">
        <v>154</v>
      </c>
      <c r="C88" s="10" t="s">
        <v>155</v>
      </c>
      <c r="D88" s="27">
        <f t="shared" si="3"/>
        <v>50663773</v>
      </c>
      <c r="E88" s="22">
        <v>0</v>
      </c>
      <c r="F88" s="22">
        <v>14589325</v>
      </c>
      <c r="G88" s="22">
        <v>34016812</v>
      </c>
      <c r="H88" s="27">
        <v>2057636</v>
      </c>
    </row>
    <row r="89" spans="1:8" x14ac:dyDescent="0.2">
      <c r="A89" s="39">
        <v>80</v>
      </c>
      <c r="B89" s="4" t="s">
        <v>156</v>
      </c>
      <c r="C89" s="8" t="s">
        <v>157</v>
      </c>
      <c r="D89" s="27">
        <f t="shared" si="3"/>
        <v>184944672</v>
      </c>
      <c r="E89" s="22">
        <v>0</v>
      </c>
      <c r="F89" s="22">
        <v>61808294</v>
      </c>
      <c r="G89" s="22">
        <v>123136378</v>
      </c>
      <c r="H89" s="27">
        <v>0</v>
      </c>
    </row>
    <row r="90" spans="1:8" x14ac:dyDescent="0.2">
      <c r="A90" s="39">
        <v>81</v>
      </c>
      <c r="B90" s="9" t="s">
        <v>158</v>
      </c>
      <c r="C90" s="10" t="s">
        <v>159</v>
      </c>
      <c r="D90" s="27">
        <f t="shared" si="3"/>
        <v>51161270</v>
      </c>
      <c r="E90" s="22">
        <v>51161270</v>
      </c>
      <c r="F90" s="22">
        <v>0</v>
      </c>
      <c r="G90" s="22">
        <v>0</v>
      </c>
      <c r="H90" s="27">
        <v>0</v>
      </c>
    </row>
    <row r="91" spans="1:8" x14ac:dyDescent="0.2">
      <c r="A91" s="39">
        <v>82</v>
      </c>
      <c r="B91" s="7" t="s">
        <v>160</v>
      </c>
      <c r="C91" s="10" t="s">
        <v>391</v>
      </c>
      <c r="D91" s="27">
        <f t="shared" si="3"/>
        <v>0</v>
      </c>
      <c r="E91" s="22">
        <v>0</v>
      </c>
      <c r="F91" s="22">
        <v>0</v>
      </c>
      <c r="G91" s="22">
        <v>0</v>
      </c>
      <c r="H91" s="27">
        <v>0</v>
      </c>
    </row>
    <row r="92" spans="1:8" ht="24" x14ac:dyDescent="0.2">
      <c r="A92" s="161">
        <v>83</v>
      </c>
      <c r="B92" s="192" t="s">
        <v>161</v>
      </c>
      <c r="C92" s="121" t="s">
        <v>381</v>
      </c>
      <c r="D92" s="27">
        <f t="shared" si="3"/>
        <v>21629571</v>
      </c>
      <c r="E92" s="22">
        <v>7858907</v>
      </c>
      <c r="F92" s="22">
        <f>8145372-518314</f>
        <v>7627058</v>
      </c>
      <c r="G92" s="22">
        <v>6143606</v>
      </c>
      <c r="H92" s="27">
        <v>0</v>
      </c>
    </row>
    <row r="93" spans="1:8" ht="24" x14ac:dyDescent="0.2">
      <c r="A93" s="162"/>
      <c r="B93" s="193"/>
      <c r="C93" s="8" t="s">
        <v>379</v>
      </c>
      <c r="D93" s="27">
        <f t="shared" si="3"/>
        <v>13770664</v>
      </c>
      <c r="E93" s="22">
        <v>0</v>
      </c>
      <c r="F93" s="22">
        <f>8145372-518314</f>
        <v>7627058</v>
      </c>
      <c r="G93" s="22">
        <v>6143606</v>
      </c>
      <c r="H93" s="27">
        <v>0</v>
      </c>
    </row>
    <row r="94" spans="1:8" ht="24" x14ac:dyDescent="0.2">
      <c r="A94" s="163"/>
      <c r="B94" s="194"/>
      <c r="C94" s="8" t="s">
        <v>380</v>
      </c>
      <c r="D94" s="27">
        <f t="shared" si="3"/>
        <v>7858907</v>
      </c>
      <c r="E94" s="22">
        <v>7858907</v>
      </c>
      <c r="F94" s="22">
        <v>0</v>
      </c>
      <c r="G94" s="22">
        <v>0</v>
      </c>
      <c r="H94" s="27">
        <v>0</v>
      </c>
    </row>
    <row r="95" spans="1:8" ht="24" x14ac:dyDescent="0.2">
      <c r="A95" s="39">
        <v>84</v>
      </c>
      <c r="B95" s="7" t="s">
        <v>163</v>
      </c>
      <c r="C95" s="5" t="s">
        <v>164</v>
      </c>
      <c r="D95" s="27">
        <f t="shared" si="3"/>
        <v>1761848</v>
      </c>
      <c r="E95" s="22">
        <v>1761848</v>
      </c>
      <c r="F95" s="22">
        <v>0</v>
      </c>
      <c r="G95" s="22">
        <v>0</v>
      </c>
      <c r="H95" s="27">
        <v>0</v>
      </c>
    </row>
    <row r="96" spans="1:8" x14ac:dyDescent="0.2">
      <c r="A96" s="39">
        <v>85</v>
      </c>
      <c r="B96" s="7" t="s">
        <v>165</v>
      </c>
      <c r="C96" s="10" t="s">
        <v>166</v>
      </c>
      <c r="D96" s="27">
        <f t="shared" si="3"/>
        <v>9336319</v>
      </c>
      <c r="E96" s="22">
        <v>0</v>
      </c>
      <c r="F96" s="22">
        <v>3158272</v>
      </c>
      <c r="G96" s="22">
        <v>6178047</v>
      </c>
      <c r="H96" s="27">
        <v>0</v>
      </c>
    </row>
    <row r="97" spans="1:8" x14ac:dyDescent="0.2">
      <c r="A97" s="39">
        <v>86</v>
      </c>
      <c r="B97" s="52" t="s">
        <v>167</v>
      </c>
      <c r="C97" s="8" t="s">
        <v>168</v>
      </c>
      <c r="D97" s="27">
        <f t="shared" si="3"/>
        <v>51867797</v>
      </c>
      <c r="E97" s="22">
        <v>0</v>
      </c>
      <c r="F97" s="22">
        <v>13962548</v>
      </c>
      <c r="G97" s="22">
        <v>23685604</v>
      </c>
      <c r="H97" s="27">
        <v>14219645</v>
      </c>
    </row>
    <row r="98" spans="1:8" x14ac:dyDescent="0.2">
      <c r="A98" s="39">
        <v>87</v>
      </c>
      <c r="B98" s="7" t="s">
        <v>169</v>
      </c>
      <c r="C98" s="5" t="s">
        <v>170</v>
      </c>
      <c r="D98" s="27">
        <f t="shared" si="3"/>
        <v>38849479</v>
      </c>
      <c r="E98" s="22">
        <v>0</v>
      </c>
      <c r="F98" s="22">
        <v>17165497</v>
      </c>
      <c r="G98" s="22">
        <v>19913482</v>
      </c>
      <c r="H98" s="27">
        <v>1770500</v>
      </c>
    </row>
    <row r="99" spans="1:8" x14ac:dyDescent="0.2">
      <c r="A99" s="39">
        <v>88</v>
      </c>
      <c r="B99" s="52" t="s">
        <v>171</v>
      </c>
      <c r="C99" s="8" t="s">
        <v>172</v>
      </c>
      <c r="D99" s="27">
        <f t="shared" si="3"/>
        <v>37565746</v>
      </c>
      <c r="E99" s="22">
        <v>0</v>
      </c>
      <c r="F99" s="22">
        <v>17003137</v>
      </c>
      <c r="G99" s="22">
        <v>20562609</v>
      </c>
      <c r="H99" s="27">
        <v>0</v>
      </c>
    </row>
    <row r="100" spans="1:8" x14ac:dyDescent="0.2">
      <c r="A100" s="39">
        <v>89</v>
      </c>
      <c r="B100" s="52" t="s">
        <v>173</v>
      </c>
      <c r="C100" s="8" t="s">
        <v>174</v>
      </c>
      <c r="D100" s="27">
        <f t="shared" si="3"/>
        <v>98748195</v>
      </c>
      <c r="E100" s="22">
        <v>0</v>
      </c>
      <c r="F100" s="22">
        <v>42779360</v>
      </c>
      <c r="G100" s="22">
        <v>55968835</v>
      </c>
      <c r="H100" s="27">
        <v>0</v>
      </c>
    </row>
    <row r="101" spans="1:8" ht="13.5" customHeight="1" x14ac:dyDescent="0.2">
      <c r="A101" s="39">
        <v>90</v>
      </c>
      <c r="B101" s="7" t="s">
        <v>175</v>
      </c>
      <c r="C101" s="10" t="s">
        <v>176</v>
      </c>
      <c r="D101" s="27">
        <f t="shared" si="3"/>
        <v>41166101</v>
      </c>
      <c r="E101" s="22">
        <v>0</v>
      </c>
      <c r="F101" s="22">
        <v>16532657</v>
      </c>
      <c r="G101" s="22">
        <v>24633444</v>
      </c>
      <c r="H101" s="27">
        <v>0</v>
      </c>
    </row>
    <row r="102" spans="1:8" ht="14.25" customHeight="1" x14ac:dyDescent="0.2">
      <c r="A102" s="39">
        <v>91</v>
      </c>
      <c r="B102" s="7" t="s">
        <v>177</v>
      </c>
      <c r="C102" s="5" t="s">
        <v>178</v>
      </c>
      <c r="D102" s="27">
        <f t="shared" si="3"/>
        <v>51682754</v>
      </c>
      <c r="E102" s="22">
        <v>0</v>
      </c>
      <c r="F102" s="22">
        <v>21622274</v>
      </c>
      <c r="G102" s="22">
        <v>30060480</v>
      </c>
      <c r="H102" s="27">
        <v>0</v>
      </c>
    </row>
    <row r="103" spans="1:8" x14ac:dyDescent="0.2">
      <c r="A103" s="39">
        <v>92</v>
      </c>
      <c r="B103" s="4" t="s">
        <v>179</v>
      </c>
      <c r="C103" s="5" t="s">
        <v>180</v>
      </c>
      <c r="D103" s="27">
        <f t="shared" si="3"/>
        <v>114079767</v>
      </c>
      <c r="E103" s="22">
        <v>0</v>
      </c>
      <c r="F103" s="22">
        <v>47264579</v>
      </c>
      <c r="G103" s="22">
        <v>66815188</v>
      </c>
      <c r="H103" s="27">
        <v>0</v>
      </c>
    </row>
    <row r="104" spans="1:8" x14ac:dyDescent="0.2">
      <c r="A104" s="39">
        <v>93</v>
      </c>
      <c r="B104" s="4" t="s">
        <v>181</v>
      </c>
      <c r="C104" s="5" t="s">
        <v>182</v>
      </c>
      <c r="D104" s="27">
        <f t="shared" si="3"/>
        <v>85182560</v>
      </c>
      <c r="E104" s="22">
        <v>0</v>
      </c>
      <c r="F104" s="22">
        <v>32205313</v>
      </c>
      <c r="G104" s="22">
        <v>52977247</v>
      </c>
      <c r="H104" s="27">
        <v>0</v>
      </c>
    </row>
    <row r="105" spans="1:8" x14ac:dyDescent="0.2">
      <c r="A105" s="39">
        <v>94</v>
      </c>
      <c r="B105" s="52" t="s">
        <v>183</v>
      </c>
      <c r="C105" s="8" t="s">
        <v>184</v>
      </c>
      <c r="D105" s="27">
        <f t="shared" si="3"/>
        <v>32998306</v>
      </c>
      <c r="E105" s="22">
        <v>0</v>
      </c>
      <c r="F105" s="22">
        <v>14468056</v>
      </c>
      <c r="G105" s="22">
        <v>18530250</v>
      </c>
      <c r="H105" s="27">
        <v>0</v>
      </c>
    </row>
    <row r="106" spans="1:8" x14ac:dyDescent="0.2">
      <c r="A106" s="39">
        <v>95</v>
      </c>
      <c r="B106" s="9" t="s">
        <v>185</v>
      </c>
      <c r="C106" s="10" t="s">
        <v>186</v>
      </c>
      <c r="D106" s="27">
        <f t="shared" si="3"/>
        <v>43963091</v>
      </c>
      <c r="E106" s="22">
        <v>0</v>
      </c>
      <c r="F106" s="22">
        <v>14918670</v>
      </c>
      <c r="G106" s="22">
        <v>29044421</v>
      </c>
      <c r="H106" s="27">
        <v>0</v>
      </c>
    </row>
    <row r="107" spans="1:8" x14ac:dyDescent="0.2">
      <c r="A107" s="39">
        <v>96</v>
      </c>
      <c r="B107" s="4" t="s">
        <v>187</v>
      </c>
      <c r="C107" s="5" t="s">
        <v>188</v>
      </c>
      <c r="D107" s="27">
        <f t="shared" si="3"/>
        <v>48246695</v>
      </c>
      <c r="E107" s="22">
        <v>0</v>
      </c>
      <c r="F107" s="22">
        <v>20665660</v>
      </c>
      <c r="G107" s="22">
        <v>27581035</v>
      </c>
      <c r="H107" s="27">
        <v>0</v>
      </c>
    </row>
    <row r="108" spans="1:8" x14ac:dyDescent="0.2">
      <c r="A108" s="39">
        <v>97</v>
      </c>
      <c r="B108" s="7" t="s">
        <v>189</v>
      </c>
      <c r="C108" s="5" t="s">
        <v>190</v>
      </c>
      <c r="D108" s="27">
        <f t="shared" si="3"/>
        <v>56545704</v>
      </c>
      <c r="E108" s="22">
        <v>4209559</v>
      </c>
      <c r="F108" s="22">
        <v>16693304</v>
      </c>
      <c r="G108" s="22">
        <v>33172119</v>
      </c>
      <c r="H108" s="27">
        <v>2470722</v>
      </c>
    </row>
    <row r="109" spans="1:8" x14ac:dyDescent="0.2">
      <c r="A109" s="39">
        <v>98</v>
      </c>
      <c r="B109" s="52" t="s">
        <v>191</v>
      </c>
      <c r="C109" s="8" t="s">
        <v>192</v>
      </c>
      <c r="D109" s="27">
        <f t="shared" si="3"/>
        <v>37165546</v>
      </c>
      <c r="E109" s="22">
        <v>0</v>
      </c>
      <c r="F109" s="22">
        <v>15698294</v>
      </c>
      <c r="G109" s="22">
        <v>21467252</v>
      </c>
      <c r="H109" s="27">
        <v>0</v>
      </c>
    </row>
    <row r="110" spans="1:8" x14ac:dyDescent="0.2">
      <c r="A110" s="39">
        <v>99</v>
      </c>
      <c r="B110" s="52" t="s">
        <v>193</v>
      </c>
      <c r="C110" s="8" t="s">
        <v>194</v>
      </c>
      <c r="D110" s="27">
        <f t="shared" si="3"/>
        <v>50054817</v>
      </c>
      <c r="E110" s="22">
        <v>0</v>
      </c>
      <c r="F110" s="22">
        <v>18142429</v>
      </c>
      <c r="G110" s="22">
        <v>31912388</v>
      </c>
      <c r="H110" s="27">
        <v>0</v>
      </c>
    </row>
    <row r="111" spans="1:8" x14ac:dyDescent="0.2">
      <c r="A111" s="39">
        <v>100</v>
      </c>
      <c r="B111" s="4" t="s">
        <v>195</v>
      </c>
      <c r="C111" s="5" t="s">
        <v>196</v>
      </c>
      <c r="D111" s="27">
        <f t="shared" si="3"/>
        <v>91061615</v>
      </c>
      <c r="E111" s="22">
        <v>0</v>
      </c>
      <c r="F111" s="22">
        <v>36466592</v>
      </c>
      <c r="G111" s="22">
        <v>54595023</v>
      </c>
      <c r="H111" s="27">
        <v>0</v>
      </c>
    </row>
    <row r="112" spans="1:8" x14ac:dyDescent="0.2">
      <c r="A112" s="39">
        <v>101</v>
      </c>
      <c r="B112" s="7" t="s">
        <v>197</v>
      </c>
      <c r="C112" s="5" t="s">
        <v>198</v>
      </c>
      <c r="D112" s="27">
        <f t="shared" si="3"/>
        <v>45438344</v>
      </c>
      <c r="E112" s="22">
        <v>0</v>
      </c>
      <c r="F112" s="22">
        <v>15164894</v>
      </c>
      <c r="G112" s="22">
        <v>25038059</v>
      </c>
      <c r="H112" s="27">
        <v>5235391</v>
      </c>
    </row>
    <row r="113" spans="1:8" x14ac:dyDescent="0.2">
      <c r="A113" s="39">
        <v>102</v>
      </c>
      <c r="B113" s="4" t="s">
        <v>199</v>
      </c>
      <c r="C113" s="8" t="s">
        <v>200</v>
      </c>
      <c r="D113" s="27">
        <f t="shared" si="3"/>
        <v>0</v>
      </c>
      <c r="E113" s="22">
        <v>0</v>
      </c>
      <c r="F113" s="22">
        <v>0</v>
      </c>
      <c r="G113" s="22">
        <v>0</v>
      </c>
      <c r="H113" s="27">
        <v>0</v>
      </c>
    </row>
    <row r="114" spans="1:8" x14ac:dyDescent="0.2">
      <c r="A114" s="39">
        <v>103</v>
      </c>
      <c r="B114" s="4" t="s">
        <v>201</v>
      </c>
      <c r="C114" s="5" t="s">
        <v>202</v>
      </c>
      <c r="D114" s="27">
        <f t="shared" si="3"/>
        <v>0</v>
      </c>
      <c r="E114" s="22">
        <v>0</v>
      </c>
      <c r="F114" s="22">
        <v>0</v>
      </c>
      <c r="G114" s="22">
        <v>0</v>
      </c>
      <c r="H114" s="27">
        <v>0</v>
      </c>
    </row>
    <row r="115" spans="1:8" x14ac:dyDescent="0.2">
      <c r="A115" s="39">
        <v>104</v>
      </c>
      <c r="B115" s="52" t="s">
        <v>203</v>
      </c>
      <c r="C115" s="8" t="s">
        <v>204</v>
      </c>
      <c r="D115" s="27">
        <f t="shared" si="3"/>
        <v>0</v>
      </c>
      <c r="E115" s="22">
        <v>0</v>
      </c>
      <c r="F115" s="22">
        <v>0</v>
      </c>
      <c r="G115" s="22">
        <v>0</v>
      </c>
      <c r="H115" s="27">
        <v>0</v>
      </c>
    </row>
    <row r="116" spans="1:8" x14ac:dyDescent="0.2">
      <c r="A116" s="39">
        <v>105</v>
      </c>
      <c r="B116" s="52" t="s">
        <v>205</v>
      </c>
      <c r="C116" s="8" t="s">
        <v>206</v>
      </c>
      <c r="D116" s="27">
        <f t="shared" si="3"/>
        <v>27497</v>
      </c>
      <c r="E116" s="22">
        <v>27497</v>
      </c>
      <c r="F116" s="22">
        <v>0</v>
      </c>
      <c r="G116" s="22">
        <v>0</v>
      </c>
      <c r="H116" s="27">
        <v>0</v>
      </c>
    </row>
    <row r="117" spans="1:8" x14ac:dyDescent="0.2">
      <c r="A117" s="39">
        <v>106</v>
      </c>
      <c r="B117" s="52" t="s">
        <v>207</v>
      </c>
      <c r="C117" s="8" t="s">
        <v>208</v>
      </c>
      <c r="D117" s="27">
        <f t="shared" si="3"/>
        <v>0</v>
      </c>
      <c r="E117" s="22">
        <v>0</v>
      </c>
      <c r="F117" s="22">
        <v>0</v>
      </c>
      <c r="G117" s="22">
        <v>0</v>
      </c>
      <c r="H117" s="27">
        <v>0</v>
      </c>
    </row>
    <row r="118" spans="1:8" ht="24" x14ac:dyDescent="0.2">
      <c r="A118" s="39">
        <v>107</v>
      </c>
      <c r="B118" s="52" t="s">
        <v>209</v>
      </c>
      <c r="C118" s="8" t="s">
        <v>210</v>
      </c>
      <c r="D118" s="27">
        <f t="shared" si="3"/>
        <v>0</v>
      </c>
      <c r="E118" s="22">
        <v>0</v>
      </c>
      <c r="F118" s="22">
        <v>0</v>
      </c>
      <c r="G118" s="22">
        <v>0</v>
      </c>
      <c r="H118" s="27">
        <v>0</v>
      </c>
    </row>
    <row r="119" spans="1:8" x14ac:dyDescent="0.2">
      <c r="A119" s="39">
        <v>108</v>
      </c>
      <c r="B119" s="52" t="s">
        <v>211</v>
      </c>
      <c r="C119" s="8" t="s">
        <v>212</v>
      </c>
      <c r="D119" s="27">
        <f t="shared" si="3"/>
        <v>0</v>
      </c>
      <c r="E119" s="22">
        <v>0</v>
      </c>
      <c r="F119" s="22">
        <v>0</v>
      </c>
      <c r="G119" s="22">
        <v>0</v>
      </c>
      <c r="H119" s="27">
        <v>0</v>
      </c>
    </row>
    <row r="120" spans="1:8" x14ac:dyDescent="0.2">
      <c r="A120" s="39">
        <v>109</v>
      </c>
      <c r="B120" s="52" t="s">
        <v>213</v>
      </c>
      <c r="C120" s="8" t="s">
        <v>214</v>
      </c>
      <c r="D120" s="27">
        <f t="shared" si="3"/>
        <v>0</v>
      </c>
      <c r="E120" s="22">
        <v>0</v>
      </c>
      <c r="F120" s="22">
        <v>0</v>
      </c>
      <c r="G120" s="22">
        <v>0</v>
      </c>
      <c r="H120" s="27">
        <v>0</v>
      </c>
    </row>
    <row r="121" spans="1:8" ht="12" customHeight="1" x14ac:dyDescent="0.2">
      <c r="A121" s="39">
        <v>110</v>
      </c>
      <c r="B121" s="13" t="s">
        <v>215</v>
      </c>
      <c r="C121" s="14" t="s">
        <v>216</v>
      </c>
      <c r="D121" s="27">
        <f t="shared" si="3"/>
        <v>0</v>
      </c>
      <c r="E121" s="22">
        <v>0</v>
      </c>
      <c r="F121" s="22">
        <v>0</v>
      </c>
      <c r="G121" s="22">
        <v>0</v>
      </c>
      <c r="H121" s="27">
        <v>0</v>
      </c>
    </row>
    <row r="122" spans="1:8" x14ac:dyDescent="0.2">
      <c r="A122" s="39">
        <v>111</v>
      </c>
      <c r="B122" s="13" t="s">
        <v>382</v>
      </c>
      <c r="C122" s="14" t="s">
        <v>319</v>
      </c>
      <c r="D122" s="27">
        <f t="shared" si="3"/>
        <v>0</v>
      </c>
      <c r="E122" s="22">
        <v>0</v>
      </c>
      <c r="F122" s="22">
        <v>0</v>
      </c>
      <c r="G122" s="22">
        <v>0</v>
      </c>
      <c r="H122" s="27">
        <v>0</v>
      </c>
    </row>
    <row r="123" spans="1:8" x14ac:dyDescent="0.2">
      <c r="A123" s="39">
        <v>112</v>
      </c>
      <c r="B123" s="7" t="s">
        <v>217</v>
      </c>
      <c r="C123" s="5" t="s">
        <v>218</v>
      </c>
      <c r="D123" s="27">
        <f t="shared" si="3"/>
        <v>0</v>
      </c>
      <c r="E123" s="22">
        <v>0</v>
      </c>
      <c r="F123" s="22">
        <v>0</v>
      </c>
      <c r="G123" s="22">
        <v>0</v>
      </c>
      <c r="H123" s="27">
        <v>0</v>
      </c>
    </row>
    <row r="124" spans="1:8" x14ac:dyDescent="0.2">
      <c r="A124" s="39">
        <v>113</v>
      </c>
      <c r="B124" s="52" t="s">
        <v>219</v>
      </c>
      <c r="C124" s="8" t="s">
        <v>220</v>
      </c>
      <c r="D124" s="27">
        <f>ROUND(E124+F124+G124+H124,0)</f>
        <v>25909</v>
      </c>
      <c r="E124" s="22">
        <v>25909</v>
      </c>
      <c r="F124" s="22">
        <v>0</v>
      </c>
      <c r="G124" s="22">
        <v>0</v>
      </c>
      <c r="H124" s="27">
        <v>0</v>
      </c>
    </row>
    <row r="125" spans="1:8" x14ac:dyDescent="0.2">
      <c r="A125" s="39">
        <v>114</v>
      </c>
      <c r="B125" s="4" t="s">
        <v>221</v>
      </c>
      <c r="C125" s="15" t="s">
        <v>222</v>
      </c>
      <c r="D125" s="27">
        <f t="shared" si="3"/>
        <v>0</v>
      </c>
      <c r="E125" s="22">
        <v>0</v>
      </c>
      <c r="F125" s="22">
        <v>0</v>
      </c>
      <c r="G125" s="22">
        <v>0</v>
      </c>
      <c r="H125" s="27">
        <v>0</v>
      </c>
    </row>
    <row r="126" spans="1:8" ht="24" x14ac:dyDescent="0.2">
      <c r="A126" s="39">
        <v>115</v>
      </c>
      <c r="B126" s="52" t="s">
        <v>223</v>
      </c>
      <c r="C126" s="8" t="s">
        <v>224</v>
      </c>
      <c r="D126" s="27">
        <f t="shared" si="3"/>
        <v>0</v>
      </c>
      <c r="E126" s="22">
        <v>0</v>
      </c>
      <c r="F126" s="22">
        <v>0</v>
      </c>
      <c r="G126" s="22">
        <v>0</v>
      </c>
      <c r="H126" s="27">
        <v>0</v>
      </c>
    </row>
    <row r="127" spans="1:8" ht="13.5" customHeight="1" x14ac:dyDescent="0.2">
      <c r="A127" s="39">
        <v>116</v>
      </c>
      <c r="B127" s="52" t="s">
        <v>225</v>
      </c>
      <c r="C127" s="10" t="s">
        <v>392</v>
      </c>
      <c r="D127" s="27">
        <f t="shared" si="3"/>
        <v>0</v>
      </c>
      <c r="E127" s="22">
        <v>0</v>
      </c>
      <c r="F127" s="22">
        <v>0</v>
      </c>
      <c r="G127" s="22">
        <v>0</v>
      </c>
      <c r="H127" s="27">
        <v>0</v>
      </c>
    </row>
    <row r="128" spans="1:8" x14ac:dyDescent="0.2">
      <c r="A128" s="39">
        <v>117</v>
      </c>
      <c r="B128" s="7" t="s">
        <v>226</v>
      </c>
      <c r="C128" s="8" t="s">
        <v>227</v>
      </c>
      <c r="D128" s="27">
        <f t="shared" si="3"/>
        <v>82664</v>
      </c>
      <c r="E128" s="22">
        <v>82664</v>
      </c>
      <c r="F128" s="22">
        <v>0</v>
      </c>
      <c r="G128" s="22">
        <v>0</v>
      </c>
      <c r="H128" s="27">
        <v>0</v>
      </c>
    </row>
    <row r="129" spans="1:8" x14ac:dyDescent="0.2">
      <c r="A129" s="39">
        <v>118</v>
      </c>
      <c r="B129" s="7" t="s">
        <v>228</v>
      </c>
      <c r="C129" s="8" t="s">
        <v>229</v>
      </c>
      <c r="D129" s="27">
        <f t="shared" si="3"/>
        <v>0</v>
      </c>
      <c r="E129" s="22">
        <v>0</v>
      </c>
      <c r="F129" s="22">
        <v>0</v>
      </c>
      <c r="G129" s="22">
        <v>0</v>
      </c>
      <c r="H129" s="27">
        <v>0</v>
      </c>
    </row>
    <row r="130" spans="1:8" x14ac:dyDescent="0.2">
      <c r="A130" s="39">
        <v>119</v>
      </c>
      <c r="B130" s="7" t="s">
        <v>230</v>
      </c>
      <c r="C130" s="8" t="s">
        <v>231</v>
      </c>
      <c r="D130" s="27">
        <f t="shared" si="3"/>
        <v>0</v>
      </c>
      <c r="E130" s="22">
        <v>0</v>
      </c>
      <c r="F130" s="22">
        <v>0</v>
      </c>
      <c r="G130" s="22">
        <v>0</v>
      </c>
      <c r="H130" s="27">
        <v>0</v>
      </c>
    </row>
    <row r="131" spans="1:8" ht="12.75" customHeight="1" x14ac:dyDescent="0.2">
      <c r="A131" s="39">
        <v>120</v>
      </c>
      <c r="B131" s="4" t="s">
        <v>232</v>
      </c>
      <c r="C131" s="5" t="s">
        <v>233</v>
      </c>
      <c r="D131" s="27">
        <f t="shared" si="3"/>
        <v>0</v>
      </c>
      <c r="E131" s="22">
        <v>0</v>
      </c>
      <c r="F131" s="22">
        <v>0</v>
      </c>
      <c r="G131" s="22">
        <v>0</v>
      </c>
      <c r="H131" s="27">
        <v>0</v>
      </c>
    </row>
    <row r="132" spans="1:8" x14ac:dyDescent="0.2">
      <c r="A132" s="39">
        <v>121</v>
      </c>
      <c r="B132" s="7" t="s">
        <v>234</v>
      </c>
      <c r="C132" s="5" t="s">
        <v>235</v>
      </c>
      <c r="D132" s="27">
        <f t="shared" si="3"/>
        <v>0</v>
      </c>
      <c r="E132" s="22">
        <v>0</v>
      </c>
      <c r="F132" s="22">
        <v>0</v>
      </c>
      <c r="G132" s="22">
        <v>0</v>
      </c>
      <c r="H132" s="27">
        <v>0</v>
      </c>
    </row>
    <row r="133" spans="1:8" x14ac:dyDescent="0.2">
      <c r="A133" s="39">
        <v>122</v>
      </c>
      <c r="B133" s="52" t="s">
        <v>236</v>
      </c>
      <c r="C133" s="8" t="s">
        <v>237</v>
      </c>
      <c r="D133" s="27">
        <f t="shared" si="3"/>
        <v>0</v>
      </c>
      <c r="E133" s="22">
        <v>0</v>
      </c>
      <c r="F133" s="22">
        <v>0</v>
      </c>
      <c r="G133" s="22">
        <v>0</v>
      </c>
      <c r="H133" s="27">
        <v>0</v>
      </c>
    </row>
    <row r="134" spans="1:8" x14ac:dyDescent="0.2">
      <c r="A134" s="39">
        <v>123</v>
      </c>
      <c r="B134" s="52" t="s">
        <v>238</v>
      </c>
      <c r="C134" s="8" t="s">
        <v>239</v>
      </c>
      <c r="D134" s="27">
        <f t="shared" si="3"/>
        <v>0</v>
      </c>
      <c r="E134" s="22">
        <v>0</v>
      </c>
      <c r="F134" s="22">
        <v>0</v>
      </c>
      <c r="G134" s="22">
        <v>0</v>
      </c>
      <c r="H134" s="27">
        <v>0</v>
      </c>
    </row>
    <row r="135" spans="1:8" x14ac:dyDescent="0.2">
      <c r="A135" s="39">
        <v>124</v>
      </c>
      <c r="B135" s="52" t="s">
        <v>240</v>
      </c>
      <c r="C135" s="8" t="s">
        <v>320</v>
      </c>
      <c r="D135" s="27">
        <f t="shared" si="3"/>
        <v>0</v>
      </c>
      <c r="E135" s="22">
        <v>0</v>
      </c>
      <c r="F135" s="22">
        <v>0</v>
      </c>
      <c r="G135" s="22">
        <v>0</v>
      </c>
      <c r="H135" s="27">
        <v>0</v>
      </c>
    </row>
    <row r="136" spans="1:8" x14ac:dyDescent="0.2">
      <c r="A136" s="39">
        <v>125</v>
      </c>
      <c r="B136" s="52" t="s">
        <v>241</v>
      </c>
      <c r="C136" s="8" t="s">
        <v>242</v>
      </c>
      <c r="D136" s="27">
        <f t="shared" si="3"/>
        <v>10599500</v>
      </c>
      <c r="E136" s="22">
        <v>0</v>
      </c>
      <c r="F136" s="22">
        <v>0</v>
      </c>
      <c r="G136" s="22">
        <v>0</v>
      </c>
      <c r="H136" s="27">
        <v>10599500</v>
      </c>
    </row>
    <row r="137" spans="1:8" ht="14.25" customHeight="1" x14ac:dyDescent="0.2">
      <c r="A137" s="39">
        <v>126</v>
      </c>
      <c r="B137" s="52" t="s">
        <v>243</v>
      </c>
      <c r="C137" s="8" t="s">
        <v>244</v>
      </c>
      <c r="D137" s="27">
        <f t="shared" si="3"/>
        <v>1151800</v>
      </c>
      <c r="E137" s="22">
        <v>0</v>
      </c>
      <c r="F137" s="22">
        <v>0</v>
      </c>
      <c r="G137" s="22">
        <v>0</v>
      </c>
      <c r="H137" s="27">
        <v>1151800</v>
      </c>
    </row>
    <row r="138" spans="1:8" x14ac:dyDescent="0.2">
      <c r="A138" s="39">
        <v>127</v>
      </c>
      <c r="B138" s="4" t="s">
        <v>245</v>
      </c>
      <c r="C138" s="5" t="s">
        <v>246</v>
      </c>
      <c r="D138" s="27">
        <f>ROUND(E138+F138+G138+H138,0)</f>
        <v>9347979</v>
      </c>
      <c r="E138" s="22">
        <v>3928159.44</v>
      </c>
      <c r="F138" s="22">
        <v>0</v>
      </c>
      <c r="G138" s="22">
        <v>0</v>
      </c>
      <c r="H138" s="27">
        <v>5419820</v>
      </c>
    </row>
    <row r="139" spans="1:8" x14ac:dyDescent="0.2">
      <c r="A139" s="39">
        <v>128</v>
      </c>
      <c r="B139" s="52" t="s">
        <v>247</v>
      </c>
      <c r="C139" s="8" t="s">
        <v>248</v>
      </c>
      <c r="D139" s="27">
        <f t="shared" si="3"/>
        <v>14596964</v>
      </c>
      <c r="E139" s="22">
        <f>14078650+518314</f>
        <v>14596964</v>
      </c>
      <c r="F139" s="22">
        <v>0</v>
      </c>
      <c r="G139" s="22">
        <v>0</v>
      </c>
      <c r="H139" s="27">
        <v>0</v>
      </c>
    </row>
    <row r="140" spans="1:8" x14ac:dyDescent="0.2">
      <c r="A140" s="39">
        <v>129</v>
      </c>
      <c r="B140" s="4" t="s">
        <v>249</v>
      </c>
      <c r="C140" s="8" t="s">
        <v>321</v>
      </c>
      <c r="D140" s="27">
        <f t="shared" si="3"/>
        <v>60478982</v>
      </c>
      <c r="E140" s="22">
        <v>60478982</v>
      </c>
      <c r="F140" s="22">
        <v>0</v>
      </c>
      <c r="G140" s="22">
        <v>0</v>
      </c>
      <c r="H140" s="27">
        <v>0</v>
      </c>
    </row>
    <row r="141" spans="1:8" ht="14.25" customHeight="1" x14ac:dyDescent="0.2">
      <c r="A141" s="39">
        <v>130</v>
      </c>
      <c r="B141" s="9" t="s">
        <v>250</v>
      </c>
      <c r="C141" s="10" t="s">
        <v>251</v>
      </c>
      <c r="D141" s="27">
        <f t="shared" ref="D141:D149" si="4">ROUND(E141+F141+G141+H141,0)</f>
        <v>54041824</v>
      </c>
      <c r="E141" s="22">
        <v>54041824</v>
      </c>
      <c r="F141" s="22">
        <v>0</v>
      </c>
      <c r="G141" s="22">
        <v>0</v>
      </c>
      <c r="H141" s="27">
        <v>0</v>
      </c>
    </row>
    <row r="142" spans="1:8" x14ac:dyDescent="0.2">
      <c r="A142" s="39">
        <v>131</v>
      </c>
      <c r="B142" s="52" t="s">
        <v>252</v>
      </c>
      <c r="C142" s="8" t="s">
        <v>253</v>
      </c>
      <c r="D142" s="27">
        <f t="shared" si="4"/>
        <v>0</v>
      </c>
      <c r="E142" s="22">
        <v>0</v>
      </c>
      <c r="F142" s="22">
        <v>0</v>
      </c>
      <c r="G142" s="22">
        <v>0</v>
      </c>
      <c r="H142" s="27">
        <v>0</v>
      </c>
    </row>
    <row r="143" spans="1:8" x14ac:dyDescent="0.2">
      <c r="A143" s="39">
        <v>132</v>
      </c>
      <c r="B143" s="52" t="s">
        <v>254</v>
      </c>
      <c r="C143" s="8" t="s">
        <v>255</v>
      </c>
      <c r="D143" s="27">
        <f t="shared" si="4"/>
        <v>98174205</v>
      </c>
      <c r="E143" s="22">
        <v>0</v>
      </c>
      <c r="F143" s="22">
        <v>0</v>
      </c>
      <c r="G143" s="22">
        <v>0</v>
      </c>
      <c r="H143" s="27">
        <v>98174205.289999992</v>
      </c>
    </row>
    <row r="144" spans="1:8" x14ac:dyDescent="0.2">
      <c r="A144" s="39">
        <v>133</v>
      </c>
      <c r="B144" s="52" t="s">
        <v>256</v>
      </c>
      <c r="C144" s="8" t="s">
        <v>257</v>
      </c>
      <c r="D144" s="27">
        <f t="shared" si="4"/>
        <v>8238935</v>
      </c>
      <c r="E144" s="22">
        <v>0</v>
      </c>
      <c r="F144" s="22">
        <v>0</v>
      </c>
      <c r="G144" s="22">
        <v>0</v>
      </c>
      <c r="H144" s="27">
        <v>8238935</v>
      </c>
    </row>
    <row r="145" spans="1:8" ht="13.5" customHeight="1" x14ac:dyDescent="0.2">
      <c r="A145" s="39">
        <v>134</v>
      </c>
      <c r="B145" s="9" t="s">
        <v>258</v>
      </c>
      <c r="C145" s="10" t="s">
        <v>322</v>
      </c>
      <c r="D145" s="27">
        <f t="shared" si="4"/>
        <v>113239171</v>
      </c>
      <c r="E145" s="22">
        <v>0</v>
      </c>
      <c r="F145" s="22">
        <v>36201696</v>
      </c>
      <c r="G145" s="22">
        <v>67671405</v>
      </c>
      <c r="H145" s="27">
        <v>9366070</v>
      </c>
    </row>
    <row r="146" spans="1:8" x14ac:dyDescent="0.2">
      <c r="A146" s="39">
        <v>135</v>
      </c>
      <c r="B146" s="7" t="s">
        <v>259</v>
      </c>
      <c r="C146" s="10" t="s">
        <v>260</v>
      </c>
      <c r="D146" s="27">
        <f t="shared" si="4"/>
        <v>226933002</v>
      </c>
      <c r="E146" s="22">
        <v>18820441</v>
      </c>
      <c r="F146" s="22">
        <v>65662802</v>
      </c>
      <c r="G146" s="22">
        <v>135752872</v>
      </c>
      <c r="H146" s="27">
        <v>6696887</v>
      </c>
    </row>
    <row r="147" spans="1:8" x14ac:dyDescent="0.2">
      <c r="A147" s="39">
        <v>136</v>
      </c>
      <c r="B147" s="52" t="s">
        <v>261</v>
      </c>
      <c r="C147" s="8" t="s">
        <v>262</v>
      </c>
      <c r="D147" s="27">
        <f t="shared" si="4"/>
        <v>0</v>
      </c>
      <c r="E147" s="22">
        <v>0</v>
      </c>
      <c r="F147" s="22">
        <v>0</v>
      </c>
      <c r="G147" s="22">
        <v>0</v>
      </c>
      <c r="H147" s="27">
        <v>0</v>
      </c>
    </row>
    <row r="148" spans="1:8" x14ac:dyDescent="0.2">
      <c r="A148" s="39">
        <v>137</v>
      </c>
      <c r="B148" s="4" t="s">
        <v>263</v>
      </c>
      <c r="C148" s="5" t="s">
        <v>264</v>
      </c>
      <c r="D148" s="27">
        <f t="shared" si="4"/>
        <v>39019030</v>
      </c>
      <c r="E148" s="22">
        <v>39019029.579999998</v>
      </c>
      <c r="F148" s="22">
        <v>0</v>
      </c>
      <c r="G148" s="22">
        <v>0</v>
      </c>
      <c r="H148" s="27">
        <v>0</v>
      </c>
    </row>
    <row r="149" spans="1:8" ht="10.5" customHeight="1" x14ac:dyDescent="0.2">
      <c r="A149" s="39">
        <v>138</v>
      </c>
      <c r="B149" s="45" t="s">
        <v>265</v>
      </c>
      <c r="C149" s="42" t="s">
        <v>266</v>
      </c>
      <c r="D149" s="27">
        <f t="shared" si="4"/>
        <v>0</v>
      </c>
      <c r="E149" s="22">
        <v>0</v>
      </c>
      <c r="F149" s="22">
        <v>0</v>
      </c>
      <c r="G149" s="22">
        <v>0</v>
      </c>
      <c r="H149" s="27">
        <v>0</v>
      </c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2:A94"/>
    <mergeCell ref="B92:B94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СВОД БП+СБП</vt:lpstr>
      <vt:lpstr>бюджет РБ</vt:lpstr>
      <vt:lpstr>СМП (17-22)</vt:lpstr>
      <vt:lpstr>ДС (пр.18-22)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Объем средств по ПР</vt:lpstr>
      <vt:lpstr>МБТ Расп.№109-р от 28.01.2022</vt:lpstr>
      <vt:lpstr>ОДИ ПГГ</vt:lpstr>
      <vt:lpstr>ОДИ МЗ РБ</vt:lpstr>
      <vt:lpstr>ФАП (пр.17-22)</vt:lpstr>
      <vt:lpstr>Гемодиализ (пр.17-22)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 (пр.17-22)'!Заголовки_для_печати</vt:lpstr>
      <vt:lpstr>'ДС (пр.18-22)'!Заголовки_для_печати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'Объем средств по ПР'!Заголовки_для_печати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(17-22)'!Заголовки_для_печати</vt:lpstr>
      <vt:lpstr>'ФАП (пр.17-22)'!Заголовки_для_печати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2022-11-11T07:06:04Z</cp:lastPrinted>
  <dcterms:created xsi:type="dcterms:W3CDTF">2021-01-30T04:26:25Z</dcterms:created>
  <dcterms:modified xsi:type="dcterms:W3CDTF">2022-12-14T05:53:38Z</dcterms:modified>
</cp:coreProperties>
</file>