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OORDLEN\Data\OSIT\Т А Р И Ф Н Ы Е\для сайта\2021\Протокол 8-21\"/>
    </mc:Choice>
  </mc:AlternateContent>
  <bookViews>
    <workbookView xWindow="0" yWindow="180" windowWidth="19200" windowHeight="11415" tabRatio="800"/>
  </bookViews>
  <sheets>
    <sheet name="СВОД БП+СБП" sheetId="1" r:id="rId1"/>
    <sheet name="СБП на 2021 " sheetId="12" r:id="rId2"/>
    <sheet name="СМП" sheetId="11" r:id="rId3"/>
    <sheet name="ДС" sheetId="15" r:id="rId4"/>
    <sheet name="КС " sheetId="5" r:id="rId5"/>
    <sheet name="АПУ профилактика" sheetId="7" r:id="rId6"/>
    <sheet name="АПУ в неотл.форме" sheetId="9" r:id="rId7"/>
    <sheet name="АПУ обращения" sheetId="14" r:id="rId8"/>
    <sheet name="ОДИ ПГГ" sheetId="2" r:id="rId9"/>
    <sheet name="ОДИ МЗ РБ" sheetId="3" r:id="rId10"/>
    <sheet name="ФАП" sheetId="4" r:id="rId11"/>
    <sheet name="Гемодиализ" sheetId="10" r:id="rId12"/>
  </sheets>
  <definedNames>
    <definedName name="_xlnm._FilterDatabase" localSheetId="6" hidden="1">'АПУ в неотл.форме'!$A$5:$C$5</definedName>
    <definedName name="_xlnm._FilterDatabase" localSheetId="7" hidden="1">'АПУ обращения'!$A$5:$C$5</definedName>
    <definedName name="_xlnm._FilterDatabase" localSheetId="5" hidden="1">'АПУ профилактика'!$A$5:$C$5</definedName>
    <definedName name="_xlnm._FilterDatabase" localSheetId="11" hidden="1">Гемодиализ!$A$5:$I$156</definedName>
    <definedName name="_xlnm._FilterDatabase" localSheetId="3" hidden="1">ДС!#REF!</definedName>
    <definedName name="_xlnm._FilterDatabase" localSheetId="4" hidden="1">'КС '!$A$5:$H$156</definedName>
    <definedName name="_xlnm._FilterDatabase" localSheetId="9" hidden="1">'ОДИ МЗ РБ'!$A$5:$D$5</definedName>
    <definedName name="_xlnm._FilterDatabase" localSheetId="8" hidden="1">'ОДИ ПГГ'!$A$5:$D$5</definedName>
    <definedName name="_xlnm._FilterDatabase" localSheetId="0" hidden="1">'СВОД БП+СБП'!$A$5:$C$5</definedName>
    <definedName name="_xlnm._FilterDatabase" localSheetId="2" hidden="1">СМП!$A$5:$C$5</definedName>
    <definedName name="_xlnm._FilterDatabase" localSheetId="10" hidden="1">ФАП!$A$5:$D$5</definedName>
    <definedName name="_xlnm.Print_Titles" localSheetId="6">'АПУ в неотл.форме'!$4:$5</definedName>
    <definedName name="_xlnm.Print_Titles" localSheetId="7">'АПУ обращения'!$4:$5</definedName>
    <definedName name="_xlnm.Print_Titles" localSheetId="5">'АПУ профилактика'!$4:$5</definedName>
    <definedName name="_xlnm.Print_Titles" localSheetId="11">Гемодиализ!$4:$5</definedName>
    <definedName name="_xlnm.Print_Titles" localSheetId="3">ДС!$4:$4</definedName>
    <definedName name="_xlnm.Print_Titles" localSheetId="4">'КС '!$4:$5</definedName>
    <definedName name="_xlnm.Print_Titles" localSheetId="9">'ОДИ МЗ РБ'!$4:$5</definedName>
    <definedName name="_xlnm.Print_Titles" localSheetId="8">'ОДИ ПГГ'!$4:$5</definedName>
    <definedName name="_xlnm.Print_Titles" localSheetId="0">'СВОД БП+СБП'!$4:$5</definedName>
    <definedName name="_xlnm.Print_Titles" localSheetId="2">СМП!$4:$5</definedName>
    <definedName name="_xlnm.Print_Titles" localSheetId="10">ФАП!$4:$5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1" l="1"/>
  <c r="I7" i="10" l="1"/>
  <c r="E7" i="11" l="1"/>
  <c r="D7" i="11" s="1"/>
  <c r="G6" i="11" l="1"/>
  <c r="E8" i="11"/>
  <c r="E6" i="11" s="1"/>
  <c r="F8" i="11"/>
  <c r="F6" i="11" s="1"/>
  <c r="G8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9" i="11"/>
  <c r="D8" i="11" l="1"/>
  <c r="D6" i="15"/>
  <c r="H6" i="15"/>
  <c r="E95" i="15"/>
  <c r="D6" i="11" l="1"/>
  <c r="F34" i="10" l="1"/>
  <c r="E126" i="15" l="1"/>
  <c r="E33" i="15"/>
  <c r="D33" i="15" s="1"/>
  <c r="D9" i="15"/>
  <c r="D10" i="15"/>
  <c r="D11" i="15"/>
  <c r="D12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4" i="15"/>
  <c r="D35" i="15"/>
  <c r="D36" i="15"/>
  <c r="D37" i="15"/>
  <c r="D38" i="15"/>
  <c r="D39" i="15"/>
  <c r="D40" i="15"/>
  <c r="D42" i="15"/>
  <c r="D43" i="15"/>
  <c r="D44" i="15"/>
  <c r="D45" i="15"/>
  <c r="D46" i="15"/>
  <c r="D47" i="15"/>
  <c r="D48" i="15"/>
  <c r="D49" i="15"/>
  <c r="D50" i="15"/>
  <c r="D51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5" i="15"/>
  <c r="D77" i="15"/>
  <c r="D78" i="15"/>
  <c r="D79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6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2" i="15"/>
  <c r="D143" i="15"/>
  <c r="D144" i="15"/>
  <c r="D145" i="15"/>
  <c r="D146" i="15"/>
  <c r="D147" i="15"/>
  <c r="D148" i="15"/>
  <c r="D149" i="15"/>
  <c r="D150" i="15"/>
  <c r="D152" i="15"/>
  <c r="D153" i="15"/>
  <c r="D154" i="15"/>
  <c r="D155" i="15"/>
  <c r="D8" i="15"/>
  <c r="H141" i="15"/>
  <c r="D141" i="15" s="1"/>
  <c r="H151" i="15"/>
  <c r="D151" i="15" s="1"/>
  <c r="H97" i="15"/>
  <c r="D97" i="15" s="1"/>
  <c r="H95" i="15"/>
  <c r="D95" i="15" s="1"/>
  <c r="H80" i="15"/>
  <c r="D80" i="15" s="1"/>
  <c r="H76" i="15"/>
  <c r="D76" i="15" s="1"/>
  <c r="H74" i="15"/>
  <c r="D74" i="15" s="1"/>
  <c r="H52" i="15"/>
  <c r="D52" i="15" s="1"/>
  <c r="H41" i="15"/>
  <c r="D41" i="15" s="1"/>
  <c r="H13" i="15"/>
  <c r="D13" i="15" s="1"/>
  <c r="D7" i="9" l="1"/>
  <c r="D156" i="10" l="1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I8" i="10"/>
  <c r="H8" i="10"/>
  <c r="H6" i="10" s="1"/>
  <c r="G8" i="10"/>
  <c r="G6" i="10" s="1"/>
  <c r="F8" i="10"/>
  <c r="F6" i="10" s="1"/>
  <c r="E8" i="10"/>
  <c r="E6" i="10" s="1"/>
  <c r="D8" i="4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E142" i="3"/>
  <c r="D142" i="3" s="1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E101" i="3"/>
  <c r="D101" i="3" s="1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H8" i="3"/>
  <c r="H6" i="3" s="1"/>
  <c r="G8" i="3"/>
  <c r="G6" i="3" s="1"/>
  <c r="F8" i="3"/>
  <c r="F6" i="3" s="1"/>
  <c r="D7" i="3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K8" i="2"/>
  <c r="K6" i="2" s="1"/>
  <c r="J8" i="2"/>
  <c r="J6" i="2" s="1"/>
  <c r="I8" i="2"/>
  <c r="H8" i="2"/>
  <c r="H6" i="2" s="1"/>
  <c r="G8" i="2"/>
  <c r="F8" i="2"/>
  <c r="E8" i="2"/>
  <c r="I6" i="2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I9" i="14"/>
  <c r="I7" i="14" s="1"/>
  <c r="H9" i="14"/>
  <c r="H7" i="14" s="1"/>
  <c r="F9" i="14"/>
  <c r="F7" i="14" s="1"/>
  <c r="E9" i="14"/>
  <c r="E7" i="14" s="1"/>
  <c r="E8" i="9"/>
  <c r="E6" i="9" s="1"/>
  <c r="D8" i="9"/>
  <c r="D157" i="7"/>
  <c r="D156" i="7"/>
  <c r="D155" i="7"/>
  <c r="D154" i="7"/>
  <c r="D153" i="7"/>
  <c r="D152" i="7"/>
  <c r="D151" i="7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H9" i="7"/>
  <c r="H7" i="7" s="1"/>
  <c r="G9" i="7"/>
  <c r="G7" i="7" s="1"/>
  <c r="F9" i="7"/>
  <c r="F7" i="7" s="1"/>
  <c r="E9" i="7"/>
  <c r="E7" i="7" s="1"/>
  <c r="D8" i="7"/>
  <c r="D156" i="5"/>
  <c r="D155" i="5"/>
  <c r="D154" i="5"/>
  <c r="D153" i="5"/>
  <c r="H152" i="5"/>
  <c r="D151" i="5"/>
  <c r="D150" i="5"/>
  <c r="D149" i="5"/>
  <c r="D148" i="5"/>
  <c r="H147" i="5"/>
  <c r="D146" i="5"/>
  <c r="D145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E130" i="5"/>
  <c r="D130" i="5" s="1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G101" i="5"/>
  <c r="F101" i="5"/>
  <c r="D100" i="5"/>
  <c r="H99" i="5"/>
  <c r="D98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H52" i="5"/>
  <c r="D52" i="5" s="1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I7" i="15"/>
  <c r="I5" i="15" s="1"/>
  <c r="H7" i="15"/>
  <c r="H5" i="15" s="1"/>
  <c r="G7" i="15"/>
  <c r="G5" i="15" s="1"/>
  <c r="F7" i="15"/>
  <c r="F5" i="15" s="1"/>
  <c r="E7" i="15"/>
  <c r="E5" i="15" s="1"/>
  <c r="D7" i="15"/>
  <c r="D5" i="15" s="1"/>
  <c r="D12" i="12"/>
  <c r="D11" i="12"/>
  <c r="F9" i="12"/>
  <c r="F5" i="12" s="1"/>
  <c r="D8" i="12"/>
  <c r="D7" i="12"/>
  <c r="E6" i="12"/>
  <c r="E5" i="12" s="1"/>
  <c r="D6" i="9" l="1"/>
  <c r="D6" i="4"/>
  <c r="D6" i="12"/>
  <c r="I6" i="10"/>
  <c r="D8" i="10"/>
  <c r="D97" i="5"/>
  <c r="D147" i="5"/>
  <c r="D9" i="7"/>
  <c r="D7" i="7" s="1"/>
  <c r="G9" i="14"/>
  <c r="G7" i="14" s="1"/>
  <c r="D7" i="5"/>
  <c r="F8" i="5"/>
  <c r="D99" i="5"/>
  <c r="F6" i="2"/>
  <c r="E6" i="2"/>
  <c r="G6" i="2"/>
  <c r="D8" i="2"/>
  <c r="D8" i="3"/>
  <c r="D6" i="3" s="1"/>
  <c r="D9" i="12"/>
  <c r="D101" i="5"/>
  <c r="D144" i="5"/>
  <c r="D152" i="5"/>
  <c r="D7" i="2"/>
  <c r="E8" i="3"/>
  <c r="E6" i="3" s="1"/>
  <c r="D7" i="10"/>
  <c r="D9" i="14"/>
  <c r="G8" i="5"/>
  <c r="H8" i="5"/>
  <c r="E8" i="5"/>
  <c r="G6" i="5" l="1"/>
  <c r="E6" i="5"/>
  <c r="H6" i="5"/>
  <c r="F6" i="5"/>
  <c r="D8" i="5"/>
  <c r="D6" i="10"/>
  <c r="D7" i="14"/>
  <c r="D5" i="12"/>
  <c r="D6" i="2"/>
  <c r="D6" i="5" l="1"/>
  <c r="E7" i="1"/>
  <c r="G7" i="1"/>
  <c r="F7" i="1" l="1"/>
  <c r="D7" i="1"/>
  <c r="H7" i="1" l="1"/>
  <c r="J7" i="1" s="1"/>
  <c r="E13" i="1" l="1"/>
  <c r="E10" i="1"/>
  <c r="E12" i="1"/>
  <c r="E14" i="1"/>
  <c r="E16" i="1"/>
  <c r="E18" i="1"/>
  <c r="E20" i="1"/>
  <c r="E22" i="1"/>
  <c r="E24" i="1"/>
  <c r="E26" i="1"/>
  <c r="E28" i="1"/>
  <c r="E30" i="1"/>
  <c r="E32" i="1"/>
  <c r="E34" i="1"/>
  <c r="E36" i="1"/>
  <c r="E38" i="1"/>
  <c r="E40" i="1"/>
  <c r="E42" i="1"/>
  <c r="E44" i="1"/>
  <c r="E46" i="1"/>
  <c r="E48" i="1"/>
  <c r="E50" i="1"/>
  <c r="E52" i="1"/>
  <c r="E54" i="1"/>
  <c r="E56" i="1"/>
  <c r="E58" i="1"/>
  <c r="E60" i="1"/>
  <c r="E62" i="1"/>
  <c r="E64" i="1"/>
  <c r="E66" i="1"/>
  <c r="E68" i="1"/>
  <c r="E70" i="1"/>
  <c r="E72" i="1"/>
  <c r="E74" i="1"/>
  <c r="E76" i="1"/>
  <c r="E78" i="1"/>
  <c r="E80" i="1"/>
  <c r="E82" i="1"/>
  <c r="E84" i="1"/>
  <c r="E86" i="1"/>
  <c r="E88" i="1"/>
  <c r="E90" i="1"/>
  <c r="E92" i="1"/>
  <c r="E94" i="1"/>
  <c r="E96" i="1"/>
  <c r="E98" i="1"/>
  <c r="E100" i="1"/>
  <c r="E102" i="1"/>
  <c r="E104" i="1"/>
  <c r="E106" i="1"/>
  <c r="E108" i="1"/>
  <c r="E110" i="1"/>
  <c r="E112" i="1"/>
  <c r="E114" i="1"/>
  <c r="E116" i="1"/>
  <c r="E118" i="1"/>
  <c r="E120" i="1"/>
  <c r="E122" i="1"/>
  <c r="E124" i="1"/>
  <c r="E126" i="1"/>
  <c r="E128" i="1"/>
  <c r="E130" i="1"/>
  <c r="E132" i="1"/>
  <c r="E134" i="1"/>
  <c r="E136" i="1"/>
  <c r="E138" i="1"/>
  <c r="E140" i="1"/>
  <c r="E142" i="1"/>
  <c r="E144" i="1"/>
  <c r="E146" i="1"/>
  <c r="E148" i="1"/>
  <c r="E150" i="1"/>
  <c r="E152" i="1"/>
  <c r="E154" i="1"/>
  <c r="E156" i="1"/>
  <c r="E11" i="1"/>
  <c r="E15" i="1"/>
  <c r="E17" i="1"/>
  <c r="E19" i="1"/>
  <c r="E21" i="1"/>
  <c r="E23" i="1"/>
  <c r="E25" i="1"/>
  <c r="E27" i="1"/>
  <c r="E29" i="1"/>
  <c r="E31" i="1"/>
  <c r="E33" i="1"/>
  <c r="E35" i="1"/>
  <c r="E37" i="1"/>
  <c r="E39" i="1"/>
  <c r="E41" i="1"/>
  <c r="E43" i="1"/>
  <c r="E45" i="1"/>
  <c r="E47" i="1"/>
  <c r="E49" i="1"/>
  <c r="E51" i="1"/>
  <c r="E53" i="1"/>
  <c r="E55" i="1"/>
  <c r="E57" i="1"/>
  <c r="E59" i="1"/>
  <c r="E61" i="1"/>
  <c r="E63" i="1"/>
  <c r="E65" i="1"/>
  <c r="E67" i="1"/>
  <c r="E69" i="1"/>
  <c r="E71" i="1"/>
  <c r="E73" i="1"/>
  <c r="E75" i="1"/>
  <c r="E77" i="1"/>
  <c r="E79" i="1"/>
  <c r="E81" i="1"/>
  <c r="E83" i="1"/>
  <c r="E85" i="1"/>
  <c r="E87" i="1"/>
  <c r="E89" i="1"/>
  <c r="E91" i="1"/>
  <c r="E93" i="1"/>
  <c r="E95" i="1"/>
  <c r="E97" i="1"/>
  <c r="E99" i="1"/>
  <c r="E101" i="1"/>
  <c r="E103" i="1"/>
  <c r="E105" i="1"/>
  <c r="E107" i="1"/>
  <c r="E109" i="1"/>
  <c r="E111" i="1"/>
  <c r="E113" i="1"/>
  <c r="E115" i="1"/>
  <c r="E117" i="1"/>
  <c r="E119" i="1"/>
  <c r="E121" i="1"/>
  <c r="E123" i="1"/>
  <c r="E125" i="1"/>
  <c r="E127" i="1"/>
  <c r="E129" i="1"/>
  <c r="E131" i="1"/>
  <c r="E133" i="1"/>
  <c r="E135" i="1"/>
  <c r="E137" i="1"/>
  <c r="E139" i="1"/>
  <c r="E141" i="1"/>
  <c r="E143" i="1"/>
  <c r="E145" i="1"/>
  <c r="E147" i="1"/>
  <c r="E149" i="1"/>
  <c r="E151" i="1"/>
  <c r="E153" i="1"/>
  <c r="E155" i="1"/>
  <c r="E9" i="1"/>
  <c r="E8" i="1" l="1"/>
  <c r="E6" i="1" s="1"/>
  <c r="I136" i="1" l="1"/>
  <c r="I135" i="1"/>
  <c r="I156" i="1" l="1"/>
  <c r="I8" i="1" s="1"/>
  <c r="I6" i="1" s="1"/>
  <c r="F12" i="1" l="1"/>
  <c r="F20" i="1"/>
  <c r="F28" i="1"/>
  <c r="F32" i="1"/>
  <c r="F11" i="1"/>
  <c r="F13" i="1"/>
  <c r="F15" i="1"/>
  <c r="F17" i="1"/>
  <c r="F19" i="1"/>
  <c r="F21" i="1"/>
  <c r="F23" i="1"/>
  <c r="F25" i="1"/>
  <c r="F27" i="1"/>
  <c r="F29" i="1"/>
  <c r="F31" i="1"/>
  <c r="F33" i="1"/>
  <c r="F35" i="1"/>
  <c r="F37" i="1"/>
  <c r="F39" i="1"/>
  <c r="F41" i="1"/>
  <c r="F43" i="1"/>
  <c r="F45" i="1"/>
  <c r="F47" i="1"/>
  <c r="F49" i="1"/>
  <c r="F51" i="1"/>
  <c r="F53" i="1"/>
  <c r="F55" i="1"/>
  <c r="F16" i="1"/>
  <c r="F24" i="1"/>
  <c r="F36" i="1"/>
  <c r="F40" i="1"/>
  <c r="F44" i="1"/>
  <c r="F48" i="1"/>
  <c r="F52" i="1"/>
  <c r="F9" i="1"/>
  <c r="F10" i="1"/>
  <c r="F14" i="1"/>
  <c r="F18" i="1"/>
  <c r="F22" i="1"/>
  <c r="F26" i="1"/>
  <c r="F30" i="1"/>
  <c r="F34" i="1"/>
  <c r="F38" i="1"/>
  <c r="F42" i="1"/>
  <c r="F46" i="1"/>
  <c r="F50" i="1"/>
  <c r="F54" i="1"/>
  <c r="F56" i="1"/>
  <c r="F60" i="1"/>
  <c r="F64" i="1"/>
  <c r="F68" i="1"/>
  <c r="F72" i="1"/>
  <c r="F76" i="1"/>
  <c r="F80" i="1"/>
  <c r="F84" i="1"/>
  <c r="F88" i="1"/>
  <c r="F92" i="1"/>
  <c r="F96" i="1"/>
  <c r="F100" i="1"/>
  <c r="F104" i="1"/>
  <c r="F108" i="1"/>
  <c r="F112" i="1"/>
  <c r="F116" i="1"/>
  <c r="F120" i="1"/>
  <c r="F124" i="1"/>
  <c r="F128" i="1"/>
  <c r="F132" i="1"/>
  <c r="F136" i="1"/>
  <c r="F140" i="1"/>
  <c r="F144" i="1"/>
  <c r="F148" i="1"/>
  <c r="F152" i="1"/>
  <c r="F156" i="1"/>
  <c r="F58" i="1"/>
  <c r="F70" i="1"/>
  <c r="F86" i="1"/>
  <c r="F62" i="1"/>
  <c r="F66" i="1"/>
  <c r="F74" i="1"/>
  <c r="F78" i="1"/>
  <c r="F82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38" i="1"/>
  <c r="F142" i="1"/>
  <c r="F146" i="1"/>
  <c r="F150" i="1"/>
  <c r="F154" i="1"/>
  <c r="F59" i="1"/>
  <c r="F63" i="1"/>
  <c r="F67" i="1"/>
  <c r="F71" i="1"/>
  <c r="F75" i="1"/>
  <c r="F79" i="1"/>
  <c r="F83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155" i="1"/>
  <c r="F57" i="1"/>
  <c r="F61" i="1"/>
  <c r="F65" i="1"/>
  <c r="F69" i="1"/>
  <c r="F73" i="1"/>
  <c r="F77" i="1"/>
  <c r="F81" i="1"/>
  <c r="F85" i="1"/>
  <c r="F89" i="1"/>
  <c r="F93" i="1"/>
  <c r="F97" i="1"/>
  <c r="F101" i="1"/>
  <c r="F105" i="1"/>
  <c r="F109" i="1"/>
  <c r="F113" i="1"/>
  <c r="F117" i="1"/>
  <c r="F121" i="1"/>
  <c r="F125" i="1"/>
  <c r="F129" i="1"/>
  <c r="F133" i="1"/>
  <c r="F137" i="1"/>
  <c r="F141" i="1"/>
  <c r="F145" i="1"/>
  <c r="F149" i="1"/>
  <c r="F153" i="1"/>
  <c r="F8" i="1" l="1"/>
  <c r="F6" i="1" s="1"/>
  <c r="G154" i="1"/>
  <c r="G155" i="1"/>
  <c r="G153" i="1"/>
  <c r="G151" i="1"/>
  <c r="G149" i="1"/>
  <c r="G147" i="1"/>
  <c r="G145" i="1"/>
  <c r="G143" i="1"/>
  <c r="G141" i="1"/>
  <c r="G139" i="1"/>
  <c r="G137" i="1"/>
  <c r="G135" i="1"/>
  <c r="G133" i="1"/>
  <c r="G131" i="1"/>
  <c r="G129" i="1"/>
  <c r="G127" i="1"/>
  <c r="G125" i="1"/>
  <c r="G123" i="1"/>
  <c r="G121" i="1"/>
  <c r="G119" i="1"/>
  <c r="G117" i="1"/>
  <c r="G115" i="1"/>
  <c r="G113" i="1"/>
  <c r="G111" i="1"/>
  <c r="G109" i="1"/>
  <c r="G107" i="1"/>
  <c r="G105" i="1"/>
  <c r="G103" i="1"/>
  <c r="G101" i="1"/>
  <c r="G99" i="1"/>
  <c r="G97" i="1"/>
  <c r="G95" i="1"/>
  <c r="G93" i="1"/>
  <c r="G91" i="1"/>
  <c r="G89" i="1"/>
  <c r="G87" i="1"/>
  <c r="G85" i="1"/>
  <c r="G83" i="1"/>
  <c r="G81" i="1"/>
  <c r="G79" i="1"/>
  <c r="G77" i="1"/>
  <c r="G75" i="1"/>
  <c r="G73" i="1"/>
  <c r="G71" i="1"/>
  <c r="G69" i="1"/>
  <c r="G67" i="1"/>
  <c r="G65" i="1"/>
  <c r="G63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33" i="1"/>
  <c r="G31" i="1"/>
  <c r="G29" i="1"/>
  <c r="G27" i="1"/>
  <c r="G25" i="1"/>
  <c r="G23" i="1"/>
  <c r="G21" i="1"/>
  <c r="G19" i="1"/>
  <c r="G17" i="1"/>
  <c r="G15" i="1"/>
  <c r="G13" i="1"/>
  <c r="G11" i="1"/>
  <c r="G156" i="1"/>
  <c r="G152" i="1"/>
  <c r="G150" i="1"/>
  <c r="G148" i="1"/>
  <c r="G146" i="1"/>
  <c r="G144" i="1"/>
  <c r="G142" i="1"/>
  <c r="G140" i="1"/>
  <c r="G138" i="1"/>
  <c r="G136" i="1"/>
  <c r="G134" i="1"/>
  <c r="G132" i="1"/>
  <c r="G130" i="1"/>
  <c r="G128" i="1"/>
  <c r="G126" i="1"/>
  <c r="G124" i="1"/>
  <c r="G122" i="1"/>
  <c r="G120" i="1"/>
  <c r="G118" i="1"/>
  <c r="G116" i="1"/>
  <c r="G114" i="1"/>
  <c r="G112" i="1"/>
  <c r="G110" i="1"/>
  <c r="G108" i="1"/>
  <c r="G106" i="1"/>
  <c r="G104" i="1"/>
  <c r="G102" i="1"/>
  <c r="G100" i="1"/>
  <c r="G98" i="1"/>
  <c r="G96" i="1"/>
  <c r="G94" i="1"/>
  <c r="G92" i="1"/>
  <c r="G90" i="1"/>
  <c r="G88" i="1"/>
  <c r="G86" i="1"/>
  <c r="G84" i="1"/>
  <c r="G82" i="1"/>
  <c r="G80" i="1"/>
  <c r="G78" i="1"/>
  <c r="G76" i="1"/>
  <c r="G74" i="1"/>
  <c r="G72" i="1"/>
  <c r="G70" i="1"/>
  <c r="G68" i="1"/>
  <c r="G66" i="1"/>
  <c r="G64" i="1"/>
  <c r="G62" i="1"/>
  <c r="G60" i="1"/>
  <c r="G58" i="1"/>
  <c r="G56" i="1"/>
  <c r="G54" i="1"/>
  <c r="G52" i="1"/>
  <c r="G50" i="1"/>
  <c r="G48" i="1"/>
  <c r="G46" i="1"/>
  <c r="G44" i="1"/>
  <c r="G42" i="1"/>
  <c r="G40" i="1"/>
  <c r="G38" i="1"/>
  <c r="G36" i="1"/>
  <c r="G34" i="1"/>
  <c r="G32" i="1"/>
  <c r="G30" i="1"/>
  <c r="G28" i="1"/>
  <c r="G26" i="1"/>
  <c r="G24" i="1"/>
  <c r="G22" i="1"/>
  <c r="G20" i="1"/>
  <c r="G18" i="1"/>
  <c r="G16" i="1"/>
  <c r="G14" i="1"/>
  <c r="G12" i="1"/>
  <c r="G10" i="1"/>
  <c r="G9" i="1"/>
  <c r="G8" i="1" l="1"/>
  <c r="G6" i="1" s="1"/>
  <c r="D9" i="1" l="1"/>
  <c r="D154" i="1"/>
  <c r="D150" i="1"/>
  <c r="D146" i="1"/>
  <c r="D142" i="1"/>
  <c r="D134" i="1"/>
  <c r="D130" i="1"/>
  <c r="D122" i="1"/>
  <c r="D118" i="1"/>
  <c r="D110" i="1"/>
  <c r="D102" i="1"/>
  <c r="D98" i="1"/>
  <c r="D90" i="1"/>
  <c r="D86" i="1"/>
  <c r="D78" i="1"/>
  <c r="D74" i="1"/>
  <c r="D70" i="1"/>
  <c r="D62" i="1"/>
  <c r="D58" i="1"/>
  <c r="D50" i="1"/>
  <c r="D46" i="1"/>
  <c r="D38" i="1"/>
  <c r="D26" i="1"/>
  <c r="D149" i="1"/>
  <c r="D141" i="1"/>
  <c r="D137" i="1"/>
  <c r="D129" i="1"/>
  <c r="D121" i="1"/>
  <c r="D117" i="1"/>
  <c r="D109" i="1"/>
  <c r="D105" i="1"/>
  <c r="D97" i="1"/>
  <c r="D93" i="1"/>
  <c r="D85" i="1"/>
  <c r="D81" i="1"/>
  <c r="D77" i="1"/>
  <c r="D73" i="1"/>
  <c r="D69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D15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D138" i="1"/>
  <c r="D126" i="1"/>
  <c r="D114" i="1"/>
  <c r="D106" i="1"/>
  <c r="D94" i="1"/>
  <c r="D82" i="1"/>
  <c r="D66" i="1"/>
  <c r="D54" i="1"/>
  <c r="D42" i="1"/>
  <c r="D34" i="1"/>
  <c r="D30" i="1"/>
  <c r="D22" i="1"/>
  <c r="D18" i="1"/>
  <c r="D14" i="1"/>
  <c r="D10" i="1"/>
  <c r="D153" i="1"/>
  <c r="D145" i="1"/>
  <c r="D133" i="1"/>
  <c r="D125" i="1"/>
  <c r="D113" i="1"/>
  <c r="D101" i="1"/>
  <c r="D89" i="1"/>
  <c r="D155" i="1"/>
  <c r="D151" i="1"/>
  <c r="D147" i="1"/>
  <c r="D143" i="1"/>
  <c r="D139" i="1"/>
  <c r="D135" i="1"/>
  <c r="D131" i="1"/>
  <c r="D127" i="1"/>
  <c r="D123" i="1"/>
  <c r="D119" i="1"/>
  <c r="D115" i="1"/>
  <c r="D111" i="1"/>
  <c r="D107" i="1"/>
  <c r="D103" i="1"/>
  <c r="D99" i="1"/>
  <c r="D95" i="1"/>
  <c r="D91" i="1"/>
  <c r="D87" i="1"/>
  <c r="D83" i="1"/>
  <c r="D79" i="1"/>
  <c r="D75" i="1"/>
  <c r="D71" i="1"/>
  <c r="D67" i="1"/>
  <c r="D63" i="1"/>
  <c r="D59" i="1"/>
  <c r="D55" i="1"/>
  <c r="D51" i="1"/>
  <c r="D47" i="1"/>
  <c r="D39" i="1"/>
  <c r="D35" i="1"/>
  <c r="D31" i="1"/>
  <c r="D27" i="1"/>
  <c r="D23" i="1"/>
  <c r="D19" i="1"/>
  <c r="D15" i="1"/>
  <c r="D11" i="1"/>
  <c r="H11" i="1" l="1"/>
  <c r="H27" i="1"/>
  <c r="H59" i="1"/>
  <c r="H75" i="1"/>
  <c r="H91" i="1"/>
  <c r="H107" i="1"/>
  <c r="H123" i="1"/>
  <c r="H139" i="1"/>
  <c r="H155" i="1"/>
  <c r="H125" i="1"/>
  <c r="H30" i="1"/>
  <c r="H66" i="1"/>
  <c r="H114" i="1"/>
  <c r="H16" i="1"/>
  <c r="H32" i="1"/>
  <c r="H48" i="1"/>
  <c r="H64" i="1"/>
  <c r="H80" i="1"/>
  <c r="H96" i="1"/>
  <c r="H112" i="1"/>
  <c r="H128" i="1"/>
  <c r="H144" i="1"/>
  <c r="H13" i="1"/>
  <c r="H29" i="1"/>
  <c r="H45" i="1"/>
  <c r="H61" i="1"/>
  <c r="H77" i="1"/>
  <c r="H97" i="1"/>
  <c r="H121" i="1"/>
  <c r="H149" i="1"/>
  <c r="H50" i="1"/>
  <c r="H74" i="1"/>
  <c r="H98" i="1"/>
  <c r="H122" i="1"/>
  <c r="H146" i="1"/>
  <c r="H15" i="1"/>
  <c r="H31" i="1"/>
  <c r="H47" i="1"/>
  <c r="H63" i="1"/>
  <c r="H79" i="1"/>
  <c r="H95" i="1"/>
  <c r="H111" i="1"/>
  <c r="H127" i="1"/>
  <c r="H143" i="1"/>
  <c r="H89" i="1"/>
  <c r="H133" i="1"/>
  <c r="H14" i="1"/>
  <c r="H34" i="1"/>
  <c r="H82" i="1"/>
  <c r="H126" i="1"/>
  <c r="H20" i="1"/>
  <c r="H36" i="1"/>
  <c r="H52" i="1"/>
  <c r="H68" i="1"/>
  <c r="H84" i="1"/>
  <c r="H100" i="1"/>
  <c r="H116" i="1"/>
  <c r="H132" i="1"/>
  <c r="H148" i="1"/>
  <c r="H17" i="1"/>
  <c r="H33" i="1"/>
  <c r="H49" i="1"/>
  <c r="H65" i="1"/>
  <c r="H81" i="1"/>
  <c r="H105" i="1"/>
  <c r="H129" i="1"/>
  <c r="H26" i="1"/>
  <c r="H58" i="1"/>
  <c r="H78" i="1"/>
  <c r="H102" i="1"/>
  <c r="H130" i="1"/>
  <c r="H150" i="1"/>
  <c r="H19" i="1"/>
  <c r="H35" i="1"/>
  <c r="H51" i="1"/>
  <c r="H67" i="1"/>
  <c r="H83" i="1"/>
  <c r="H99" i="1"/>
  <c r="H115" i="1"/>
  <c r="H131" i="1"/>
  <c r="H147" i="1"/>
  <c r="H101" i="1"/>
  <c r="H145" i="1"/>
  <c r="H18" i="1"/>
  <c r="H42" i="1"/>
  <c r="H94" i="1"/>
  <c r="H138" i="1"/>
  <c r="H24" i="1"/>
  <c r="H40" i="1"/>
  <c r="H56" i="1"/>
  <c r="H72" i="1"/>
  <c r="H88" i="1"/>
  <c r="H104" i="1"/>
  <c r="H120" i="1"/>
  <c r="H136" i="1"/>
  <c r="H152" i="1"/>
  <c r="H21" i="1"/>
  <c r="H37" i="1"/>
  <c r="H53" i="1"/>
  <c r="H69" i="1"/>
  <c r="H85" i="1"/>
  <c r="H109" i="1"/>
  <c r="H137" i="1"/>
  <c r="H38" i="1"/>
  <c r="H62" i="1"/>
  <c r="H86" i="1"/>
  <c r="H110" i="1"/>
  <c r="H134" i="1"/>
  <c r="H154" i="1"/>
  <c r="H23" i="1"/>
  <c r="H39" i="1"/>
  <c r="H55" i="1"/>
  <c r="H71" i="1"/>
  <c r="H87" i="1"/>
  <c r="H103" i="1"/>
  <c r="H119" i="1"/>
  <c r="H135" i="1"/>
  <c r="H151" i="1"/>
  <c r="H113" i="1"/>
  <c r="H153" i="1"/>
  <c r="H22" i="1"/>
  <c r="H54" i="1"/>
  <c r="H106" i="1"/>
  <c r="H12" i="1"/>
  <c r="H28" i="1"/>
  <c r="H44" i="1"/>
  <c r="H60" i="1"/>
  <c r="H76" i="1"/>
  <c r="H92" i="1"/>
  <c r="H108" i="1"/>
  <c r="H124" i="1"/>
  <c r="H140" i="1"/>
  <c r="H156" i="1"/>
  <c r="H25" i="1"/>
  <c r="H41" i="1"/>
  <c r="H57" i="1"/>
  <c r="H73" i="1"/>
  <c r="H93" i="1"/>
  <c r="H117" i="1"/>
  <c r="H141" i="1"/>
  <c r="H46" i="1"/>
  <c r="H70" i="1"/>
  <c r="H90" i="1"/>
  <c r="H118" i="1"/>
  <c r="H142" i="1"/>
  <c r="H9" i="1"/>
  <c r="H10" i="1"/>
  <c r="J9" i="1" l="1"/>
  <c r="J10" i="1"/>
  <c r="J142" i="1"/>
  <c r="J90" i="1"/>
  <c r="J46" i="1"/>
  <c r="J117" i="1"/>
  <c r="J73" i="1"/>
  <c r="J41" i="1"/>
  <c r="J156" i="1"/>
  <c r="J124" i="1"/>
  <c r="J92" i="1"/>
  <c r="J60" i="1"/>
  <c r="J28" i="1"/>
  <c r="J106" i="1"/>
  <c r="J22" i="1"/>
  <c r="J113" i="1"/>
  <c r="J135" i="1"/>
  <c r="J103" i="1"/>
  <c r="J71" i="1"/>
  <c r="J39" i="1"/>
  <c r="J154" i="1"/>
  <c r="J110" i="1"/>
  <c r="J62" i="1"/>
  <c r="J137" i="1"/>
  <c r="J85" i="1"/>
  <c r="J53" i="1"/>
  <c r="J21" i="1"/>
  <c r="J136" i="1"/>
  <c r="J104" i="1"/>
  <c r="J72" i="1"/>
  <c r="J40" i="1"/>
  <c r="J138" i="1"/>
  <c r="J42" i="1"/>
  <c r="J145" i="1"/>
  <c r="J147" i="1"/>
  <c r="J115" i="1"/>
  <c r="J83" i="1"/>
  <c r="J51" i="1"/>
  <c r="J19" i="1"/>
  <c r="J130" i="1"/>
  <c r="J78" i="1"/>
  <c r="J26" i="1"/>
  <c r="J105" i="1"/>
  <c r="J65" i="1"/>
  <c r="J33" i="1"/>
  <c r="J148" i="1"/>
  <c r="J116" i="1"/>
  <c r="J84" i="1"/>
  <c r="J52" i="1"/>
  <c r="J20" i="1"/>
  <c r="J82" i="1"/>
  <c r="J14" i="1"/>
  <c r="J89" i="1"/>
  <c r="J127" i="1"/>
  <c r="J95" i="1"/>
  <c r="J63" i="1"/>
  <c r="J31" i="1"/>
  <c r="J146" i="1"/>
  <c r="J98" i="1"/>
  <c r="J50" i="1"/>
  <c r="J121" i="1"/>
  <c r="J77" i="1"/>
  <c r="J45" i="1"/>
  <c r="J13" i="1"/>
  <c r="J128" i="1"/>
  <c r="J96" i="1"/>
  <c r="J64" i="1"/>
  <c r="J32" i="1"/>
  <c r="J114" i="1"/>
  <c r="J30" i="1"/>
  <c r="J155" i="1"/>
  <c r="J123" i="1"/>
  <c r="J91" i="1"/>
  <c r="J59" i="1"/>
  <c r="J27" i="1"/>
  <c r="J118" i="1"/>
  <c r="J70" i="1"/>
  <c r="J141" i="1"/>
  <c r="J93" i="1"/>
  <c r="J57" i="1"/>
  <c r="J25" i="1"/>
  <c r="J140" i="1"/>
  <c r="J108" i="1"/>
  <c r="J76" i="1"/>
  <c r="J44" i="1"/>
  <c r="J12" i="1"/>
  <c r="J54" i="1"/>
  <c r="J153" i="1"/>
  <c r="J151" i="1"/>
  <c r="J119" i="1"/>
  <c r="J87" i="1"/>
  <c r="J55" i="1"/>
  <c r="J23" i="1"/>
  <c r="J134" i="1"/>
  <c r="J86" i="1"/>
  <c r="J38" i="1"/>
  <c r="J109" i="1"/>
  <c r="J69" i="1"/>
  <c r="J37" i="1"/>
  <c r="J152" i="1"/>
  <c r="J120" i="1"/>
  <c r="J88" i="1"/>
  <c r="J56" i="1"/>
  <c r="J24" i="1"/>
  <c r="J94" i="1"/>
  <c r="J18" i="1"/>
  <c r="J101" i="1"/>
  <c r="J131" i="1"/>
  <c r="J99" i="1"/>
  <c r="J67" i="1"/>
  <c r="J35" i="1"/>
  <c r="J150" i="1"/>
  <c r="J102" i="1"/>
  <c r="J58" i="1"/>
  <c r="J129" i="1"/>
  <c r="J81" i="1"/>
  <c r="J49" i="1"/>
  <c r="J17" i="1"/>
  <c r="J132" i="1"/>
  <c r="J100" i="1"/>
  <c r="J68" i="1"/>
  <c r="J36" i="1"/>
  <c r="J126" i="1"/>
  <c r="J34" i="1"/>
  <c r="J133" i="1"/>
  <c r="J143" i="1"/>
  <c r="J111" i="1"/>
  <c r="J79" i="1"/>
  <c r="J47" i="1"/>
  <c r="J15" i="1"/>
  <c r="J122" i="1"/>
  <c r="J74" i="1"/>
  <c r="J149" i="1"/>
  <c r="J97" i="1"/>
  <c r="J61" i="1"/>
  <c r="J29" i="1"/>
  <c r="J144" i="1"/>
  <c r="J112" i="1"/>
  <c r="J80" i="1"/>
  <c r="J48" i="1"/>
  <c r="J16" i="1"/>
  <c r="J66" i="1"/>
  <c r="J125" i="1"/>
  <c r="J139" i="1"/>
  <c r="J107" i="1"/>
  <c r="J75" i="1"/>
  <c r="J11" i="1"/>
  <c r="D43" i="1" l="1"/>
  <c r="D8" i="1" l="1"/>
  <c r="H43" i="1"/>
  <c r="J43" i="1" s="1"/>
  <c r="D6" i="1" l="1"/>
  <c r="H8" i="1"/>
  <c r="H6" i="1" s="1"/>
  <c r="J8" i="1"/>
  <c r="J6" i="1" l="1"/>
</calcChain>
</file>

<file path=xl/sharedStrings.xml><?xml version="1.0" encoding="utf-8"?>
<sst xmlns="http://schemas.openxmlformats.org/spreadsheetml/2006/main" count="3435" uniqueCount="400">
  <si>
    <t>№ п/п</t>
  </si>
  <si>
    <t>Реестровый номер</t>
  </si>
  <si>
    <t>Наименование медицинской организации</t>
  </si>
  <si>
    <t>025004</t>
  </si>
  <si>
    <t>ГБУЗ РБ Аскинская ЦРБ</t>
  </si>
  <si>
    <t>022103</t>
  </si>
  <si>
    <t>ГБУЗ РБ Балтачевская ЦРБ</t>
  </si>
  <si>
    <t>025001</t>
  </si>
  <si>
    <t>ГБУЗ РБ Бирская ЦРБ</t>
  </si>
  <si>
    <t>025005</t>
  </si>
  <si>
    <t>ГБУЗ РБ Бураевская ЦРБ</t>
  </si>
  <si>
    <t>022102</t>
  </si>
  <si>
    <t>ГБУЗ РБ Верхне-Татышлинская ЦРБ</t>
  </si>
  <si>
    <t>021201</t>
  </si>
  <si>
    <t>ГБУЗ РБ ГБ г.Нефтекамск</t>
  </si>
  <si>
    <t>027001</t>
  </si>
  <si>
    <t>ГБУЗ РБ Дюртюлинская ЦРБ</t>
  </si>
  <si>
    <t>021206</t>
  </si>
  <si>
    <t>ГБУЗ РБ Калтасинская ЦРБ</t>
  </si>
  <si>
    <t>025003</t>
  </si>
  <si>
    <t>ГБУЗ РБ Караидельская ЦРБ</t>
  </si>
  <si>
    <t>021205</t>
  </si>
  <si>
    <t>ГБУЗ РБ Краснокамская ЦРБ</t>
  </si>
  <si>
    <t>025002</t>
  </si>
  <si>
    <t>ГБУЗ РБ Мишкинская ЦРБ</t>
  </si>
  <si>
    <t>022104</t>
  </si>
  <si>
    <t>ГБУЗ РБ Янаульская ЦРБ</t>
  </si>
  <si>
    <t>021668</t>
  </si>
  <si>
    <t>ООО МЦ "СЕМЕЙНЫЙ ДОКТОР"</t>
  </si>
  <si>
    <t>021259</t>
  </si>
  <si>
    <t>ООО "СтомЭл"</t>
  </si>
  <si>
    <t>021501</t>
  </si>
  <si>
    <t>ГБУЗ РБ Акъярская ЦРБ</t>
  </si>
  <si>
    <t>024001</t>
  </si>
  <si>
    <t>ГБУЗ РБ Аскаровская ЦРБ</t>
  </si>
  <si>
    <t>022001</t>
  </si>
  <si>
    <t>ГБУЗ РБ Баймакская ЦГБ</t>
  </si>
  <si>
    <t>024005</t>
  </si>
  <si>
    <t>ГБУЗ РБ Белорецкая ЦРКБ</t>
  </si>
  <si>
    <t>024002</t>
  </si>
  <si>
    <t>ГБУЗ РБ Бурзянская ЦРБ</t>
  </si>
  <si>
    <t>022012</t>
  </si>
  <si>
    <t>ГБУЗ РБ Зилаирская ЦРБ</t>
  </si>
  <si>
    <t>021901</t>
  </si>
  <si>
    <t>ГБУЗ РБ Учалинская ЦГБ</t>
  </si>
  <si>
    <t>021502</t>
  </si>
  <si>
    <t>ГБУЗ РБ ЦГБ г.Сибай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</si>
  <si>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</si>
  <si>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</si>
  <si>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</si>
  <si>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</si>
  <si>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</si>
  <si>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</si>
  <si>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</si>
  <si>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</si>
  <si>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</si>
  <si>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</si>
  <si>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</si>
  <si>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</si>
  <si>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021613</t>
  </si>
  <si>
    <t>ГБУЗ РБ КВД г.Стерлитамак</t>
  </si>
  <si>
    <t>021636</t>
  </si>
  <si>
    <t>ГБУЗ РБ СП г.Стерлитамак</t>
  </si>
  <si>
    <t>021620</t>
  </si>
  <si>
    <t>ГБУЗ РБ Станция скорой медицинской помощи г.Стерлитамак</t>
  </si>
  <si>
    <t>021604</t>
  </si>
  <si>
    <t>ЧУЗ "РЖД-Медицина" г.Стерлитамак"</t>
  </si>
  <si>
    <t>021111</t>
  </si>
  <si>
    <t>ГБУЗ РБ ГБ г.Кумертау</t>
  </si>
  <si>
    <t>021424</t>
  </si>
  <si>
    <t>ГБУЗ РБ ГБ г.Салават</t>
  </si>
  <si>
    <t>021407</t>
  </si>
  <si>
    <t>ГБУЗ РБ КВД г.Салават</t>
  </si>
  <si>
    <t>021105</t>
  </si>
  <si>
    <t>ГБУЗ РБ Исянгуловская ЦРБ</t>
  </si>
  <si>
    <t>029001</t>
  </si>
  <si>
    <t>ГБУЗ РБ Ишимбайская ЦРБ</t>
  </si>
  <si>
    <t>021605</t>
  </si>
  <si>
    <t>ГБУЗ РБ Красноусольская ЦРБ</t>
  </si>
  <si>
    <t>021104</t>
  </si>
  <si>
    <t>ГБУЗ РБ Мелеузовская ЦРБ</t>
  </si>
  <si>
    <t>021102</t>
  </si>
  <si>
    <t>ГБУЗ РБ Мраковская ЦРБ</t>
  </si>
  <si>
    <t>021606</t>
  </si>
  <si>
    <t>ГБУЗ РБ Стерлибашевская ЦРБ</t>
  </si>
  <si>
    <t>021607</t>
  </si>
  <si>
    <t>ГБУЗ РБ Толбазинская ЦРБ</t>
  </si>
  <si>
    <t>021405</t>
  </si>
  <si>
    <t>ГБУЗ РБ Федоровская ЦРБ</t>
  </si>
  <si>
    <t>021401</t>
  </si>
  <si>
    <t>ООО "Медсервис" г.Салават</t>
  </si>
  <si>
    <t>021303</t>
  </si>
  <si>
    <t>ГБУЗ РБ ГБ №1 г.Октябрьский</t>
  </si>
  <si>
    <t>028004</t>
  </si>
  <si>
    <t>ГБУЗ РБ Бакалинская ЦРБ</t>
  </si>
  <si>
    <t>023002</t>
  </si>
  <si>
    <t>ГБУЗ РБ Белебеевская ЦРБ</t>
  </si>
  <si>
    <t>023005</t>
  </si>
  <si>
    <t>ГБУЗ РБ Бижбулякская ЦРБ</t>
  </si>
  <si>
    <t>028002</t>
  </si>
  <si>
    <t>ГБУЗ РБ Верхнеяркеевская ЦРБ</t>
  </si>
  <si>
    <t>021002</t>
  </si>
  <si>
    <t>ГБУЗ РБ Давлекановская ЦРБ</t>
  </si>
  <si>
    <t>023006</t>
  </si>
  <si>
    <t>ГБУЗ РБ Ермекеевская ЦРБ</t>
  </si>
  <si>
    <t>021001</t>
  </si>
  <si>
    <t>ГБУЗ РБ Миякинская ЦРБ</t>
  </si>
  <si>
    <t>021003</t>
  </si>
  <si>
    <t>ГБУЗ РБ Раевская ЦРБ</t>
  </si>
  <si>
    <t>021701</t>
  </si>
  <si>
    <t>ГБУЗ РБ Туймазинская ЦРБ</t>
  </si>
  <si>
    <t>021706</t>
  </si>
  <si>
    <t>ГБУЗ РБ Шаранская ЦРБ</t>
  </si>
  <si>
    <t>021749</t>
  </si>
  <si>
    <t>ООО "Медсервис" с.Верхнеяркеево</t>
  </si>
  <si>
    <t>021322</t>
  </si>
  <si>
    <t>ООО "ОСЦ"</t>
  </si>
  <si>
    <t>021110</t>
  </si>
  <si>
    <t>ГБУЗ РБ Детская поликлиника №2 г.Уфа</t>
  </si>
  <si>
    <t>021100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</si>
  <si>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</si>
  <si>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t>027000</t>
  </si>
  <si>
    <t>ГБУЗ РБ Детская поликлиника  №4 г.Уфа</t>
  </si>
  <si>
    <t>021120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</si>
  <si>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</si>
  <si>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t>021130</t>
  </si>
  <si>
    <t>ГБУЗ РБ Детская поликлиника №6 г.Уфа</t>
  </si>
  <si>
    <t>021140</t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</si>
  <si>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</si>
  <si>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t>021150</t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</si>
  <si>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</si>
  <si>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t>027100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</si>
  <si>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№1 г.Уфа</t>
    </r>
  </si>
  <si>
    <t>028300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</si>
  <si>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№2 г.Уфа</t>
    </r>
  </si>
  <si>
    <t>028400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</si>
  <si>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№32 г.Уфа</t>
    </r>
  </si>
  <si>
    <t>028800</t>
  </si>
  <si>
    <r>
      <t>Г</t>
    </r>
    <r>
      <rPr>
        <sz val="9"/>
        <rFont val="Times New Roman"/>
        <family val="1"/>
        <charset val="204"/>
      </rPr>
      <t>БУЗ РБ Поликлиника №38 г.Уфа</t>
    </r>
  </si>
  <si>
    <t>029100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</si>
  <si>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</si>
  <si>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t>029200</t>
  </si>
  <si>
    <t>ГБУЗ РБ Поликлиника№44 г.Уфа</t>
  </si>
  <si>
    <t>029300</t>
  </si>
  <si>
    <t>ГБУЗ РБ Поликлиника №46 г.Уфа</t>
  </si>
  <si>
    <t>029500</t>
  </si>
  <si>
    <t>ГБУЗ РБ Поликлиника №48 г.Уфа</t>
  </si>
  <si>
    <t>029700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</si>
  <si>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</si>
  <si>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t>029800</t>
  </si>
  <si>
    <t>ГБУЗ РБ Поликлиника №51 г.Уфа</t>
  </si>
  <si>
    <t>029900</t>
  </si>
  <si>
    <t>ГБУЗ РБ Поликлиника №52 г.Уфа</t>
  </si>
  <si>
    <t>021040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</si>
  <si>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</si>
  <si>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t>021050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</si>
  <si>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</si>
  <si>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t>021060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</si>
  <si>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</si>
  <si>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t>021070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</si>
  <si>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</si>
  <si>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t>021080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</si>
  <si>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</si>
  <si>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t>021160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</si>
  <si>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</si>
  <si>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t>021310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</si>
  <si>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</si>
  <si>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t>029400</t>
  </si>
  <si>
    <t>ГБУЗ РБ ГКБ Демского района г.Уфы</t>
  </si>
  <si>
    <t>023500</t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</si>
  <si>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</si>
  <si>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t>021800</t>
  </si>
  <si>
    <t>ГБУЗ РБ ГКБ №8 г.Уфа</t>
  </si>
  <si>
    <t>024200</t>
  </si>
  <si>
    <t>ГБУЗ РБ ГБ №9 г.Уфа</t>
  </si>
  <si>
    <t>023000</t>
  </si>
  <si>
    <r>
      <t>Г</t>
    </r>
    <r>
      <rPr>
        <sz val="9"/>
        <color indexed="8"/>
        <rFont val="Times New Roman"/>
        <family val="1"/>
        <charset val="204"/>
      </rPr>
      <t>БУЗ РБ ГКБ №10 г.Уфа</t>
    </r>
  </si>
  <si>
    <t>022300</t>
  </si>
  <si>
    <t>ГБУЗ РБ ГКБ №13 г.Уфа</t>
  </si>
  <si>
    <t>021200</t>
  </si>
  <si>
    <t>ГБУЗ РБ ГДКБ №17 г.Уфа</t>
  </si>
  <si>
    <t>028000</t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</si>
  <si>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</si>
  <si>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t>023200</t>
  </si>
  <si>
    <t>ГБУЗ РБ РД №3 г.Уфа</t>
  </si>
  <si>
    <t>020159</t>
  </si>
  <si>
    <r>
      <t>Г</t>
    </r>
    <r>
      <rPr>
        <sz val="9"/>
        <rFont val="Times New Roman"/>
        <family val="1"/>
        <charset val="204"/>
      </rPr>
      <t>БУЗ  РССМП и ЦМК</t>
    </r>
  </si>
  <si>
    <t>022800</t>
  </si>
  <si>
    <t>ФГБОУ ВО БГМУ Минздрава России</t>
  </si>
  <si>
    <t>025000</t>
  </si>
  <si>
    <t>ФКУЗ "МСЧ МВД России по Республике Башкортостан"</t>
  </si>
  <si>
    <t>020171</t>
  </si>
  <si>
    <t>УФИЦ РАН</t>
  </si>
  <si>
    <t>022117</t>
  </si>
  <si>
    <t>ЧУЗ "КБ "РЖД-Медицина"г.Уфа</t>
  </si>
  <si>
    <t>022204</t>
  </si>
  <si>
    <t>ГБУЗ РБ Архангельская ЦРБ</t>
  </si>
  <si>
    <t>026005</t>
  </si>
  <si>
    <t>ГБУЗ РБ Белокатайская ЦРБ</t>
  </si>
  <si>
    <t>022202</t>
  </si>
  <si>
    <t>ГБУЗ РБ Благовещенская ЦРБ</t>
  </si>
  <si>
    <t>026002</t>
  </si>
  <si>
    <t>ГБУЗ РБ Большеустьикинская ЦРБ</t>
  </si>
  <si>
    <t>022002</t>
  </si>
  <si>
    <t>ГБУЗ РБ Буздякская ЦРБ</t>
  </si>
  <si>
    <t>022201</t>
  </si>
  <si>
    <t>ГБУЗ РБ Иглинская ЦРБ</t>
  </si>
  <si>
    <t>022205</t>
  </si>
  <si>
    <t>ГБУЗ РБ Кармаскалинская ЦРБ</t>
  </si>
  <si>
    <t>026004</t>
  </si>
  <si>
    <t>ГБУЗ РБ Кигинская ЦРБ</t>
  </si>
  <si>
    <t>022208</t>
  </si>
  <si>
    <t>ГБУЗ РБ Кушнаренковская ЦРБ</t>
  </si>
  <si>
    <t>026003</t>
  </si>
  <si>
    <t>ГБУЗ РБ Малоязовская ЦРБ</t>
  </si>
  <si>
    <t>026001</t>
  </si>
  <si>
    <t>ГБУЗ РБ Месягутовская ЦРБ</t>
  </si>
  <si>
    <t>022203</t>
  </si>
  <si>
    <t>ГБУЗ РБ Нуримановская ЦРБ</t>
  </si>
  <si>
    <t>027002</t>
  </si>
  <si>
    <t>ГБУЗ РБ Чекмагушевская ЦРБ</t>
  </si>
  <si>
    <t>022000</t>
  </si>
  <si>
    <t>ГБУЗ РБ Чишминская ЦРБ</t>
  </si>
  <si>
    <t>022003</t>
  </si>
  <si>
    <t>ГБУЗ РБ Языковская ЦРБ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</si>
  <si>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</si>
  <si>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</si>
  <si>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</si>
  <si>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</si>
  <si>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</si>
  <si>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</si>
  <si>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</si>
  <si>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</si>
  <si>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</si>
  <si>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</si>
  <si>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</si>
  <si>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</si>
  <si>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</si>
  <si>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</si>
  <si>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</si>
  <si>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</si>
  <si>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</si>
  <si>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</si>
  <si>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</si>
  <si>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</si>
  <si>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</si>
  <si>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</si>
  <si>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</si>
  <si>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</si>
  <si>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020262</t>
  </si>
  <si>
    <t>ООО "ММЦ "Клиника аллергологии и педиатрии"</t>
  </si>
  <si>
    <t>020199</t>
  </si>
  <si>
    <t>ООО "ММЦ "Профилактическая медицина"</t>
  </si>
  <si>
    <t>020172</t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</si>
  <si>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</si>
  <si>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</si>
  <si>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</si>
  <si>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</si>
  <si>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</si>
  <si>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</si>
  <si>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</si>
  <si>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</si>
  <si>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</si>
  <si>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</si>
  <si>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</si>
  <si>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</si>
  <si>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</si>
  <si>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</si>
  <si>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ГБУЗ РКБ им.Г.Г.Куватова</t>
  </si>
  <si>
    <t>022100</t>
  </si>
  <si>
    <t>ГАУЗ РКОД Минздрава РБ</t>
  </si>
  <si>
    <t>022130</t>
  </si>
  <si>
    <t>ГБУЗ РКЦ</t>
  </si>
  <si>
    <t>022113</t>
  </si>
  <si>
    <t>ГБУЗ РДКБ</t>
  </si>
  <si>
    <t>022109</t>
  </si>
  <si>
    <t>ГБУ "УфНИИ ГБ АН РБ"</t>
  </si>
  <si>
    <t xml:space="preserve">022112 </t>
  </si>
  <si>
    <t>ГБУЗ РКВД №1</t>
  </si>
  <si>
    <t>026000</t>
  </si>
  <si>
    <t>ГБУЗ РКПЦ МЗ РБ</t>
  </si>
  <si>
    <t>022132</t>
  </si>
  <si>
    <t>ГБУЗ РМГЦ</t>
  </si>
  <si>
    <t>022124</t>
  </si>
  <si>
    <t>ГБУЗ РВФД</t>
  </si>
  <si>
    <t>022220</t>
  </si>
  <si>
    <t>ГБУЗ РКГВВ</t>
  </si>
  <si>
    <t>022400</t>
  </si>
  <si>
    <t>ГБУЗ РБ БСМП г.Уфа</t>
  </si>
  <si>
    <t>022720</t>
  </si>
  <si>
    <t>ГБУЗ РБ ГКБ №21 г.Уфа</t>
  </si>
  <si>
    <t>022710</t>
  </si>
  <si>
    <t>ГБУЗ РКИБ</t>
  </si>
  <si>
    <t>022121</t>
  </si>
  <si>
    <t>АУЗ РСП</t>
  </si>
  <si>
    <t>022131</t>
  </si>
  <si>
    <t>ФГБУ "ВЦГПХ" Минздрава России</t>
  </si>
  <si>
    <t>022134</t>
  </si>
  <si>
    <t>ООО "Центр ПЭТ-Технолоджи"</t>
  </si>
  <si>
    <t>Медицинская помощь за пределами РБ</t>
  </si>
  <si>
    <t>Всего</t>
  </si>
  <si>
    <t>отдельные виды диагностики по ПГГ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</si>
  <si>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</si>
  <si>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</si>
  <si>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</si>
  <si>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</si>
  <si>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</si>
  <si>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</si>
  <si>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</si>
  <si>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дополнительные виды диагностики</t>
  </si>
  <si>
    <t>Радиоизотопная диагностика</t>
  </si>
  <si>
    <t>Лучевая терапия</t>
  </si>
  <si>
    <t>КТ/ПЭТ</t>
  </si>
  <si>
    <t>УЗИ скрининг</t>
  </si>
  <si>
    <t>ВМП</t>
  </si>
  <si>
    <t>КСГ по профилю "Онкология"</t>
  </si>
  <si>
    <t>КСГ по профилю "Медицинская реабилитация"</t>
  </si>
  <si>
    <t>КСГ (за исключением КСГ по профилю "Онкология", "Медицинская реабилитация")</t>
  </si>
  <si>
    <t>КСГ для случаев проведения ЭКО</t>
  </si>
  <si>
    <t>В стационарных условиях.</t>
  </si>
  <si>
    <t>по подушевому нормативу финансирования</t>
  </si>
  <si>
    <t>за единицу объема медицинской помощи (посещения)</t>
  </si>
  <si>
    <t>всего</t>
  </si>
  <si>
    <t>а том числе по специальности "стоматология"</t>
  </si>
  <si>
    <t>В амбулаторных условиях посещения с профилактической целью</t>
  </si>
  <si>
    <t xml:space="preserve">Плановые объемы финансирования по Базовой программе ОМС на 2021 год в стационарных условиях. </t>
  </si>
  <si>
    <t xml:space="preserve">Плановые объемы финансирования по Базовой программе ОМС на 2021 год в амбулаторных условиях ( посещения в неотложной форме). </t>
  </si>
  <si>
    <t>В амбулаторных условиях посещения  в неотложной форме.</t>
  </si>
  <si>
    <t>в том числе:по профилю "стоматология"</t>
  </si>
  <si>
    <t>руб.</t>
  </si>
  <si>
    <r>
      <t xml:space="preserve">Обращения МО, имеющие прикрепленное население </t>
    </r>
    <r>
      <rPr>
        <u/>
        <sz val="9"/>
        <rFont val="Times New Roman"/>
        <family val="1"/>
        <charset val="204"/>
      </rPr>
      <t>финансируемые по реестрам</t>
    </r>
  </si>
  <si>
    <r>
      <t xml:space="preserve">Обращения МО, имеющие прикрепленное население финансируемые по </t>
    </r>
    <r>
      <rPr>
        <u/>
        <sz val="9"/>
        <rFont val="Times New Roman"/>
        <family val="1"/>
        <charset val="204"/>
      </rPr>
      <t>подушевому принципу</t>
    </r>
  </si>
  <si>
    <t>В амбулаторных условиях обращения по поводу заболевания.</t>
  </si>
  <si>
    <t>в том числе по профилю "стоматология"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</si>
  <si>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</si>
  <si>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</si>
  <si>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в амбулаторных условиях</t>
  </si>
  <si>
    <t>в стационарных условиях</t>
  </si>
  <si>
    <t>в условиях дневного стационара</t>
  </si>
  <si>
    <t xml:space="preserve">Плановые объемы финансирования по Базовой программе ОМС на 2021 год (объемы сеансов (услуг) заместительной почечной терапии методами гемодиализа и перитонеального диализа). </t>
  </si>
  <si>
    <t xml:space="preserve">Плановые объемы финансирования по Базовой программе ОМС на 2021 год (скорая медицинская помощь). </t>
  </si>
  <si>
    <t>скорая медицинская помощь</t>
  </si>
  <si>
    <t xml:space="preserve">по подушевому нормативу финансирования </t>
  </si>
  <si>
    <t>за специализированный вызов</t>
  </si>
  <si>
    <t>за вызовов с применением тромболитических препаратов</t>
  </si>
  <si>
    <t xml:space="preserve">Плановые объемы финансирования отдельных диагностических (лабораторных) исследований, оказываемых в амбулаторно-поликлинических условиях на 2021 год          </t>
  </si>
  <si>
    <t>ФАП</t>
  </si>
  <si>
    <t xml:space="preserve">сумма </t>
  </si>
  <si>
    <t xml:space="preserve">Всего сумма на 2021 год  по СБП   </t>
  </si>
  <si>
    <t>в том числе</t>
  </si>
  <si>
    <t>В стационарных условиях</t>
  </si>
  <si>
    <t>В дневном стационаре</t>
  </si>
  <si>
    <t>Долечивание работающих граждан непосредственно после стационарного лечения в сан-кур организациях РБ</t>
  </si>
  <si>
    <t xml:space="preserve">Лечебные мероприятия  "Кибер-нож" </t>
  </si>
  <si>
    <t>операции с метками</t>
  </si>
  <si>
    <t>операции без меток</t>
  </si>
  <si>
    <t>ИТОГО</t>
  </si>
  <si>
    <t>Финансовое обеспечение дополнительных видов и условий оказания медицинской помощи, не установленных базовой программой ОМС на 2021 год.</t>
  </si>
  <si>
    <t xml:space="preserve">Плановые объемы финансирования по Базовой программе ОМС на 2021 год в амбулаторных условиях (посещения с профилактическими и иными целями). </t>
  </si>
  <si>
    <t>Плановые объемы финансирования фельдшерских, фельдшерско - акушерских пунктов на 2021 год.</t>
  </si>
  <si>
    <t xml:space="preserve">Плановые объемы финансирования по базовой программе ОМС на 2021 год в условиях дневного стационара. </t>
  </si>
  <si>
    <t>КСГ (за исключением профилей "Онкология", "Медицинская реабилитация" и ЭКО)</t>
  </si>
  <si>
    <t>Профиль "Онкология"</t>
  </si>
  <si>
    <t>ВМП ("онкология")</t>
  </si>
  <si>
    <t xml:space="preserve">Плановые объемы финансирования Территориальной программы ОМС на 2021 год. </t>
  </si>
  <si>
    <t>Базовая программ ОМС</t>
  </si>
  <si>
    <t xml:space="preserve"> стационар</t>
  </si>
  <si>
    <t>дневной стационар</t>
  </si>
  <si>
    <t xml:space="preserve">скорая медицинская помощь </t>
  </si>
  <si>
    <t>Сумма средств по  сверхбазовой программе ОМС</t>
  </si>
  <si>
    <t>амбулаторно-поликлиническая помощь</t>
  </si>
  <si>
    <t xml:space="preserve">Плановые объемы финансирования по Базовой программе ОМС на 2021 год в амбулаторных условиях (обращения по поводу заболевания). </t>
  </si>
  <si>
    <r>
      <t>Г</t>
    </r>
    <r>
      <rPr>
        <sz val="10"/>
        <color indexed="8"/>
        <rFont val="Times New Roman"/>
        <family val="1"/>
        <charset val="204"/>
      </rPr>
      <t>БУЗ РБ Детская поликлиника №3 г.Уфа</t>
    </r>
  </si>
  <si>
    <r>
      <t>Г</t>
    </r>
    <r>
      <rPr>
        <sz val="10"/>
        <color indexed="8"/>
        <rFont val="Times New Roman"/>
        <family val="1"/>
        <charset val="204"/>
      </rPr>
      <t>БУЗ РБ Детская поликлиника №5 г.Уфа</t>
    </r>
  </si>
  <si>
    <r>
      <t>Г</t>
    </r>
    <r>
      <rPr>
        <sz val="10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</si>
  <si>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r>
      <t>Г</t>
    </r>
    <r>
      <rPr>
        <sz val="10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</si>
  <si>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№1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</si>
  <si>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№2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</si>
  <si>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№32 г.Уфа</t>
    </r>
  </si>
  <si>
    <r>
      <t>Г</t>
    </r>
    <r>
      <rPr>
        <sz val="10"/>
        <rFont val="Times New Roman"/>
        <family val="1"/>
        <charset val="204"/>
      </rPr>
      <t>БУЗ РБ Поликлиника №38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</si>
  <si>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№43 г.Уфа</t>
    </r>
  </si>
  <si>
    <r>
      <t>Г</t>
    </r>
    <r>
      <rPr>
        <sz val="10"/>
        <color indexed="8"/>
        <rFont val="Times New Roman"/>
        <family val="1"/>
        <charset val="204"/>
      </rPr>
      <t>БУЗ РБ Поликлиника №50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</si>
  <si>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№1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</si>
  <si>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№2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</si>
  <si>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№4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</si>
  <si>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№5 г.Уфа</t>
    </r>
  </si>
  <si>
    <r>
      <t>Г</t>
    </r>
    <r>
      <rPr>
        <sz val="10"/>
        <color indexed="8"/>
        <rFont val="Times New Roman"/>
        <family val="1"/>
        <charset val="204"/>
      </rPr>
      <t>БУЗ РБ Стоматологическая поликлиника №6 г.Уфа</t>
    </r>
  </si>
  <si>
    <r>
      <t>Г</t>
    </r>
    <r>
      <rPr>
        <sz val="10"/>
        <color indexed="8"/>
        <rFont val="Times New Roman"/>
        <family val="1"/>
        <charset val="204"/>
      </rPr>
      <t>АУЗ РБ Стоматологическая поликлиника №8 г.Уфа</t>
    </r>
  </si>
  <si>
    <r>
      <t>Г</t>
    </r>
    <r>
      <rPr>
        <sz val="10"/>
        <color indexed="8"/>
        <rFont val="Times New Roman"/>
        <family val="1"/>
        <charset val="204"/>
      </rPr>
      <t>АУЗ РБ Стоматологическая поликлиника №9 г.Уфа</t>
    </r>
  </si>
  <si>
    <r>
      <t>Г</t>
    </r>
    <r>
      <rPr>
        <sz val="10"/>
        <color indexed="8"/>
        <rFont val="Times New Roman"/>
        <family val="1"/>
        <charset val="204"/>
      </rPr>
      <t>БУЗ РБ ГКБ №5 г.Уфа</t>
    </r>
  </si>
  <si>
    <r>
      <t>Г</t>
    </r>
    <r>
      <rPr>
        <sz val="10"/>
        <color indexed="8"/>
        <rFont val="Times New Roman"/>
        <family val="1"/>
        <charset val="204"/>
      </rPr>
      <t>БУЗ РБ ГКБ №10 г.Уфа</t>
    </r>
  </si>
  <si>
    <r>
      <t>ГБ</t>
    </r>
    <r>
      <rPr>
        <sz val="10"/>
        <color indexed="8"/>
        <rFont val="Times New Roman"/>
        <family val="1"/>
        <charset val="204"/>
      </rPr>
      <t>УЗ РБ ГКБ №18 г.Уфы</t>
    </r>
  </si>
  <si>
    <r>
      <t>Г</t>
    </r>
    <r>
      <rPr>
        <sz val="10"/>
        <rFont val="Times New Roman"/>
        <family val="1"/>
        <charset val="204"/>
      </rPr>
      <t>БУЗ  РССМП и ЦМК</t>
    </r>
  </si>
  <si>
    <r>
      <rPr>
        <sz val="10"/>
        <color indexed="8"/>
        <rFont val="Times New Roman"/>
        <family val="1"/>
        <charset val="204"/>
      </rPr>
      <t>ООО "МЦ МЕГИ</t>
    </r>
    <r>
      <rPr>
        <sz val="10"/>
        <color theme="1"/>
        <rFont val="Times New Roman"/>
        <family val="1"/>
        <charset val="204"/>
      </rPr>
      <t>"</t>
    </r>
  </si>
  <si>
    <t>Итого по МО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</si>
  <si>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медицинская реабилитация, травмпункты, гемодиализ)</t>
    </r>
  </si>
  <si>
    <t xml:space="preserve">* - Цитологическое исследование мазка с шейки матки (жидкостной метод), </t>
  </si>
  <si>
    <t>за единицу объема медицинской помощи (исследования в рамках первого этапа диспансеризации взрослого населения)*</t>
  </si>
  <si>
    <t xml:space="preserve"> - Исследование кала на скрытую кровь иммунохимическим методом (количественный метод).</t>
  </si>
  <si>
    <t xml:space="preserve"> Объемы финансирования  на 2021 год  (Протокол № 8-21)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</si>
</sst>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6" fillId="0" borderId="0"/>
    <xf numFmtId="0" fontId="2" fillId="0" borderId="0"/>
    <xf numFmtId="0" fontId="18" fillId="0" borderId="0"/>
    <xf numFmtId="0" fontId="6" fillId="0" borderId="0"/>
    <xf numFmtId="0" fontId="18" fillId="0" borderId="0"/>
    <xf numFmtId="0" fontId="1" fillId="0" borderId="0"/>
  </cellStyleXfs>
  <cellXfs count="252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right" vertical="center"/>
    </xf>
    <xf numFmtId="0" fontId="7" fillId="2" borderId="2" xfId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left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49" fontId="7" fillId="2" borderId="1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9" fillId="2" borderId="2" xfId="1" applyNumberFormat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right" vertical="center"/>
    </xf>
    <xf numFmtId="0" fontId="7" fillId="2" borderId="5" xfId="1" applyFont="1" applyFill="1" applyBorder="1" applyAlignment="1">
      <alignment horizontal="left" vertical="center" wrapText="1"/>
    </xf>
    <xf numFmtId="0" fontId="8" fillId="2" borderId="5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8" fillId="2" borderId="7" xfId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  <xf numFmtId="4" fontId="5" fillId="2" borderId="6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vertical="center" wrapText="1"/>
    </xf>
    <xf numFmtId="3" fontId="8" fillId="2" borderId="2" xfId="1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/>
    </xf>
    <xf numFmtId="3" fontId="12" fillId="2" borderId="2" xfId="1" applyNumberFormat="1" applyFont="1" applyFill="1" applyBorder="1" applyAlignment="1">
      <alignment horizontal="center" vertical="center" wrapText="1"/>
    </xf>
    <xf numFmtId="3" fontId="10" fillId="0" borderId="2" xfId="2" applyNumberFormat="1" applyFont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8" fillId="2" borderId="5" xfId="1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3" fontId="3" fillId="2" borderId="0" xfId="0" applyNumberFormat="1" applyFont="1" applyFill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2" fontId="15" fillId="2" borderId="2" xfId="0" applyNumberFormat="1" applyFont="1" applyFill="1" applyBorder="1" applyAlignment="1">
      <alignment horizontal="center" vertical="center" wrapText="1"/>
    </xf>
    <xf numFmtId="3" fontId="14" fillId="2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9" fontId="15" fillId="2" borderId="2" xfId="1" applyNumberFormat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left" vertical="center" wrapText="1"/>
    </xf>
    <xf numFmtId="3" fontId="17" fillId="0" borderId="2" xfId="0" applyNumberFormat="1" applyFont="1" applyFill="1" applyBorder="1" applyAlignment="1">
      <alignment horizontal="center" vertical="center" shrinkToFit="1"/>
    </xf>
    <xf numFmtId="1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3" fontId="10" fillId="0" borderId="2" xfId="2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3" fontId="15" fillId="0" borderId="2" xfId="0" applyNumberFormat="1" applyFont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 shrinkToFit="1"/>
    </xf>
    <xf numFmtId="4" fontId="15" fillId="0" borderId="0" xfId="0" applyNumberFormat="1" applyFont="1" applyAlignment="1">
      <alignment horizontal="center" vertical="center"/>
    </xf>
    <xf numFmtId="3" fontId="10" fillId="0" borderId="2" xfId="2" applyNumberFormat="1" applyFont="1" applyBorder="1" applyAlignment="1">
      <alignment horizontal="center" vertical="center" wrapText="1"/>
    </xf>
    <xf numFmtId="49" fontId="21" fillId="2" borderId="4" xfId="1" applyNumberFormat="1" applyFont="1" applyFill="1" applyBorder="1" applyAlignment="1">
      <alignment horizontal="center" vertical="center"/>
    </xf>
    <xf numFmtId="3" fontId="19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22" fillId="0" borderId="2" xfId="2" applyNumberFormat="1" applyFont="1" applyBorder="1" applyAlignment="1">
      <alignment horizontal="right" vertical="center" wrapText="1"/>
    </xf>
    <xf numFmtId="3" fontId="3" fillId="2" borderId="3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3" fontId="5" fillId="2" borderId="2" xfId="0" applyNumberFormat="1" applyFont="1" applyFill="1" applyBorder="1" applyAlignment="1">
      <alignment horizontal="right" vertical="center" wrapText="1"/>
    </xf>
    <xf numFmtId="3" fontId="3" fillId="3" borderId="3" xfId="0" applyNumberFormat="1" applyFont="1" applyFill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right" vertical="center" wrapText="1"/>
    </xf>
    <xf numFmtId="3" fontId="5" fillId="3" borderId="3" xfId="0" applyNumberFormat="1" applyFont="1" applyFill="1" applyBorder="1" applyAlignment="1">
      <alignment horizontal="right" vertical="center"/>
    </xf>
    <xf numFmtId="3" fontId="5" fillId="3" borderId="3" xfId="0" applyNumberFormat="1" applyFont="1" applyFill="1" applyBorder="1" applyAlignment="1">
      <alignment vertical="center"/>
    </xf>
    <xf numFmtId="3" fontId="8" fillId="2" borderId="2" xfId="1" applyNumberFormat="1" applyFont="1" applyFill="1" applyBorder="1" applyAlignment="1">
      <alignment vertical="center"/>
    </xf>
    <xf numFmtId="3" fontId="7" fillId="2" borderId="2" xfId="1" applyNumberFormat="1" applyFont="1" applyFill="1" applyBorder="1" applyAlignment="1">
      <alignment vertical="center"/>
    </xf>
    <xf numFmtId="3" fontId="3" fillId="2" borderId="2" xfId="1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vertical="center"/>
    </xf>
    <xf numFmtId="3" fontId="7" fillId="2" borderId="1" xfId="1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vertical="center"/>
    </xf>
    <xf numFmtId="3" fontId="8" fillId="2" borderId="2" xfId="1" applyNumberFormat="1" applyFont="1" applyFill="1" applyBorder="1" applyAlignment="1">
      <alignment horizontal="right" vertical="center" wrapText="1"/>
    </xf>
    <xf numFmtId="3" fontId="7" fillId="2" borderId="2" xfId="1" applyNumberFormat="1" applyFont="1" applyFill="1" applyBorder="1" applyAlignment="1">
      <alignment horizontal="right" vertical="center" wrapText="1"/>
    </xf>
    <xf numFmtId="3" fontId="3" fillId="2" borderId="2" xfId="1" applyNumberFormat="1" applyFont="1" applyFill="1" applyBorder="1" applyAlignment="1">
      <alignment horizontal="right"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3" fontId="7" fillId="2" borderId="1" xfId="1" applyNumberFormat="1" applyFont="1" applyFill="1" applyBorder="1" applyAlignment="1">
      <alignment horizontal="right" vertical="center" wrapText="1"/>
    </xf>
    <xf numFmtId="3" fontId="8" fillId="2" borderId="1" xfId="1" applyNumberFormat="1" applyFont="1" applyFill="1" applyBorder="1" applyAlignment="1">
      <alignment horizontal="right" vertical="center" wrapText="1"/>
    </xf>
    <xf numFmtId="3" fontId="7" fillId="2" borderId="2" xfId="0" applyNumberFormat="1" applyFont="1" applyFill="1" applyBorder="1" applyAlignment="1">
      <alignment horizontal="right" vertical="center" wrapText="1"/>
    </xf>
    <xf numFmtId="3" fontId="9" fillId="2" borderId="2" xfId="1" applyNumberFormat="1" applyFont="1" applyFill="1" applyBorder="1" applyAlignment="1">
      <alignment horizontal="right" vertical="center" wrapText="1"/>
    </xf>
    <xf numFmtId="2" fontId="3" fillId="2" borderId="0" xfId="0" applyNumberFormat="1" applyFont="1" applyFill="1" applyAlignment="1">
      <alignment horizontal="right" vertical="center"/>
    </xf>
    <xf numFmtId="3" fontId="7" fillId="2" borderId="5" xfId="1" applyNumberFormat="1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3" fontId="7" fillId="2" borderId="7" xfId="1" applyNumberFormat="1" applyFont="1" applyFill="1" applyBorder="1" applyAlignment="1">
      <alignment horizontal="center" vertical="center" wrapText="1"/>
    </xf>
    <xf numFmtId="3" fontId="8" fillId="2" borderId="7" xfId="1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9" fillId="2" borderId="5" xfId="1" applyNumberFormat="1" applyFont="1" applyFill="1" applyBorder="1" applyAlignment="1">
      <alignment horizontal="center" vertical="center" wrapText="1"/>
    </xf>
    <xf numFmtId="4" fontId="8" fillId="2" borderId="2" xfId="1" applyNumberFormat="1" applyFont="1" applyFill="1" applyBorder="1" applyAlignment="1">
      <alignment vertical="center"/>
    </xf>
    <xf numFmtId="4" fontId="7" fillId="2" borderId="2" xfId="1" applyNumberFormat="1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4" fontId="3" fillId="2" borderId="2" xfId="1" applyNumberFormat="1" applyFont="1" applyFill="1" applyBorder="1" applyAlignment="1">
      <alignment vertical="center"/>
    </xf>
    <xf numFmtId="4" fontId="9" fillId="2" borderId="5" xfId="1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3" fontId="19" fillId="2" borderId="3" xfId="0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2" fontId="15" fillId="2" borderId="5" xfId="0" applyNumberFormat="1" applyFont="1" applyFill="1" applyBorder="1" applyAlignment="1">
      <alignment horizontal="center" vertical="center" wrapText="1"/>
    </xf>
    <xf numFmtId="2" fontId="15" fillId="2" borderId="4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3" fontId="10" fillId="0" borderId="2" xfId="2" applyNumberFormat="1" applyFont="1" applyBorder="1" applyAlignment="1">
      <alignment horizontal="center" vertical="center" wrapText="1"/>
    </xf>
    <xf numFmtId="3" fontId="10" fillId="0" borderId="3" xfId="2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13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left" vertical="center" wrapText="1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5" xfId="1" applyNumberFormat="1" applyFont="1" applyFill="1" applyBorder="1" applyAlignment="1">
      <alignment horizontal="left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center" vertical="center"/>
    </xf>
    <xf numFmtId="3" fontId="7" fillId="0" borderId="7" xfId="1" applyNumberFormat="1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3" fontId="8" fillId="0" borderId="7" xfId="1" applyNumberFormat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left" vertical="center" wrapText="1"/>
    </xf>
    <xf numFmtId="3" fontId="9" fillId="0" borderId="2" xfId="1" applyNumberFormat="1" applyFont="1" applyFill="1" applyBorder="1" applyAlignment="1">
      <alignment horizontal="center" vertical="center"/>
    </xf>
    <xf numFmtId="3" fontId="9" fillId="0" borderId="5" xfId="1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Alignment="1">
      <alignment horizontal="left"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Alignment="1">
      <alignment horizontal="right" vertical="center"/>
    </xf>
    <xf numFmtId="3" fontId="15" fillId="0" borderId="0" xfId="0" applyNumberFormat="1" applyFont="1" applyFill="1" applyAlignment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/>
    </xf>
    <xf numFmtId="3" fontId="14" fillId="0" borderId="2" xfId="0" applyNumberFormat="1" applyFont="1" applyFill="1" applyBorder="1" applyAlignment="1">
      <alignment horizontal="right" vertical="center"/>
    </xf>
    <xf numFmtId="3" fontId="14" fillId="0" borderId="2" xfId="0" applyNumberFormat="1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49" fontId="9" fillId="0" borderId="2" xfId="1" applyNumberFormat="1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left" vertical="center" wrapText="1"/>
    </xf>
    <xf numFmtId="49" fontId="15" fillId="0" borderId="2" xfId="1" applyNumberFormat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49" fontId="15" fillId="0" borderId="2" xfId="1" applyNumberFormat="1" applyFont="1" applyFill="1" applyBorder="1" applyAlignment="1">
      <alignment horizontal="center" vertical="center"/>
    </xf>
    <xf numFmtId="3" fontId="15" fillId="0" borderId="2" xfId="6" applyNumberFormat="1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49" fontId="9" fillId="0" borderId="2" xfId="1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49" fontId="7" fillId="0" borderId="2" xfId="1" applyNumberFormat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left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49" fontId="7" fillId="0" borderId="5" xfId="1" applyNumberFormat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/>
    </xf>
  </cellXfs>
  <cellStyles count="7">
    <cellStyle name="Обычный" xfId="0" builtinId="0"/>
    <cellStyle name="Обычный 15" xfId="5"/>
    <cellStyle name="Обычный 2" xfId="1"/>
    <cellStyle name="Обычный 2 3" xfId="4"/>
    <cellStyle name="Обычный 4" xfId="3"/>
    <cellStyle name="Обычный 83" xfId="2"/>
    <cellStyle name="Обычный 85" xfId="6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57"/>
  <sheetViews>
    <sheetView tabSelected="1" zoomScale="106" zoomScaleNormal="106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L152" sqref="L152"/>
    </sheetView>
  </sheetViews>
  <sheetFormatPr defaultRowHeight="12" x14ac:dyDescent="0.2"/>
  <cols>
    <col min="1" max="1" width="4.7109375" style="1" customWidth="1"/>
    <col min="2" max="2" width="8" style="1" customWidth="1"/>
    <col min="3" max="3" width="31.28515625" style="2" customWidth="1"/>
    <col min="4" max="4" width="14.140625" style="52" customWidth="1"/>
    <col min="5" max="5" width="12.5703125" style="52" customWidth="1"/>
    <col min="6" max="6" width="13.5703125" style="52" customWidth="1"/>
    <col min="7" max="7" width="11.85546875" style="52" customWidth="1"/>
    <col min="8" max="8" width="12.85546875" style="52" customWidth="1"/>
    <col min="9" max="9" width="12.140625" style="52" customWidth="1"/>
    <col min="10" max="10" width="12.85546875" style="52" customWidth="1"/>
    <col min="11" max="16384" width="9.140625" style="3"/>
  </cols>
  <sheetData>
    <row r="2" spans="1:10" ht="20.25" customHeight="1" x14ac:dyDescent="0.2">
      <c r="A2" s="118" t="s">
        <v>364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x14ac:dyDescent="0.2">
      <c r="C3" s="4"/>
      <c r="J3" s="52" t="s">
        <v>329</v>
      </c>
    </row>
    <row r="4" spans="1:10" s="5" customFormat="1" ht="24.75" customHeight="1" x14ac:dyDescent="0.2">
      <c r="A4" s="119" t="s">
        <v>0</v>
      </c>
      <c r="B4" s="119" t="s">
        <v>1</v>
      </c>
      <c r="C4" s="121" t="s">
        <v>2</v>
      </c>
      <c r="D4" s="123" t="s">
        <v>365</v>
      </c>
      <c r="E4" s="123"/>
      <c r="F4" s="123"/>
      <c r="G4" s="123"/>
      <c r="H4" s="123"/>
      <c r="I4" s="124" t="s">
        <v>369</v>
      </c>
      <c r="J4" s="126" t="s">
        <v>399</v>
      </c>
    </row>
    <row r="5" spans="1:10" ht="51.75" customHeight="1" x14ac:dyDescent="0.2">
      <c r="A5" s="120"/>
      <c r="B5" s="120"/>
      <c r="C5" s="122"/>
      <c r="D5" s="74" t="s">
        <v>366</v>
      </c>
      <c r="E5" s="74" t="s">
        <v>367</v>
      </c>
      <c r="F5" s="74" t="s">
        <v>370</v>
      </c>
      <c r="G5" s="74" t="s">
        <v>368</v>
      </c>
      <c r="H5" s="74" t="s">
        <v>322</v>
      </c>
      <c r="I5" s="125"/>
      <c r="J5" s="126"/>
    </row>
    <row r="6" spans="1:10" s="5" customFormat="1" x14ac:dyDescent="0.2">
      <c r="A6" s="127" t="s">
        <v>300</v>
      </c>
      <c r="B6" s="128"/>
      <c r="C6" s="128"/>
      <c r="D6" s="27">
        <f>D8+D7</f>
        <v>26605119210</v>
      </c>
      <c r="E6" s="27">
        <f t="shared" ref="E6:J6" si="0">E8+E7</f>
        <v>6020719889</v>
      </c>
      <c r="F6" s="27">
        <f t="shared" si="0"/>
        <v>21050964499.920559</v>
      </c>
      <c r="G6" s="27">
        <f t="shared" si="0"/>
        <v>3503425720</v>
      </c>
      <c r="H6" s="27">
        <f t="shared" si="0"/>
        <v>57180229318.920563</v>
      </c>
      <c r="I6" s="27">
        <f t="shared" si="0"/>
        <v>249846963</v>
      </c>
      <c r="J6" s="27">
        <f t="shared" si="0"/>
        <v>57430076281.920563</v>
      </c>
    </row>
    <row r="7" spans="1:10" s="5" customFormat="1" ht="15" customHeight="1" x14ac:dyDescent="0.2">
      <c r="A7" s="75"/>
      <c r="B7" s="76"/>
      <c r="C7" s="37" t="s">
        <v>299</v>
      </c>
      <c r="D7" s="10">
        <f>'КС '!D7+Гемодиализ!F7+Гемодиализ!G7</f>
        <v>2541913339</v>
      </c>
      <c r="E7" s="10">
        <f>ДС!D6+Гемодиализ!H7</f>
        <v>621331743</v>
      </c>
      <c r="F7" s="10">
        <f>'АПУ профилактика'!D8+'АПУ в неотл.форме'!D7+'АПУ обращения'!D8+'ОДИ ПГГ'!D7+'ОДИ МЗ РБ'!D7+ФАП!D7+Гемодиализ!I7</f>
        <v>349935676</v>
      </c>
      <c r="G7" s="10">
        <f>СМП!D7</f>
        <v>73565329</v>
      </c>
      <c r="H7" s="10">
        <f>D7+E7+F7+G7</f>
        <v>3586746087</v>
      </c>
      <c r="I7" s="27"/>
      <c r="J7" s="10">
        <f t="shared" ref="J7" si="1">H7+I7</f>
        <v>3586746087</v>
      </c>
    </row>
    <row r="8" spans="1:10" s="5" customFormat="1" ht="12.75" x14ac:dyDescent="0.2">
      <c r="A8" s="75"/>
      <c r="B8" s="73"/>
      <c r="C8" s="37" t="s">
        <v>394</v>
      </c>
      <c r="D8" s="27">
        <f>SUM(D9:D156)</f>
        <v>24063205871</v>
      </c>
      <c r="E8" s="27">
        <f t="shared" ref="E8:J8" si="2">SUM(E9:E156)</f>
        <v>5399388146</v>
      </c>
      <c r="F8" s="27">
        <f t="shared" si="2"/>
        <v>20701028823.920559</v>
      </c>
      <c r="G8" s="27">
        <f t="shared" si="2"/>
        <v>3429860391</v>
      </c>
      <c r="H8" s="27">
        <f t="shared" si="2"/>
        <v>53593483231.920563</v>
      </c>
      <c r="I8" s="27">
        <f t="shared" si="2"/>
        <v>249846963</v>
      </c>
      <c r="J8" s="27">
        <f t="shared" si="2"/>
        <v>53843330194.920563</v>
      </c>
    </row>
    <row r="9" spans="1:10" ht="12" customHeight="1" x14ac:dyDescent="0.2">
      <c r="A9" s="7">
        <v>1</v>
      </c>
      <c r="B9" s="8" t="s">
        <v>3</v>
      </c>
      <c r="C9" s="30" t="s">
        <v>4</v>
      </c>
      <c r="D9" s="10">
        <f>'КС '!D9+Гемодиализ!F9+Гемодиализ!G9</f>
        <v>47476627</v>
      </c>
      <c r="E9" s="10">
        <f>ДС!D8+Гемодиализ!H9</f>
        <v>9868531</v>
      </c>
      <c r="F9" s="10">
        <f>'АПУ профилактика'!D10+'АПУ в неотл.форме'!D9+'АПУ обращения'!D10+'ОДИ ПГГ'!D9+'ОДИ МЗ РБ'!D9+ФАП!D9+Гемодиализ!E9+Гемодиализ!I9</f>
        <v>97081963</v>
      </c>
      <c r="G9" s="10">
        <f>СМП!D9</f>
        <v>15791186</v>
      </c>
      <c r="H9" s="10">
        <f t="shared" ref="H9:H40" si="3">D9+E9+F9+G9</f>
        <v>170218307</v>
      </c>
      <c r="I9" s="10"/>
      <c r="J9" s="10">
        <f>H9+I9</f>
        <v>170218307</v>
      </c>
    </row>
    <row r="10" spans="1:10" x14ac:dyDescent="0.2">
      <c r="A10" s="7">
        <v>2</v>
      </c>
      <c r="B10" s="11" t="s">
        <v>5</v>
      </c>
      <c r="C10" s="30" t="s">
        <v>6</v>
      </c>
      <c r="D10" s="10">
        <f>'КС '!D10+Гемодиализ!F10+Гемодиализ!G10</f>
        <v>34943288</v>
      </c>
      <c r="E10" s="10">
        <f>ДС!D9+Гемодиализ!H10</f>
        <v>10972955</v>
      </c>
      <c r="F10" s="10">
        <f>'АПУ профилактика'!D11+'АПУ в неотл.форме'!D10+'АПУ обращения'!D11+'ОДИ ПГГ'!D10+'ОДИ МЗ РБ'!D10+ФАП!D10+Гемодиализ!E10+Гемодиализ!I10</f>
        <v>96038993</v>
      </c>
      <c r="G10" s="10">
        <f>СМП!D10</f>
        <v>15653004</v>
      </c>
      <c r="H10" s="10">
        <f t="shared" si="3"/>
        <v>157608240</v>
      </c>
      <c r="I10" s="10"/>
      <c r="J10" s="10">
        <f t="shared" ref="J10:J73" si="4">H10+I10</f>
        <v>157608240</v>
      </c>
    </row>
    <row r="11" spans="1:10" x14ac:dyDescent="0.2">
      <c r="A11" s="7">
        <v>3</v>
      </c>
      <c r="B11" s="12" t="s">
        <v>7</v>
      </c>
      <c r="C11" s="29" t="s">
        <v>8</v>
      </c>
      <c r="D11" s="10">
        <f>'КС '!D11+Гемодиализ!F11+Гемодиализ!G11</f>
        <v>205845477</v>
      </c>
      <c r="E11" s="10">
        <f>ДС!D10+Гемодиализ!H11</f>
        <v>30929418</v>
      </c>
      <c r="F11" s="10">
        <f>'АПУ профилактика'!D12+'АПУ в неотл.форме'!D11+'АПУ обращения'!D12+'ОДИ ПГГ'!D11+'ОДИ МЗ РБ'!D11+ФАП!D11+Гемодиализ!E11+Гемодиализ!I11</f>
        <v>268693589</v>
      </c>
      <c r="G11" s="10">
        <f>СМП!D11</f>
        <v>47222836</v>
      </c>
      <c r="H11" s="10">
        <f t="shared" si="3"/>
        <v>552691320</v>
      </c>
      <c r="I11" s="10"/>
      <c r="J11" s="10">
        <f t="shared" si="4"/>
        <v>552691320</v>
      </c>
    </row>
    <row r="12" spans="1:10" ht="14.25" customHeight="1" x14ac:dyDescent="0.2">
      <c r="A12" s="7">
        <v>4</v>
      </c>
      <c r="B12" s="8" t="s">
        <v>9</v>
      </c>
      <c r="C12" s="30" t="s">
        <v>10</v>
      </c>
      <c r="D12" s="10">
        <f>'КС '!D12+Гемодиализ!F12+Гемодиализ!G12</f>
        <v>40452507</v>
      </c>
      <c r="E12" s="10">
        <f>ДС!D11+Гемодиализ!H12</f>
        <v>11621023</v>
      </c>
      <c r="F12" s="10">
        <f>'АПУ профилактика'!D13+'АПУ в неотл.форме'!D12+'АПУ обращения'!D13+'ОДИ ПГГ'!D12+'ОДИ МЗ РБ'!D12+ФАП!D12+Гемодиализ!E12+Гемодиализ!I12</f>
        <v>108101686</v>
      </c>
      <c r="G12" s="10">
        <f>СМП!D12</f>
        <v>18210245</v>
      </c>
      <c r="H12" s="10">
        <f t="shared" si="3"/>
        <v>178385461</v>
      </c>
      <c r="I12" s="10"/>
      <c r="J12" s="10">
        <f t="shared" si="4"/>
        <v>178385461</v>
      </c>
    </row>
    <row r="13" spans="1:10" x14ac:dyDescent="0.2">
      <c r="A13" s="7">
        <v>5</v>
      </c>
      <c r="B13" s="8" t="s">
        <v>11</v>
      </c>
      <c r="C13" s="30" t="s">
        <v>12</v>
      </c>
      <c r="D13" s="10">
        <f>'КС '!D13+Гемодиализ!F13+Гемодиализ!G13</f>
        <v>43641978</v>
      </c>
      <c r="E13" s="10">
        <f>ДС!D12+Гемодиализ!H13</f>
        <v>12330951</v>
      </c>
      <c r="F13" s="10">
        <f>'АПУ профилактика'!D14+'АПУ в неотл.форме'!D13+'АПУ обращения'!D14+'ОДИ ПГГ'!D13+'ОДИ МЗ РБ'!D13+ФАП!D13+Гемодиализ!E13+Гемодиализ!I13</f>
        <v>111576179</v>
      </c>
      <c r="G13" s="10">
        <f>СМП!D13</f>
        <v>0</v>
      </c>
      <c r="H13" s="10">
        <f t="shared" si="3"/>
        <v>167549108</v>
      </c>
      <c r="I13" s="10"/>
      <c r="J13" s="10">
        <f t="shared" si="4"/>
        <v>167549108</v>
      </c>
    </row>
    <row r="14" spans="1:10" x14ac:dyDescent="0.2">
      <c r="A14" s="7">
        <v>6</v>
      </c>
      <c r="B14" s="12" t="s">
        <v>13</v>
      </c>
      <c r="C14" s="29" t="s">
        <v>14</v>
      </c>
      <c r="D14" s="10">
        <f>'КС '!D14+Гемодиализ!F14+Гемодиализ!G14</f>
        <v>550763223</v>
      </c>
      <c r="E14" s="10">
        <f>ДС!D13+Гемодиализ!H14</f>
        <v>81987524</v>
      </c>
      <c r="F14" s="10">
        <f>'АПУ профилактика'!D15+'АПУ в неотл.форме'!D14+'АПУ обращения'!D15+'ОДИ ПГГ'!D14+'ОДИ МЗ РБ'!D14+ФАП!D14+Гемодиализ!E14+Гемодиализ!I14</f>
        <v>659179785</v>
      </c>
      <c r="G14" s="10">
        <f>СМП!D14</f>
        <v>268747608</v>
      </c>
      <c r="H14" s="10">
        <f t="shared" si="3"/>
        <v>1560678140</v>
      </c>
      <c r="I14" s="10"/>
      <c r="J14" s="10">
        <f t="shared" si="4"/>
        <v>1560678140</v>
      </c>
    </row>
    <row r="15" spans="1:10" x14ac:dyDescent="0.2">
      <c r="A15" s="7">
        <v>7</v>
      </c>
      <c r="B15" s="14" t="s">
        <v>15</v>
      </c>
      <c r="C15" s="31" t="s">
        <v>16</v>
      </c>
      <c r="D15" s="10">
        <f>'КС '!D15+Гемодиализ!F15+Гемодиализ!G15</f>
        <v>169288154</v>
      </c>
      <c r="E15" s="10">
        <f>ДС!D14+Гемодиализ!H15</f>
        <v>29746107</v>
      </c>
      <c r="F15" s="10">
        <f>'АПУ профилактика'!D16+'АПУ в неотл.форме'!D15+'АПУ обращения'!D16+'ОДИ ПГГ'!D15+'ОДИ МЗ РБ'!D15+ФАП!D15+Гемодиализ!E15+Гемодиализ!I15</f>
        <v>259772306</v>
      </c>
      <c r="G15" s="10">
        <f>СМП!D15</f>
        <v>0</v>
      </c>
      <c r="H15" s="10">
        <f t="shared" si="3"/>
        <v>458806567</v>
      </c>
      <c r="I15" s="10"/>
      <c r="J15" s="10">
        <f t="shared" si="4"/>
        <v>458806567</v>
      </c>
    </row>
    <row r="16" spans="1:10" x14ac:dyDescent="0.2">
      <c r="A16" s="7">
        <v>8</v>
      </c>
      <c r="B16" s="12" t="s">
        <v>17</v>
      </c>
      <c r="C16" s="29" t="s">
        <v>18</v>
      </c>
      <c r="D16" s="10">
        <f>'КС '!D16+Гемодиализ!F16+Гемодиализ!G16</f>
        <v>36847459</v>
      </c>
      <c r="E16" s="10">
        <f>ДС!D15+Гемодиализ!H16</f>
        <v>13365737</v>
      </c>
      <c r="F16" s="10">
        <f>'АПУ профилактика'!D17+'АПУ в неотл.форме'!D16+'АПУ обращения'!D17+'ОДИ ПГГ'!D16+'ОДИ МЗ РБ'!D16+ФАП!D16+Гемодиализ!E16+Гемодиализ!I16</f>
        <v>119781513</v>
      </c>
      <c r="G16" s="10">
        <f>СМП!D16</f>
        <v>0</v>
      </c>
      <c r="H16" s="10">
        <f t="shared" si="3"/>
        <v>169994709</v>
      </c>
      <c r="I16" s="10"/>
      <c r="J16" s="10">
        <f t="shared" si="4"/>
        <v>169994709</v>
      </c>
    </row>
    <row r="17" spans="1:10" x14ac:dyDescent="0.2">
      <c r="A17" s="7">
        <v>9</v>
      </c>
      <c r="B17" s="12" t="s">
        <v>19</v>
      </c>
      <c r="C17" s="29" t="s">
        <v>20</v>
      </c>
      <c r="D17" s="10">
        <f>'КС '!D17+Гемодиализ!F17+Гемодиализ!G17</f>
        <v>56211689</v>
      </c>
      <c r="E17" s="10">
        <f>ДС!D16+Гемодиализ!H17</f>
        <v>11461716</v>
      </c>
      <c r="F17" s="10">
        <f>'АПУ профилактика'!D18+'АПУ в неотл.форме'!D17+'АПУ обращения'!D18+'ОДИ ПГГ'!D17+'ОДИ МЗ РБ'!D17+ФАП!D17+Гемодиализ!E17+Гемодиализ!I17</f>
        <v>114480710</v>
      </c>
      <c r="G17" s="10">
        <f>СМП!D17</f>
        <v>17688231</v>
      </c>
      <c r="H17" s="10">
        <f t="shared" si="3"/>
        <v>199842346</v>
      </c>
      <c r="I17" s="10"/>
      <c r="J17" s="10">
        <f t="shared" si="4"/>
        <v>199842346</v>
      </c>
    </row>
    <row r="18" spans="1:10" x14ac:dyDescent="0.2">
      <c r="A18" s="7">
        <v>10</v>
      </c>
      <c r="B18" s="12" t="s">
        <v>21</v>
      </c>
      <c r="C18" s="29" t="s">
        <v>22</v>
      </c>
      <c r="D18" s="10">
        <f>'КС '!D18+Гемодиализ!F18+Гемодиализ!G18</f>
        <v>36814505</v>
      </c>
      <c r="E18" s="10">
        <f>ДС!D17+Гемодиализ!H18</f>
        <v>13919658</v>
      </c>
      <c r="F18" s="10">
        <f>'АПУ профилактика'!D19+'АПУ в неотл.форме'!D18+'АПУ обращения'!D19+'ОДИ ПГГ'!D18+'ОДИ МЗ РБ'!D18+ФАП!D18+Гемодиализ!E18+Гемодиализ!I18</f>
        <v>124313937</v>
      </c>
      <c r="G18" s="10">
        <f>СМП!D18</f>
        <v>0</v>
      </c>
      <c r="H18" s="10">
        <f t="shared" si="3"/>
        <v>175048100</v>
      </c>
      <c r="I18" s="10"/>
      <c r="J18" s="10">
        <f t="shared" si="4"/>
        <v>175048100</v>
      </c>
    </row>
    <row r="19" spans="1:10" x14ac:dyDescent="0.2">
      <c r="A19" s="7">
        <v>11</v>
      </c>
      <c r="B19" s="12" t="s">
        <v>23</v>
      </c>
      <c r="C19" s="29" t="s">
        <v>24</v>
      </c>
      <c r="D19" s="10">
        <f>'КС '!D19+Гемодиализ!F19+Гемодиализ!G19</f>
        <v>45651611</v>
      </c>
      <c r="E19" s="10">
        <f>ДС!D18+Гемодиализ!H19</f>
        <v>11349306</v>
      </c>
      <c r="F19" s="10">
        <f>'АПУ профилактика'!D20+'АПУ в неотл.форме'!D19+'АПУ обращения'!D20+'ОДИ ПГГ'!D19+'ОДИ МЗ РБ'!D19+ФАП!D19+Гемодиализ!E19+Гемодиализ!I19</f>
        <v>103759543</v>
      </c>
      <c r="G19" s="10">
        <f>СМП!D19</f>
        <v>17864250</v>
      </c>
      <c r="H19" s="10">
        <f t="shared" si="3"/>
        <v>178624710</v>
      </c>
      <c r="I19" s="10"/>
      <c r="J19" s="10">
        <f t="shared" si="4"/>
        <v>178624710</v>
      </c>
    </row>
    <row r="20" spans="1:10" x14ac:dyDescent="0.2">
      <c r="A20" s="7">
        <v>12</v>
      </c>
      <c r="B20" s="12" t="s">
        <v>25</v>
      </c>
      <c r="C20" s="29" t="s">
        <v>26</v>
      </c>
      <c r="D20" s="10">
        <f>'КС '!D20+Гемодиализ!F20+Гемодиализ!G20</f>
        <v>113807820</v>
      </c>
      <c r="E20" s="10">
        <f>ДС!D19+Гемодиализ!H20</f>
        <v>22632273</v>
      </c>
      <c r="F20" s="10">
        <f>'АПУ профилактика'!D21+'АПУ в неотл.форме'!D20+'АПУ обращения'!D21+'ОДИ ПГГ'!D20+'ОДИ МЗ РБ'!D20+ФАП!D20+Гемодиализ!E20+Гемодиализ!I20</f>
        <v>202502195</v>
      </c>
      <c r="G20" s="10">
        <f>СМП!D20</f>
        <v>0</v>
      </c>
      <c r="H20" s="10">
        <f t="shared" si="3"/>
        <v>338942288</v>
      </c>
      <c r="I20" s="10"/>
      <c r="J20" s="10">
        <f t="shared" si="4"/>
        <v>338942288</v>
      </c>
    </row>
    <row r="21" spans="1:10" x14ac:dyDescent="0.2">
      <c r="A21" s="7">
        <v>13</v>
      </c>
      <c r="B21" s="8" t="s">
        <v>27</v>
      </c>
      <c r="C21" s="29" t="s">
        <v>28</v>
      </c>
      <c r="D21" s="10">
        <f>'КС '!D21+Гемодиализ!F21+Гемодиализ!G21</f>
        <v>0</v>
      </c>
      <c r="E21" s="10">
        <f>ДС!D20+Гемодиализ!H21</f>
        <v>62450</v>
      </c>
      <c r="F21" s="10">
        <f>'АПУ профилактика'!D22+'АПУ в неотл.форме'!D21+'АПУ обращения'!D22+'ОДИ ПГГ'!D21+'ОДИ МЗ РБ'!D21+ФАП!D21+Гемодиализ!E21+Гемодиализ!I21</f>
        <v>73011</v>
      </c>
      <c r="G21" s="10">
        <f>СМП!D21</f>
        <v>0</v>
      </c>
      <c r="H21" s="10">
        <f t="shared" si="3"/>
        <v>135461</v>
      </c>
      <c r="I21" s="10"/>
      <c r="J21" s="10">
        <f t="shared" si="4"/>
        <v>135461</v>
      </c>
    </row>
    <row r="22" spans="1:10" x14ac:dyDescent="0.2">
      <c r="A22" s="7">
        <v>14</v>
      </c>
      <c r="B22" s="8" t="s">
        <v>29</v>
      </c>
      <c r="C22" s="30" t="s">
        <v>30</v>
      </c>
      <c r="D22" s="10">
        <f>'КС '!D22+Гемодиализ!F22+Гемодиализ!G22</f>
        <v>0</v>
      </c>
      <c r="E22" s="10">
        <f>ДС!D21+Гемодиализ!H22</f>
        <v>0</v>
      </c>
      <c r="F22" s="10">
        <f>'АПУ профилактика'!D23+'АПУ в неотл.форме'!D22+'АПУ обращения'!D23+'ОДИ ПГГ'!D22+'ОДИ МЗ РБ'!D22+ФАП!D22+Гемодиализ!E22+Гемодиализ!I22</f>
        <v>0</v>
      </c>
      <c r="G22" s="10">
        <f>СМП!D22</f>
        <v>0</v>
      </c>
      <c r="H22" s="10">
        <f t="shared" si="3"/>
        <v>0</v>
      </c>
      <c r="I22" s="10"/>
      <c r="J22" s="10">
        <f t="shared" si="4"/>
        <v>0</v>
      </c>
    </row>
    <row r="23" spans="1:10" x14ac:dyDescent="0.2">
      <c r="A23" s="7">
        <v>15</v>
      </c>
      <c r="B23" s="12" t="s">
        <v>31</v>
      </c>
      <c r="C23" s="29" t="s">
        <v>32</v>
      </c>
      <c r="D23" s="10">
        <f>'КС '!D23+Гемодиализ!F23+Гемодиализ!G23</f>
        <v>47993406</v>
      </c>
      <c r="E23" s="10">
        <f>ДС!D22+Гемодиализ!H23</f>
        <v>14886692</v>
      </c>
      <c r="F23" s="10">
        <f>'АПУ профилактика'!D24+'АПУ в неотл.форме'!D23+'АПУ обращения'!D24+'ОДИ ПГГ'!D23+'ОДИ МЗ РБ'!D23+ФАП!D23+Гемодиализ!E23+Гемодиализ!I23</f>
        <v>122333548</v>
      </c>
      <c r="G23" s="10">
        <f>СМП!D23</f>
        <v>0</v>
      </c>
      <c r="H23" s="10">
        <f t="shared" si="3"/>
        <v>185213646</v>
      </c>
      <c r="I23" s="10"/>
      <c r="J23" s="10">
        <f t="shared" si="4"/>
        <v>185213646</v>
      </c>
    </row>
    <row r="24" spans="1:10" x14ac:dyDescent="0.2">
      <c r="A24" s="7">
        <v>16</v>
      </c>
      <c r="B24" s="12" t="s">
        <v>33</v>
      </c>
      <c r="C24" s="29" t="s">
        <v>34</v>
      </c>
      <c r="D24" s="10">
        <f>'КС '!D24+Гемодиализ!F24+Гемодиализ!G24</f>
        <v>68288587</v>
      </c>
      <c r="E24" s="10">
        <f>ДС!D23+Гемодиализ!H24</f>
        <v>20318084</v>
      </c>
      <c r="F24" s="10">
        <f>'АПУ профилактика'!D25+'АПУ в неотл.форме'!D24+'АПУ обращения'!D25+'ОДИ ПГГ'!D24+'ОДИ МЗ РБ'!D24+ФАП!D24+Гемодиализ!E24+Гемодиализ!I24</f>
        <v>184305703</v>
      </c>
      <c r="G24" s="10">
        <f>СМП!D24</f>
        <v>0</v>
      </c>
      <c r="H24" s="10">
        <f t="shared" si="3"/>
        <v>272912374</v>
      </c>
      <c r="I24" s="10"/>
      <c r="J24" s="10">
        <f t="shared" si="4"/>
        <v>272912374</v>
      </c>
    </row>
    <row r="25" spans="1:10" x14ac:dyDescent="0.2">
      <c r="A25" s="7">
        <v>17</v>
      </c>
      <c r="B25" s="12" t="s">
        <v>35</v>
      </c>
      <c r="C25" s="29" t="s">
        <v>36</v>
      </c>
      <c r="D25" s="10">
        <f>'КС '!D25+Гемодиализ!F25+Гемодиализ!G25</f>
        <v>124433005</v>
      </c>
      <c r="E25" s="10">
        <f>ДС!D24+Гемодиализ!H25</f>
        <v>28340988</v>
      </c>
      <c r="F25" s="10">
        <f>'АПУ профилактика'!D26+'АПУ в неотл.форме'!D25+'АПУ обращения'!D26+'ОДИ ПГГ'!D25+'ОДИ МЗ РБ'!D25+ФАП!D25+Гемодиализ!E25+Гемодиализ!I25</f>
        <v>256076937</v>
      </c>
      <c r="G25" s="10">
        <f>СМП!D25</f>
        <v>0</v>
      </c>
      <c r="H25" s="10">
        <f t="shared" si="3"/>
        <v>408850930</v>
      </c>
      <c r="I25" s="10"/>
      <c r="J25" s="10">
        <f t="shared" si="4"/>
        <v>408850930</v>
      </c>
    </row>
    <row r="26" spans="1:10" x14ac:dyDescent="0.2">
      <c r="A26" s="7">
        <v>18</v>
      </c>
      <c r="B26" s="12" t="s">
        <v>37</v>
      </c>
      <c r="C26" s="29" t="s">
        <v>38</v>
      </c>
      <c r="D26" s="10">
        <f>'КС '!D26+Гемодиализ!F26+Гемодиализ!G26</f>
        <v>536500316</v>
      </c>
      <c r="E26" s="10">
        <f>ДС!D25+Гемодиализ!H26</f>
        <v>56147478</v>
      </c>
      <c r="F26" s="10">
        <f>'АПУ профилактика'!D27+'АПУ в неотл.форме'!D26+'АПУ обращения'!D27+'ОДИ ПГГ'!D26+'ОДИ МЗ РБ'!D26+ФАП!D26+Гемодиализ!E26+Гемодиализ!I26</f>
        <v>495625408</v>
      </c>
      <c r="G26" s="10">
        <f>СМП!D26</f>
        <v>183725509</v>
      </c>
      <c r="H26" s="10">
        <f t="shared" si="3"/>
        <v>1271998711</v>
      </c>
      <c r="I26" s="10"/>
      <c r="J26" s="10">
        <f t="shared" si="4"/>
        <v>1271998711</v>
      </c>
    </row>
    <row r="27" spans="1:10" x14ac:dyDescent="0.2">
      <c r="A27" s="7">
        <v>19</v>
      </c>
      <c r="B27" s="8" t="s">
        <v>39</v>
      </c>
      <c r="C27" s="30" t="s">
        <v>40</v>
      </c>
      <c r="D27" s="10">
        <f>'КС '!D27+Гемодиализ!F27+Гемодиализ!G27</f>
        <v>28555966</v>
      </c>
      <c r="E27" s="10">
        <f>ДС!D26+Гемодиализ!H27</f>
        <v>9425755</v>
      </c>
      <c r="F27" s="10">
        <f>'АПУ профилактика'!D28+'АПУ в неотл.форме'!D27+'АПУ обращения'!D28+'ОДИ ПГГ'!D27+'ОДИ МЗ РБ'!D27+ФАП!D27+Гемодиализ!E27+Гемодиализ!I27</f>
        <v>90451141</v>
      </c>
      <c r="G27" s="10">
        <f>СМП!D27</f>
        <v>0</v>
      </c>
      <c r="H27" s="10">
        <f t="shared" si="3"/>
        <v>128432862</v>
      </c>
      <c r="I27" s="10"/>
      <c r="J27" s="10">
        <f t="shared" si="4"/>
        <v>128432862</v>
      </c>
    </row>
    <row r="28" spans="1:10" x14ac:dyDescent="0.2">
      <c r="A28" s="7">
        <v>20</v>
      </c>
      <c r="B28" s="8" t="s">
        <v>41</v>
      </c>
      <c r="C28" s="30" t="s">
        <v>42</v>
      </c>
      <c r="D28" s="10">
        <f>'КС '!D28+Гемодиализ!F28+Гемодиализ!G28</f>
        <v>25777156</v>
      </c>
      <c r="E28" s="10">
        <f>ДС!D27+Гемодиализ!H28</f>
        <v>6831806</v>
      </c>
      <c r="F28" s="10">
        <f>'АПУ профилактика'!D29+'АПУ в неотл.форме'!D28+'АПУ обращения'!D29+'ОДИ ПГГ'!D28+'ОДИ МЗ РБ'!D28+ФАП!D28+Гемодиализ!E28+Гемодиализ!I28</f>
        <v>63329535</v>
      </c>
      <c r="G28" s="10">
        <f>СМП!D28</f>
        <v>0</v>
      </c>
      <c r="H28" s="10">
        <f t="shared" si="3"/>
        <v>95938497</v>
      </c>
      <c r="I28" s="10"/>
      <c r="J28" s="10">
        <f t="shared" si="4"/>
        <v>95938497</v>
      </c>
    </row>
    <row r="29" spans="1:10" x14ac:dyDescent="0.2">
      <c r="A29" s="7">
        <v>21</v>
      </c>
      <c r="B29" s="8" t="s">
        <v>43</v>
      </c>
      <c r="C29" s="30" t="s">
        <v>44</v>
      </c>
      <c r="D29" s="10">
        <f>'КС '!D29+Гемодиализ!F29+Гемодиализ!G29</f>
        <v>185044504</v>
      </c>
      <c r="E29" s="10">
        <f>ДС!D28+Гемодиализ!H29</f>
        <v>35003875</v>
      </c>
      <c r="F29" s="10">
        <f>'АПУ профилактика'!D30+'АПУ в неотл.форме'!D29+'АПУ обращения'!D30+'ОДИ ПГГ'!D29+'ОДИ МЗ РБ'!D29+ФАП!D29+Гемодиализ!E29+Гемодиализ!I29</f>
        <v>323985103</v>
      </c>
      <c r="G29" s="10">
        <f>СМП!D29</f>
        <v>0</v>
      </c>
      <c r="H29" s="10">
        <f t="shared" si="3"/>
        <v>544033482</v>
      </c>
      <c r="I29" s="10"/>
      <c r="J29" s="10">
        <f t="shared" si="4"/>
        <v>544033482</v>
      </c>
    </row>
    <row r="30" spans="1:10" x14ac:dyDescent="0.2">
      <c r="A30" s="7">
        <v>22</v>
      </c>
      <c r="B30" s="8" t="s">
        <v>45</v>
      </c>
      <c r="C30" s="30" t="s">
        <v>46</v>
      </c>
      <c r="D30" s="10">
        <f>'КС '!D30+Гемодиализ!F30+Гемодиализ!G30</f>
        <v>249210117</v>
      </c>
      <c r="E30" s="10">
        <f>ДС!D29+Гемодиализ!H30</f>
        <v>33394960</v>
      </c>
      <c r="F30" s="10">
        <f>'АПУ профилактика'!D31+'АПУ в неотл.форме'!D30+'АПУ обращения'!D31+'ОДИ ПГГ'!D30+'ОДИ МЗ РБ'!D30+ФАП!D30+Гемодиализ!E30+Гемодиализ!I30</f>
        <v>272647238</v>
      </c>
      <c r="G30" s="10">
        <f>СМП!D30</f>
        <v>127959891</v>
      </c>
      <c r="H30" s="10">
        <f t="shared" si="3"/>
        <v>683212206</v>
      </c>
      <c r="I30" s="10"/>
      <c r="J30" s="10">
        <f t="shared" si="4"/>
        <v>683212206</v>
      </c>
    </row>
    <row r="31" spans="1:10" x14ac:dyDescent="0.2">
      <c r="A31" s="7">
        <v>23</v>
      </c>
      <c r="B31" s="12" t="s">
        <v>47</v>
      </c>
      <c r="C31" s="29" t="s">
        <v>48</v>
      </c>
      <c r="D31" s="10">
        <f>'КС '!D31+Гемодиализ!F31+Гемодиализ!G31</f>
        <v>0</v>
      </c>
      <c r="E31" s="10">
        <f>ДС!D30+Гемодиализ!H31</f>
        <v>8372730</v>
      </c>
      <c r="F31" s="10">
        <f>'АПУ профилактика'!D32+'АПУ в неотл.форме'!D31+'АПУ обращения'!D32+'ОДИ ПГГ'!D31+'ОДИ МЗ РБ'!D31+ФАП!D31+Гемодиализ!E31+Гемодиализ!I31</f>
        <v>107352950</v>
      </c>
      <c r="G31" s="10">
        <f>СМП!D31</f>
        <v>25740044</v>
      </c>
      <c r="H31" s="10">
        <f t="shared" si="3"/>
        <v>141465724</v>
      </c>
      <c r="I31" s="10"/>
      <c r="J31" s="10">
        <f t="shared" si="4"/>
        <v>141465724</v>
      </c>
    </row>
    <row r="32" spans="1:10" ht="12" customHeight="1" x14ac:dyDescent="0.2">
      <c r="A32" s="7">
        <v>24</v>
      </c>
      <c r="B32" s="12" t="s">
        <v>49</v>
      </c>
      <c r="C32" s="29" t="s">
        <v>50</v>
      </c>
      <c r="D32" s="10">
        <f>'КС '!D32+Гемодиализ!F32+Гемодиализ!G32</f>
        <v>0</v>
      </c>
      <c r="E32" s="10">
        <f>ДС!D31+Гемодиализ!H32</f>
        <v>0</v>
      </c>
      <c r="F32" s="10">
        <f>'АПУ профилактика'!D33+'АПУ в неотл.форме'!D32+'АПУ обращения'!D33+'ОДИ ПГГ'!D32+'ОДИ МЗ РБ'!D32+ФАП!D32+Гемодиализ!E32+Гемодиализ!I32</f>
        <v>8175259</v>
      </c>
      <c r="G32" s="10">
        <f>СМП!D32</f>
        <v>0</v>
      </c>
      <c r="H32" s="10">
        <f t="shared" si="3"/>
        <v>8175259</v>
      </c>
      <c r="I32" s="10"/>
      <c r="J32" s="10">
        <f t="shared" si="4"/>
        <v>8175259</v>
      </c>
    </row>
    <row r="33" spans="1:10" ht="24" x14ac:dyDescent="0.2">
      <c r="A33" s="7">
        <v>25</v>
      </c>
      <c r="B33" s="12" t="s">
        <v>51</v>
      </c>
      <c r="C33" s="29" t="s">
        <v>52</v>
      </c>
      <c r="D33" s="10">
        <f>'КС '!D33+Гемодиализ!F33+Гемодиализ!G33</f>
        <v>0</v>
      </c>
      <c r="E33" s="10">
        <f>ДС!D32+Гемодиализ!H33</f>
        <v>13998251</v>
      </c>
      <c r="F33" s="10">
        <f>'АПУ профилактика'!D34+'АПУ в неотл.форме'!D33+'АПУ обращения'!D34+'ОДИ ПГГ'!D33+'ОДИ МЗ РБ'!D33+ФАП!D33+Гемодиализ!E33+Гемодиализ!I33</f>
        <v>0</v>
      </c>
      <c r="G33" s="10">
        <f>СМП!D33</f>
        <v>0</v>
      </c>
      <c r="H33" s="10">
        <f t="shared" si="3"/>
        <v>13998251</v>
      </c>
      <c r="I33" s="10"/>
      <c r="J33" s="10">
        <f t="shared" si="4"/>
        <v>13998251</v>
      </c>
    </row>
    <row r="34" spans="1:10" x14ac:dyDescent="0.2">
      <c r="A34" s="7">
        <v>26</v>
      </c>
      <c r="B34" s="8" t="s">
        <v>53</v>
      </c>
      <c r="C34" s="31" t="s">
        <v>54</v>
      </c>
      <c r="D34" s="10">
        <f>'КС '!D34+Гемодиализ!F34+Гемодиализ!G34</f>
        <v>853170024</v>
      </c>
      <c r="E34" s="10">
        <f>ДС!D33+Гемодиализ!H34</f>
        <v>70525829</v>
      </c>
      <c r="F34" s="10">
        <f>'АПУ профилактика'!D35+'АПУ в неотл.форме'!D34+'АПУ обращения'!D35+'ОДИ ПГГ'!D34+'ОДИ МЗ РБ'!D34+ФАП!D34+Гемодиализ!E34+Гемодиализ!I34</f>
        <v>449704394</v>
      </c>
      <c r="G34" s="10">
        <f>СМП!D34</f>
        <v>0</v>
      </c>
      <c r="H34" s="10">
        <f t="shared" si="3"/>
        <v>1373400247</v>
      </c>
      <c r="I34" s="10"/>
      <c r="J34" s="10">
        <f t="shared" si="4"/>
        <v>1373400247</v>
      </c>
    </row>
    <row r="35" spans="1:10" x14ac:dyDescent="0.2">
      <c r="A35" s="7">
        <v>27</v>
      </c>
      <c r="B35" s="12" t="s">
        <v>55</v>
      </c>
      <c r="C35" s="29" t="s">
        <v>56</v>
      </c>
      <c r="D35" s="10">
        <f>'КС '!D35+Гемодиализ!F35+Гемодиализ!G35</f>
        <v>364617827</v>
      </c>
      <c r="E35" s="10">
        <f>ДС!D34+Гемодиализ!H35</f>
        <v>70295169</v>
      </c>
      <c r="F35" s="10">
        <f>'АПУ профилактика'!D36+'АПУ в неотл.форме'!D35+'АПУ обращения'!D36+'ОДИ ПГГ'!D35+'ОДИ МЗ РБ'!D35+ФАП!D35+Гемодиализ!E35+Гемодиализ!I35</f>
        <v>561028856</v>
      </c>
      <c r="G35" s="10">
        <f>СМП!D35</f>
        <v>0</v>
      </c>
      <c r="H35" s="10">
        <f t="shared" si="3"/>
        <v>995941852</v>
      </c>
      <c r="I35" s="10"/>
      <c r="J35" s="10">
        <f t="shared" si="4"/>
        <v>995941852</v>
      </c>
    </row>
    <row r="36" spans="1:10" ht="24" customHeight="1" x14ac:dyDescent="0.2">
      <c r="A36" s="7">
        <v>28</v>
      </c>
      <c r="B36" s="12" t="s">
        <v>57</v>
      </c>
      <c r="C36" s="29" t="s">
        <v>58</v>
      </c>
      <c r="D36" s="10">
        <f>'КС '!D36+Гемодиализ!F36+Гемодиализ!G36</f>
        <v>88819653</v>
      </c>
      <c r="E36" s="10">
        <f>ДС!D35+Гемодиализ!H36</f>
        <v>29331284</v>
      </c>
      <c r="F36" s="10">
        <f>'АПУ профилактика'!D37+'АПУ в неотл.форме'!D36+'АПУ обращения'!D37+'ОДИ ПГГ'!D36+'ОДИ МЗ РБ'!D36+ФАП!D36+Гемодиализ!E36+Гемодиализ!I36</f>
        <v>239907488</v>
      </c>
      <c r="G36" s="10">
        <f>СМП!D36</f>
        <v>0</v>
      </c>
      <c r="H36" s="10">
        <f t="shared" si="3"/>
        <v>358058425</v>
      </c>
      <c r="I36" s="10"/>
      <c r="J36" s="10">
        <f t="shared" si="4"/>
        <v>358058425</v>
      </c>
    </row>
    <row r="37" spans="1:10" ht="12" customHeight="1" x14ac:dyDescent="0.2">
      <c r="A37" s="7">
        <v>29</v>
      </c>
      <c r="B37" s="8" t="s">
        <v>59</v>
      </c>
      <c r="C37" s="30" t="s">
        <v>60</v>
      </c>
      <c r="D37" s="10">
        <f>'КС '!D37+Гемодиализ!F37+Гемодиализ!G37</f>
        <v>18059176</v>
      </c>
      <c r="E37" s="10">
        <f>ДС!D36+Гемодиализ!H37</f>
        <v>5171576</v>
      </c>
      <c r="F37" s="10">
        <f>'АПУ профилактика'!D38+'АПУ в неотл.форме'!D37+'АПУ обращения'!D38+'ОДИ ПГГ'!D37+'ОДИ МЗ РБ'!D37+ФАП!D37+Гемодиализ!E37+Гемодиализ!I37</f>
        <v>12222837</v>
      </c>
      <c r="G37" s="10">
        <f>СМП!D37</f>
        <v>0</v>
      </c>
      <c r="H37" s="10">
        <f t="shared" si="3"/>
        <v>35453589</v>
      </c>
      <c r="I37" s="10"/>
      <c r="J37" s="10">
        <f t="shared" si="4"/>
        <v>35453589</v>
      </c>
    </row>
    <row r="38" spans="1:10" x14ac:dyDescent="0.2">
      <c r="A38" s="7">
        <v>30</v>
      </c>
      <c r="B38" s="11" t="s">
        <v>61</v>
      </c>
      <c r="C38" s="31" t="s">
        <v>62</v>
      </c>
      <c r="D38" s="10">
        <f>'КС '!D38+Гемодиализ!F38+Гемодиализ!G38</f>
        <v>0</v>
      </c>
      <c r="E38" s="10">
        <f>ДС!D37+Гемодиализ!H38</f>
        <v>0</v>
      </c>
      <c r="F38" s="10">
        <f>'АПУ профилактика'!D39+'АПУ в неотл.форме'!D38+'АПУ обращения'!D39+'ОДИ ПГГ'!D38+'ОДИ МЗ РБ'!D38+ФАП!D38+Гемодиализ!E38+Гемодиализ!I38</f>
        <v>118669849</v>
      </c>
      <c r="G38" s="10">
        <f>СМП!D38</f>
        <v>0</v>
      </c>
      <c r="H38" s="10">
        <f t="shared" si="3"/>
        <v>118669849</v>
      </c>
      <c r="I38" s="10"/>
      <c r="J38" s="10">
        <f t="shared" si="4"/>
        <v>118669849</v>
      </c>
    </row>
    <row r="39" spans="1:10" ht="24" x14ac:dyDescent="0.2">
      <c r="A39" s="7">
        <v>31</v>
      </c>
      <c r="B39" s="8" t="s">
        <v>63</v>
      </c>
      <c r="C39" s="30" t="s">
        <v>64</v>
      </c>
      <c r="D39" s="10">
        <f>'КС '!D39+Гемодиализ!F39+Гемодиализ!G39</f>
        <v>0</v>
      </c>
      <c r="E39" s="10">
        <f>ДС!D38+Гемодиализ!H39</f>
        <v>0</v>
      </c>
      <c r="F39" s="10">
        <f>'АПУ профилактика'!D40+'АПУ в неотл.форме'!D39+'АПУ обращения'!D40+'ОДИ ПГГ'!D39+'ОДИ МЗ РБ'!D39+ФАП!D39+Гемодиализ!E39+Гемодиализ!I39</f>
        <v>0</v>
      </c>
      <c r="G39" s="10">
        <f>СМП!D39</f>
        <v>262444791</v>
      </c>
      <c r="H39" s="10">
        <f t="shared" si="3"/>
        <v>262444791</v>
      </c>
      <c r="I39" s="10"/>
      <c r="J39" s="10">
        <f t="shared" si="4"/>
        <v>262444791</v>
      </c>
    </row>
    <row r="40" spans="1:10" x14ac:dyDescent="0.2">
      <c r="A40" s="7">
        <v>32</v>
      </c>
      <c r="B40" s="12" t="s">
        <v>65</v>
      </c>
      <c r="C40" s="29" t="s">
        <v>66</v>
      </c>
      <c r="D40" s="10">
        <f>'КС '!D40+Гемодиализ!F40+Гемодиализ!G40</f>
        <v>0</v>
      </c>
      <c r="E40" s="10">
        <f>ДС!D39+Гемодиализ!H40</f>
        <v>3723558</v>
      </c>
      <c r="F40" s="10">
        <f>'АПУ профилактика'!D41+'АПУ в неотл.форме'!D40+'АПУ обращения'!D41+'ОДИ ПГГ'!D40+'ОДИ МЗ РБ'!D40+ФАП!D40+Гемодиализ!E40+Гемодиализ!I40</f>
        <v>26513195</v>
      </c>
      <c r="G40" s="10">
        <f>СМП!D40</f>
        <v>0</v>
      </c>
      <c r="H40" s="10">
        <f t="shared" si="3"/>
        <v>30236753</v>
      </c>
      <c r="I40" s="10"/>
      <c r="J40" s="10">
        <f t="shared" si="4"/>
        <v>30236753</v>
      </c>
    </row>
    <row r="41" spans="1:10" x14ac:dyDescent="0.2">
      <c r="A41" s="7">
        <v>33</v>
      </c>
      <c r="B41" s="11" t="s">
        <v>67</v>
      </c>
      <c r="C41" s="30" t="s">
        <v>68</v>
      </c>
      <c r="D41" s="10">
        <f>'КС '!D41+Гемодиализ!F41+Гемодиализ!G41</f>
        <v>314318605</v>
      </c>
      <c r="E41" s="10">
        <f>ДС!D40+Гемодиализ!H41</f>
        <v>44818866</v>
      </c>
      <c r="F41" s="10">
        <f>'АПУ профилактика'!D42+'АПУ в неотл.форме'!D41+'АПУ обращения'!D42+'ОДИ ПГГ'!D41+'ОДИ МЗ РБ'!D41+ФАП!D41+Гемодиализ!E41+Гемодиализ!I41</f>
        <v>379456615</v>
      </c>
      <c r="G41" s="10">
        <f>СМП!D41</f>
        <v>133485330</v>
      </c>
      <c r="H41" s="10">
        <f t="shared" ref="H41:H72" si="5">D41+E41+F41+G41</f>
        <v>872079416</v>
      </c>
      <c r="I41" s="10"/>
      <c r="J41" s="10">
        <f t="shared" si="4"/>
        <v>872079416</v>
      </c>
    </row>
    <row r="42" spans="1:10" x14ac:dyDescent="0.2">
      <c r="A42" s="7">
        <v>34</v>
      </c>
      <c r="B42" s="14" t="s">
        <v>69</v>
      </c>
      <c r="C42" s="31" t="s">
        <v>70</v>
      </c>
      <c r="D42" s="10">
        <f>'КС '!D42+Гемодиализ!F42+Гемодиализ!G42</f>
        <v>405183409</v>
      </c>
      <c r="E42" s="10">
        <f>ДС!D41+Гемодиализ!H42</f>
        <v>66362412</v>
      </c>
      <c r="F42" s="10">
        <f>'АПУ профилактика'!D43+'АПУ в неотл.форме'!D42+'АПУ обращения'!D43+'ОДИ ПГГ'!D42+'ОДИ МЗ РБ'!D42+ФАП!D42+Гемодиализ!E42+Гемодиализ!I42</f>
        <v>512493450</v>
      </c>
      <c r="G42" s="10">
        <f>СМП!D42</f>
        <v>112302560</v>
      </c>
      <c r="H42" s="10">
        <f t="shared" si="5"/>
        <v>1096341831</v>
      </c>
      <c r="I42" s="10"/>
      <c r="J42" s="10">
        <f t="shared" si="4"/>
        <v>1096341831</v>
      </c>
    </row>
    <row r="43" spans="1:10" x14ac:dyDescent="0.2">
      <c r="A43" s="7">
        <v>35</v>
      </c>
      <c r="B43" s="8" t="s">
        <v>71</v>
      </c>
      <c r="C43" s="30" t="s">
        <v>72</v>
      </c>
      <c r="D43" s="10">
        <f>'КС '!D43+Гемодиализ!F43+Гемодиализ!G43</f>
        <v>15637055</v>
      </c>
      <c r="E43" s="10">
        <f>ДС!D42+Гемодиализ!H43</f>
        <v>3647322</v>
      </c>
      <c r="F43" s="10">
        <f>'АПУ профилактика'!D44+'АПУ в неотл.форме'!D43+'АПУ обращения'!D44+'ОДИ ПГГ'!D43+'ОДИ МЗ РБ'!D43+ФАП!D43+Гемодиализ!E43+Гемодиализ!I43</f>
        <v>10501845</v>
      </c>
      <c r="G43" s="10">
        <f>СМП!D43</f>
        <v>0</v>
      </c>
      <c r="H43" s="10">
        <f t="shared" si="5"/>
        <v>29786222</v>
      </c>
      <c r="I43" s="10"/>
      <c r="J43" s="10">
        <f t="shared" si="4"/>
        <v>29786222</v>
      </c>
    </row>
    <row r="44" spans="1:10" x14ac:dyDescent="0.2">
      <c r="A44" s="7">
        <v>36</v>
      </c>
      <c r="B44" s="11" t="s">
        <v>73</v>
      </c>
      <c r="C44" s="30" t="s">
        <v>74</v>
      </c>
      <c r="D44" s="10">
        <f>'КС '!D44+Гемодиализ!F44+Гемодиализ!G44</f>
        <v>46685543</v>
      </c>
      <c r="E44" s="10">
        <f>ДС!D43+Гемодиализ!H44</f>
        <v>12606909</v>
      </c>
      <c r="F44" s="10">
        <f>'АПУ профилактика'!D45+'АПУ в неотл.форме'!D44+'АПУ обращения'!D45+'ОДИ ПГГ'!D44+'ОДИ МЗ РБ'!D44+ФАП!D44+Гемодиализ!E44+Гемодиализ!I44</f>
        <v>122348237</v>
      </c>
      <c r="G44" s="10">
        <f>СМП!D44</f>
        <v>9949927</v>
      </c>
      <c r="H44" s="10">
        <f t="shared" si="5"/>
        <v>191590616</v>
      </c>
      <c r="I44" s="10"/>
      <c r="J44" s="10">
        <f t="shared" si="4"/>
        <v>191590616</v>
      </c>
    </row>
    <row r="45" spans="1:10" x14ac:dyDescent="0.2">
      <c r="A45" s="7">
        <v>37</v>
      </c>
      <c r="B45" s="12" t="s">
        <v>75</v>
      </c>
      <c r="C45" s="29" t="s">
        <v>76</v>
      </c>
      <c r="D45" s="10">
        <f>'КС '!D45+Гемодиализ!F45+Гемодиализ!G45</f>
        <v>223208673</v>
      </c>
      <c r="E45" s="10">
        <f>ДС!D44+Гемодиализ!H45</f>
        <v>48250368</v>
      </c>
      <c r="F45" s="10">
        <f>'АПУ профилактика'!D46+'АПУ в неотл.форме'!D45+'АПУ обращения'!D46+'ОДИ ПГГ'!D45+'ОДИ МЗ РБ'!D45+ФАП!D45+Гемодиализ!E45+Гемодиализ!I45</f>
        <v>336408706</v>
      </c>
      <c r="G45" s="10">
        <f>СМП!D45</f>
        <v>67133899</v>
      </c>
      <c r="H45" s="10">
        <f t="shared" si="5"/>
        <v>675001646</v>
      </c>
      <c r="I45" s="10"/>
      <c r="J45" s="10">
        <f t="shared" si="4"/>
        <v>675001646</v>
      </c>
    </row>
    <row r="46" spans="1:10" x14ac:dyDescent="0.2">
      <c r="A46" s="7">
        <v>38</v>
      </c>
      <c r="B46" s="11" t="s">
        <v>77</v>
      </c>
      <c r="C46" s="30" t="s">
        <v>78</v>
      </c>
      <c r="D46" s="10">
        <f>'КС '!D46+Гемодиализ!F46+Гемодиализ!G46</f>
        <v>54645062</v>
      </c>
      <c r="E46" s="10">
        <f>ДС!D45+Гемодиализ!H46</f>
        <v>17461581</v>
      </c>
      <c r="F46" s="10">
        <f>'АПУ профилактика'!D47+'АПУ в неотл.форме'!D46+'АПУ обращения'!D47+'ОДИ ПГГ'!D46+'ОДИ МЗ РБ'!D46+ФАП!D46+Гемодиализ!E46+Гемодиализ!I46</f>
        <v>152856103</v>
      </c>
      <c r="G46" s="10">
        <f>СМП!D46</f>
        <v>25598357</v>
      </c>
      <c r="H46" s="10">
        <f t="shared" si="5"/>
        <v>250561103</v>
      </c>
      <c r="I46" s="10"/>
      <c r="J46" s="10">
        <f t="shared" si="4"/>
        <v>250561103</v>
      </c>
    </row>
    <row r="47" spans="1:10" x14ac:dyDescent="0.2">
      <c r="A47" s="7">
        <v>39</v>
      </c>
      <c r="B47" s="8" t="s">
        <v>79</v>
      </c>
      <c r="C47" s="30" t="s">
        <v>80</v>
      </c>
      <c r="D47" s="10">
        <f>'КС '!D47+Гемодиализ!F47+Гемодиализ!G47</f>
        <v>210335007</v>
      </c>
      <c r="E47" s="10">
        <f>ДС!D46+Гемодиализ!H47</f>
        <v>43999639</v>
      </c>
      <c r="F47" s="10">
        <f>'АПУ профилактика'!D48+'АПУ в неотл.форме'!D47+'АПУ обращения'!D48+'ОДИ ПГГ'!D47+'ОДИ МЗ РБ'!D47+ФАП!D47+Гемодиализ!E47+Гемодиализ!I47</f>
        <v>335211355</v>
      </c>
      <c r="G47" s="10">
        <f>СМП!D47</f>
        <v>32891583</v>
      </c>
      <c r="H47" s="10">
        <f t="shared" si="5"/>
        <v>622437584</v>
      </c>
      <c r="I47" s="10"/>
      <c r="J47" s="10">
        <f t="shared" si="4"/>
        <v>622437584</v>
      </c>
    </row>
    <row r="48" spans="1:10" x14ac:dyDescent="0.2">
      <c r="A48" s="7">
        <v>40</v>
      </c>
      <c r="B48" s="16" t="s">
        <v>81</v>
      </c>
      <c r="C48" s="32" t="s">
        <v>82</v>
      </c>
      <c r="D48" s="10">
        <f>'КС '!D48+Гемодиализ!F48+Гемодиализ!G48</f>
        <v>51623778</v>
      </c>
      <c r="E48" s="10">
        <f>ДС!D47+Гемодиализ!H48</f>
        <v>15164418</v>
      </c>
      <c r="F48" s="10">
        <f>'АПУ профилактика'!D49+'АПУ в неотл.форме'!D48+'АПУ обращения'!D49+'ОДИ ПГГ'!D48+'ОДИ МЗ РБ'!D48+ФАП!D48+Гемодиализ!E48+Гемодиализ!I48</f>
        <v>140403554</v>
      </c>
      <c r="G48" s="10">
        <f>СМП!D48</f>
        <v>11623734</v>
      </c>
      <c r="H48" s="10">
        <f t="shared" si="5"/>
        <v>218815484</v>
      </c>
      <c r="I48" s="10"/>
      <c r="J48" s="10">
        <f t="shared" si="4"/>
        <v>218815484</v>
      </c>
    </row>
    <row r="49" spans="1:10" x14ac:dyDescent="0.2">
      <c r="A49" s="7">
        <v>41</v>
      </c>
      <c r="B49" s="8" t="s">
        <v>83</v>
      </c>
      <c r="C49" s="30" t="s">
        <v>84</v>
      </c>
      <c r="D49" s="10">
        <f>'КС '!D49+Гемодиализ!F49+Гемодиализ!G49</f>
        <v>35795177</v>
      </c>
      <c r="E49" s="10">
        <f>ДС!D48+Гемодиализ!H49</f>
        <v>9141164</v>
      </c>
      <c r="F49" s="10">
        <f>'АПУ профилактика'!D50+'АПУ в неотл.форме'!D49+'АПУ обращения'!D50+'ОДИ ПГГ'!D49+'ОДИ МЗ РБ'!D49+ФАП!D49+Гемодиализ!E49+Гемодиализ!I49</f>
        <v>97480807</v>
      </c>
      <c r="G49" s="10">
        <f>СМП!D49</f>
        <v>15330575</v>
      </c>
      <c r="H49" s="10">
        <f t="shared" si="5"/>
        <v>157747723</v>
      </c>
      <c r="I49" s="10"/>
      <c r="J49" s="10">
        <f t="shared" si="4"/>
        <v>157747723</v>
      </c>
    </row>
    <row r="50" spans="1:10" x14ac:dyDescent="0.2">
      <c r="A50" s="7">
        <v>42</v>
      </c>
      <c r="B50" s="14" t="s">
        <v>85</v>
      </c>
      <c r="C50" s="31" t="s">
        <v>86</v>
      </c>
      <c r="D50" s="10">
        <f>'КС '!D50+Гемодиализ!F50+Гемодиализ!G50</f>
        <v>43743393</v>
      </c>
      <c r="E50" s="10">
        <f>ДС!D49+Гемодиализ!H50</f>
        <v>16449123</v>
      </c>
      <c r="F50" s="10">
        <f>'АПУ профилактика'!D51+'АПУ в неотл.форме'!D50+'АПУ обращения'!D51+'ОДИ ПГГ'!D50+'ОДИ МЗ РБ'!D50+ФАП!D50+Гемодиализ!E50+Гемодиализ!I50</f>
        <v>148133261</v>
      </c>
      <c r="G50" s="10">
        <f>СМП!D50</f>
        <v>26292425</v>
      </c>
      <c r="H50" s="10">
        <f t="shared" si="5"/>
        <v>234618202</v>
      </c>
      <c r="I50" s="10"/>
      <c r="J50" s="10">
        <f t="shared" si="4"/>
        <v>234618202</v>
      </c>
    </row>
    <row r="51" spans="1:10" x14ac:dyDescent="0.2">
      <c r="A51" s="7">
        <v>43</v>
      </c>
      <c r="B51" s="12" t="s">
        <v>87</v>
      </c>
      <c r="C51" s="29" t="s">
        <v>88</v>
      </c>
      <c r="D51" s="10">
        <f>'КС '!D51+Гемодиализ!F51+Гемодиализ!G51</f>
        <v>24345716</v>
      </c>
      <c r="E51" s="10">
        <f>ДС!D50+Гемодиализ!H51</f>
        <v>7246569</v>
      </c>
      <c r="F51" s="10">
        <f>'АПУ профилактика'!D52+'АПУ в неотл.форме'!D51+'АПУ обращения'!D52+'ОДИ ПГГ'!D51+'ОДИ МЗ РБ'!D51+ФАП!D51+Гемодиализ!E51+Гемодиализ!I51</f>
        <v>76025034</v>
      </c>
      <c r="G51" s="10">
        <f>СМП!D51</f>
        <v>6082483</v>
      </c>
      <c r="H51" s="10">
        <f t="shared" si="5"/>
        <v>113699802</v>
      </c>
      <c r="I51" s="10"/>
      <c r="J51" s="10">
        <f t="shared" si="4"/>
        <v>113699802</v>
      </c>
    </row>
    <row r="52" spans="1:10" x14ac:dyDescent="0.2">
      <c r="A52" s="7">
        <v>44</v>
      </c>
      <c r="B52" s="11" t="s">
        <v>89</v>
      </c>
      <c r="C52" s="30" t="s">
        <v>90</v>
      </c>
      <c r="D52" s="10">
        <f>'КС '!D52+Гемодиализ!F52+Гемодиализ!G52</f>
        <v>36898810</v>
      </c>
      <c r="E52" s="10">
        <f>ДС!D51+Гемодиализ!H52</f>
        <v>8669136</v>
      </c>
      <c r="F52" s="10">
        <f>'АПУ профилактика'!D53+'АПУ в неотл.форме'!D52+'АПУ обращения'!D53+'ОДИ ПГГ'!D52+'ОДИ МЗ РБ'!D52+ФАП!D52+Гемодиализ!E52+Гемодиализ!I52</f>
        <v>56062059</v>
      </c>
      <c r="G52" s="10">
        <f>СМП!D52</f>
        <v>0</v>
      </c>
      <c r="H52" s="10">
        <f t="shared" si="5"/>
        <v>101630005</v>
      </c>
      <c r="I52" s="10"/>
      <c r="J52" s="10">
        <f t="shared" si="4"/>
        <v>101630005</v>
      </c>
    </row>
    <row r="53" spans="1:10" x14ac:dyDescent="0.2">
      <c r="A53" s="7">
        <v>45</v>
      </c>
      <c r="B53" s="12" t="s">
        <v>91</v>
      </c>
      <c r="C53" s="29" t="s">
        <v>92</v>
      </c>
      <c r="D53" s="10">
        <f>'КС '!D53+Гемодиализ!F53+Гемодиализ!G53</f>
        <v>388817070</v>
      </c>
      <c r="E53" s="10">
        <f>ДС!D52+Гемодиализ!H53</f>
        <v>62437628</v>
      </c>
      <c r="F53" s="10">
        <f>'АПУ профилактика'!D54+'АПУ в неотл.форме'!D53+'АПУ обращения'!D54+'ОДИ ПГГ'!D53+'ОДИ МЗ РБ'!D53+ФАП!D53+Гемодиализ!E53+Гемодиализ!I53</f>
        <v>467469387</v>
      </c>
      <c r="G53" s="10">
        <f>СМП!D53</f>
        <v>212954348</v>
      </c>
      <c r="H53" s="10">
        <f t="shared" si="5"/>
        <v>1131678433</v>
      </c>
      <c r="I53" s="10"/>
      <c r="J53" s="10">
        <f t="shared" si="4"/>
        <v>1131678433</v>
      </c>
    </row>
    <row r="54" spans="1:10" x14ac:dyDescent="0.2">
      <c r="A54" s="7">
        <v>46</v>
      </c>
      <c r="B54" s="8" t="s">
        <v>93</v>
      </c>
      <c r="C54" s="30" t="s">
        <v>94</v>
      </c>
      <c r="D54" s="10">
        <f>'КС '!D54+Гемодиализ!F54+Гемодиализ!G54</f>
        <v>55571585</v>
      </c>
      <c r="E54" s="10">
        <f>ДС!D53+Гемодиализ!H54</f>
        <v>14534968</v>
      </c>
      <c r="F54" s="10">
        <f>'АПУ профилактика'!D55+'АПУ в неотл.форме'!D54+'АПУ обращения'!D55+'ОДИ ПГГ'!D54+'ОДИ МЗ РБ'!D54+ФАП!D54+Гемодиализ!E54+Гемодиализ!I54</f>
        <v>125343248</v>
      </c>
      <c r="G54" s="10">
        <f>СМП!D54</f>
        <v>11025883</v>
      </c>
      <c r="H54" s="10">
        <f t="shared" si="5"/>
        <v>206475684</v>
      </c>
      <c r="I54" s="10"/>
      <c r="J54" s="10">
        <f t="shared" si="4"/>
        <v>206475684</v>
      </c>
    </row>
    <row r="55" spans="1:10" ht="10.5" customHeight="1" x14ac:dyDescent="0.2">
      <c r="A55" s="7">
        <v>47</v>
      </c>
      <c r="B55" s="8" t="s">
        <v>95</v>
      </c>
      <c r="C55" s="30" t="s">
        <v>96</v>
      </c>
      <c r="D55" s="10">
        <f>'КС '!D55+Гемодиализ!F55+Гемодиализ!G55</f>
        <v>313284671</v>
      </c>
      <c r="E55" s="10">
        <f>ДС!D54+Гемодиализ!H55</f>
        <v>46212785</v>
      </c>
      <c r="F55" s="10">
        <f>'АПУ профилактика'!D56+'АПУ в неотл.форме'!D55+'АПУ обращения'!D56+'ОДИ ПГГ'!D55+'ОДИ МЗ РБ'!D55+ФАП!D55+Гемодиализ!E55+Гемодиализ!I55</f>
        <v>342260657</v>
      </c>
      <c r="G55" s="10">
        <f>СМП!D55</f>
        <v>36371543</v>
      </c>
      <c r="H55" s="10">
        <f t="shared" si="5"/>
        <v>738129656</v>
      </c>
      <c r="I55" s="10"/>
      <c r="J55" s="10">
        <f t="shared" si="4"/>
        <v>738129656</v>
      </c>
    </row>
    <row r="56" spans="1:10" x14ac:dyDescent="0.2">
      <c r="A56" s="7">
        <v>48</v>
      </c>
      <c r="B56" s="18" t="s">
        <v>97</v>
      </c>
      <c r="C56" s="33" t="s">
        <v>98</v>
      </c>
      <c r="D56" s="10">
        <f>'КС '!D56+Гемодиализ!F56+Гемодиализ!G56</f>
        <v>40354241</v>
      </c>
      <c r="E56" s="10">
        <f>ДС!D55+Гемодиализ!H56</f>
        <v>10055646</v>
      </c>
      <c r="F56" s="10">
        <f>'АПУ профилактика'!D57+'АПУ в неотл.форме'!D56+'АПУ обращения'!D57+'ОДИ ПГГ'!D56+'ОДИ МЗ РБ'!D56+ФАП!D56+Гемодиализ!E56+Гемодиализ!I56</f>
        <v>98696783</v>
      </c>
      <c r="G56" s="10">
        <f>СМП!D56</f>
        <v>8321194</v>
      </c>
      <c r="H56" s="10">
        <f t="shared" si="5"/>
        <v>157427864</v>
      </c>
      <c r="I56" s="10"/>
      <c r="J56" s="10">
        <f t="shared" si="4"/>
        <v>157427864</v>
      </c>
    </row>
    <row r="57" spans="1:10" x14ac:dyDescent="0.2">
      <c r="A57" s="7">
        <v>49</v>
      </c>
      <c r="B57" s="12" t="s">
        <v>99</v>
      </c>
      <c r="C57" s="29" t="s">
        <v>100</v>
      </c>
      <c r="D57" s="10">
        <f>'КС '!D57+Гемодиализ!F57+Гемодиализ!G57</f>
        <v>60372508</v>
      </c>
      <c r="E57" s="10">
        <f>ДС!D56+Гемодиализ!H57</f>
        <v>16072773</v>
      </c>
      <c r="F57" s="10">
        <f>'АПУ профилактика'!D58+'АПУ в неотл.форме'!D57+'АПУ обращения'!D58+'ОДИ ПГГ'!D57+'ОДИ МЗ РБ'!D57+ФАП!D57+Гемодиализ!E57+Гемодиализ!I57</f>
        <v>149092345</v>
      </c>
      <c r="G57" s="10">
        <f>СМП!D57</f>
        <v>25600976</v>
      </c>
      <c r="H57" s="10">
        <f t="shared" si="5"/>
        <v>251138602</v>
      </c>
      <c r="I57" s="10"/>
      <c r="J57" s="10">
        <f t="shared" si="4"/>
        <v>251138602</v>
      </c>
    </row>
    <row r="58" spans="1:10" x14ac:dyDescent="0.2">
      <c r="A58" s="7">
        <v>50</v>
      </c>
      <c r="B58" s="11" t="s">
        <v>101</v>
      </c>
      <c r="C58" s="30" t="s">
        <v>102</v>
      </c>
      <c r="D58" s="10">
        <f>'КС '!D58+Гемодиализ!F58+Гемодиализ!G58</f>
        <v>75186462</v>
      </c>
      <c r="E58" s="10">
        <f>ДС!D57+Гемодиализ!H58</f>
        <v>19069671</v>
      </c>
      <c r="F58" s="10">
        <f>'АПУ профилактика'!D59+'АПУ в неотл.форме'!D58+'АПУ обращения'!D59+'ОДИ ПГГ'!D58+'ОДИ МЗ РБ'!D58+ФАП!D58+Гемодиализ!E58+Гемодиализ!I58</f>
        <v>164650219</v>
      </c>
      <c r="G58" s="10">
        <f>СМП!D58</f>
        <v>29555612</v>
      </c>
      <c r="H58" s="10">
        <f t="shared" si="5"/>
        <v>288461964</v>
      </c>
      <c r="I58" s="10"/>
      <c r="J58" s="10">
        <f t="shared" si="4"/>
        <v>288461964</v>
      </c>
    </row>
    <row r="59" spans="1:10" ht="10.5" customHeight="1" x14ac:dyDescent="0.2">
      <c r="A59" s="7">
        <v>51</v>
      </c>
      <c r="B59" s="12" t="s">
        <v>103</v>
      </c>
      <c r="C59" s="29" t="s">
        <v>104</v>
      </c>
      <c r="D59" s="10">
        <f>'КС '!D59+Гемодиализ!F59+Гемодиализ!G59</f>
        <v>30239430</v>
      </c>
      <c r="E59" s="10">
        <f>ДС!D58+Гемодиализ!H59</f>
        <v>6473955</v>
      </c>
      <c r="F59" s="10">
        <f>'АПУ профилактика'!D60+'АПУ в неотл.форме'!D59+'АПУ обращения'!D60+'ОДИ ПГГ'!D59+'ОДИ МЗ РБ'!D59+ФАП!D59+Гемодиализ!E59+Гемодиализ!I59</f>
        <v>68321236</v>
      </c>
      <c r="G59" s="10">
        <f>СМП!D59</f>
        <v>5171127</v>
      </c>
      <c r="H59" s="10">
        <f t="shared" si="5"/>
        <v>110205748</v>
      </c>
      <c r="I59" s="10"/>
      <c r="J59" s="10">
        <f t="shared" si="4"/>
        <v>110205748</v>
      </c>
    </row>
    <row r="60" spans="1:10" x14ac:dyDescent="0.2">
      <c r="A60" s="7">
        <v>52</v>
      </c>
      <c r="B60" s="11" t="s">
        <v>105</v>
      </c>
      <c r="C60" s="30" t="s">
        <v>106</v>
      </c>
      <c r="D60" s="10">
        <f>'КС '!D60+Гемодиализ!F60+Гемодиализ!G60</f>
        <v>48445915</v>
      </c>
      <c r="E60" s="10">
        <f>ДС!D59+Гемодиализ!H60</f>
        <v>12762092</v>
      </c>
      <c r="F60" s="10">
        <f>'АПУ профилактика'!D61+'АПУ в неотл.форме'!D60+'АПУ обращения'!D61+'ОДИ ПГГ'!D60+'ОДИ МЗ РБ'!D60+ФАП!D60+Гемодиализ!E60+Гемодиализ!I60</f>
        <v>117465072</v>
      </c>
      <c r="G60" s="10">
        <f>СМП!D60</f>
        <v>20329615</v>
      </c>
      <c r="H60" s="10">
        <f t="shared" si="5"/>
        <v>199002694</v>
      </c>
      <c r="I60" s="10"/>
      <c r="J60" s="10">
        <f t="shared" si="4"/>
        <v>199002694</v>
      </c>
    </row>
    <row r="61" spans="1:10" x14ac:dyDescent="0.2">
      <c r="A61" s="7">
        <v>53</v>
      </c>
      <c r="B61" s="12" t="s">
        <v>107</v>
      </c>
      <c r="C61" s="29" t="s">
        <v>108</v>
      </c>
      <c r="D61" s="10">
        <f>'КС '!D61+Гемодиализ!F61+Гемодиализ!G61</f>
        <v>69709111</v>
      </c>
      <c r="E61" s="10">
        <f>ДС!D60+Гемодиализ!H61</f>
        <v>19466524</v>
      </c>
      <c r="F61" s="10">
        <f>'АПУ профилактика'!D62+'АПУ в неотл.форме'!D61+'АПУ обращения'!D62+'ОДИ ПГГ'!D61+'ОДИ МЗ РБ'!D61+ФАП!D61+Гемодиализ!E61+Гемодиализ!I61</f>
        <v>169568968</v>
      </c>
      <c r="G61" s="10">
        <f>СМП!D61</f>
        <v>30857265</v>
      </c>
      <c r="H61" s="10">
        <f t="shared" si="5"/>
        <v>289601868</v>
      </c>
      <c r="I61" s="10"/>
      <c r="J61" s="10">
        <f t="shared" si="4"/>
        <v>289601868</v>
      </c>
    </row>
    <row r="62" spans="1:10" x14ac:dyDescent="0.2">
      <c r="A62" s="7">
        <v>54</v>
      </c>
      <c r="B62" s="12" t="s">
        <v>109</v>
      </c>
      <c r="C62" s="29" t="s">
        <v>110</v>
      </c>
      <c r="D62" s="10">
        <f>'КС '!D62+Гемодиализ!F62+Гемодиализ!G62</f>
        <v>338259612</v>
      </c>
      <c r="E62" s="10">
        <f>ДС!D61+Гемодиализ!H62</f>
        <v>71896276</v>
      </c>
      <c r="F62" s="10">
        <f>'АПУ профилактика'!D63+'АПУ в неотл.форме'!D62+'АПУ обращения'!D63+'ОДИ ПГГ'!D62+'ОДИ МЗ РБ'!D62+ФАП!D62+Гемодиализ!E62+Гемодиализ!I62</f>
        <v>521697036</v>
      </c>
      <c r="G62" s="10">
        <f>СМП!D62</f>
        <v>51606886</v>
      </c>
      <c r="H62" s="10">
        <f t="shared" si="5"/>
        <v>983459810</v>
      </c>
      <c r="I62" s="10"/>
      <c r="J62" s="10">
        <f t="shared" si="4"/>
        <v>983459810</v>
      </c>
    </row>
    <row r="63" spans="1:10" x14ac:dyDescent="0.2">
      <c r="A63" s="7">
        <v>55</v>
      </c>
      <c r="B63" s="12" t="s">
        <v>111</v>
      </c>
      <c r="C63" s="29" t="s">
        <v>112</v>
      </c>
      <c r="D63" s="10">
        <f>'КС '!D63+Гемодиализ!F63+Гемодиализ!G63</f>
        <v>48081596</v>
      </c>
      <c r="E63" s="10">
        <f>ДС!D62+Гемодиализ!H63</f>
        <v>11123189</v>
      </c>
      <c r="F63" s="10">
        <f>'АПУ профилактика'!D64+'АПУ в неотл.форме'!D63+'АПУ обращения'!D64+'ОДИ ПГГ'!D63+'ОДИ МЗ РБ'!D63+ФАП!D63+Гемодиализ!E63+Гемодиализ!I63</f>
        <v>109585972.15296</v>
      </c>
      <c r="G63" s="10">
        <f>СМП!D63</f>
        <v>8295647</v>
      </c>
      <c r="H63" s="10">
        <f t="shared" si="5"/>
        <v>177086404.15296</v>
      </c>
      <c r="I63" s="10"/>
      <c r="J63" s="10">
        <f t="shared" si="4"/>
        <v>177086404.15296</v>
      </c>
    </row>
    <row r="64" spans="1:10" x14ac:dyDescent="0.2">
      <c r="A64" s="7">
        <v>56</v>
      </c>
      <c r="B64" s="12" t="s">
        <v>113</v>
      </c>
      <c r="C64" s="29" t="s">
        <v>114</v>
      </c>
      <c r="D64" s="10">
        <f>'КС '!D64+Гемодиализ!F64+Гемодиализ!G64</f>
        <v>0</v>
      </c>
      <c r="E64" s="10">
        <f>ДС!D63+Гемодиализ!H64</f>
        <v>38884</v>
      </c>
      <c r="F64" s="10">
        <f>'АПУ профилактика'!D65+'АПУ в неотл.форме'!D64+'АПУ обращения'!D65+'ОДИ ПГГ'!D64+'ОДИ МЗ РБ'!D64+ФАП!D64+Гемодиализ!E64+Гемодиализ!I64</f>
        <v>93293</v>
      </c>
      <c r="G64" s="10">
        <f>СМП!D64</f>
        <v>0</v>
      </c>
      <c r="H64" s="10">
        <f t="shared" si="5"/>
        <v>132177</v>
      </c>
      <c r="I64" s="10"/>
      <c r="J64" s="10">
        <f t="shared" si="4"/>
        <v>132177</v>
      </c>
    </row>
    <row r="65" spans="1:10" x14ac:dyDescent="0.2">
      <c r="A65" s="7">
        <v>57</v>
      </c>
      <c r="B65" s="12" t="s">
        <v>115</v>
      </c>
      <c r="C65" s="29" t="s">
        <v>116</v>
      </c>
      <c r="D65" s="10">
        <f>'КС '!D65+Гемодиализ!F65+Гемодиализ!G65</f>
        <v>147022173</v>
      </c>
      <c r="E65" s="10">
        <f>ДС!D64+Гемодиализ!H65</f>
        <v>0</v>
      </c>
      <c r="F65" s="10">
        <f>'АПУ профилактика'!D66+'АПУ в неотл.форме'!D65+'АПУ обращения'!D66+'ОДИ ПГГ'!D65+'ОДИ МЗ РБ'!D65+ФАП!D65+Гемодиализ!E65+Гемодиализ!I65</f>
        <v>0</v>
      </c>
      <c r="G65" s="10">
        <f>СМП!D65</f>
        <v>0</v>
      </c>
      <c r="H65" s="10">
        <f t="shared" si="5"/>
        <v>147022173</v>
      </c>
      <c r="I65" s="10"/>
      <c r="J65" s="10">
        <f t="shared" si="4"/>
        <v>147022173</v>
      </c>
    </row>
    <row r="66" spans="1:10" ht="17.25" customHeight="1" x14ac:dyDescent="0.2">
      <c r="A66" s="7">
        <v>58</v>
      </c>
      <c r="B66" s="12" t="s">
        <v>117</v>
      </c>
      <c r="C66" s="29" t="s">
        <v>118</v>
      </c>
      <c r="D66" s="10">
        <f>'КС '!D66+Гемодиализ!F66+Гемодиализ!G66</f>
        <v>0</v>
      </c>
      <c r="E66" s="10">
        <f>ДС!D65+Гемодиализ!H66</f>
        <v>23789367</v>
      </c>
      <c r="F66" s="10">
        <f>'АПУ профилактика'!D67+'АПУ в неотл.форме'!D66+'АПУ обращения'!D67+'ОДИ ПГГ'!D66+'ОДИ МЗ РБ'!D66+ФАП!D66+Гемодиализ!E66+Гемодиализ!I66</f>
        <v>186844151</v>
      </c>
      <c r="G66" s="10">
        <f>СМП!D66</f>
        <v>0</v>
      </c>
      <c r="H66" s="10">
        <f t="shared" si="5"/>
        <v>210633518</v>
      </c>
      <c r="I66" s="10"/>
      <c r="J66" s="10">
        <f t="shared" si="4"/>
        <v>210633518</v>
      </c>
    </row>
    <row r="67" spans="1:10" ht="15" customHeight="1" x14ac:dyDescent="0.2">
      <c r="A67" s="7">
        <v>59</v>
      </c>
      <c r="B67" s="11" t="s">
        <v>119</v>
      </c>
      <c r="C67" s="29" t="s">
        <v>120</v>
      </c>
      <c r="D67" s="10">
        <f>'КС '!D67+Гемодиализ!F67+Гемодиализ!G67</f>
        <v>0</v>
      </c>
      <c r="E67" s="10">
        <f>ДС!D66+Гемодиализ!H67</f>
        <v>20353787</v>
      </c>
      <c r="F67" s="10">
        <f>'АПУ профилактика'!D68+'АПУ в неотл.форме'!D67+'АПУ обращения'!D68+'ОДИ ПГГ'!D67+'ОДИ МЗ РБ'!D67+ФАП!D67+Гемодиализ!E67+Гемодиализ!I67</f>
        <v>154466749</v>
      </c>
      <c r="G67" s="10">
        <f>СМП!D67</f>
        <v>0</v>
      </c>
      <c r="H67" s="10">
        <f t="shared" si="5"/>
        <v>174820536</v>
      </c>
      <c r="I67" s="10"/>
      <c r="J67" s="10">
        <f t="shared" si="4"/>
        <v>174820536</v>
      </c>
    </row>
    <row r="68" spans="1:10" ht="24" customHeight="1" x14ac:dyDescent="0.2">
      <c r="A68" s="7">
        <v>60</v>
      </c>
      <c r="B68" s="14" t="s">
        <v>121</v>
      </c>
      <c r="C68" s="31" t="s">
        <v>122</v>
      </c>
      <c r="D68" s="10">
        <f>'КС '!D68+Гемодиализ!F68+Гемодиализ!G68</f>
        <v>0</v>
      </c>
      <c r="E68" s="10">
        <f>ДС!D67+Гемодиализ!H68</f>
        <v>27054448</v>
      </c>
      <c r="F68" s="10">
        <f>'АПУ профилактика'!D69+'АПУ в неотл.форме'!D68+'АПУ обращения'!D69+'ОДИ ПГГ'!D68+'ОДИ МЗ РБ'!D68+ФАП!D68+Гемодиализ!E68+Гемодиализ!I68</f>
        <v>245807715</v>
      </c>
      <c r="G68" s="10">
        <f>СМП!D68</f>
        <v>0</v>
      </c>
      <c r="H68" s="10">
        <f t="shared" si="5"/>
        <v>272862163</v>
      </c>
      <c r="I68" s="10"/>
      <c r="J68" s="10">
        <f t="shared" si="4"/>
        <v>272862163</v>
      </c>
    </row>
    <row r="69" spans="1:10" ht="17.25" customHeight="1" x14ac:dyDescent="0.2">
      <c r="A69" s="7">
        <v>61</v>
      </c>
      <c r="B69" s="11" t="s">
        <v>123</v>
      </c>
      <c r="C69" s="29" t="s">
        <v>124</v>
      </c>
      <c r="D69" s="10">
        <f>'КС '!D69+Гемодиализ!F69+Гемодиализ!G69</f>
        <v>0</v>
      </c>
      <c r="E69" s="10">
        <f>ДС!D68+Гемодиализ!H69</f>
        <v>35063497</v>
      </c>
      <c r="F69" s="10">
        <f>'АПУ профилактика'!D70+'АПУ в неотл.форме'!D69+'АПУ обращения'!D70+'ОДИ ПГГ'!D69+'ОДИ МЗ РБ'!D69+ФАП!D69+Гемодиализ!E69+Гемодиализ!I69</f>
        <v>296186075</v>
      </c>
      <c r="G69" s="10">
        <f>СМП!D69</f>
        <v>0</v>
      </c>
      <c r="H69" s="10">
        <f t="shared" si="5"/>
        <v>331249572</v>
      </c>
      <c r="I69" s="10"/>
      <c r="J69" s="10">
        <f t="shared" si="4"/>
        <v>331249572</v>
      </c>
    </row>
    <row r="70" spans="1:10" ht="12.75" customHeight="1" x14ac:dyDescent="0.2">
      <c r="A70" s="7">
        <v>62</v>
      </c>
      <c r="B70" s="12" t="s">
        <v>125</v>
      </c>
      <c r="C70" s="29" t="s">
        <v>126</v>
      </c>
      <c r="D70" s="10">
        <f>'КС '!D70+Гемодиализ!F70+Гемодиализ!G70</f>
        <v>0</v>
      </c>
      <c r="E70" s="10">
        <f>ДС!D69+Гемодиализ!H70</f>
        <v>16057103</v>
      </c>
      <c r="F70" s="10">
        <f>'АПУ профилактика'!D71+'АПУ в неотл.форме'!D70+'АПУ обращения'!D71+'ОДИ ПГГ'!D70+'ОДИ МЗ РБ'!D70+ФАП!D70+Гемодиализ!E70+Гемодиализ!I70</f>
        <v>108091018</v>
      </c>
      <c r="G70" s="10">
        <f>СМП!D70</f>
        <v>0</v>
      </c>
      <c r="H70" s="10">
        <f t="shared" si="5"/>
        <v>124148121</v>
      </c>
      <c r="I70" s="10"/>
      <c r="J70" s="10">
        <f t="shared" si="4"/>
        <v>124148121</v>
      </c>
    </row>
    <row r="71" spans="1:10" ht="27.75" customHeight="1" x14ac:dyDescent="0.2">
      <c r="A71" s="7">
        <v>63</v>
      </c>
      <c r="B71" s="8" t="s">
        <v>127</v>
      </c>
      <c r="C71" s="29" t="s">
        <v>128</v>
      </c>
      <c r="D71" s="10">
        <f>'КС '!D71+Гемодиализ!F71+Гемодиализ!G71</f>
        <v>0</v>
      </c>
      <c r="E71" s="10">
        <f>ДС!D70+Гемодиализ!H71</f>
        <v>0</v>
      </c>
      <c r="F71" s="10">
        <f>'АПУ профилактика'!D72+'АПУ в неотл.форме'!D71+'АПУ обращения'!D72+'ОДИ ПГГ'!D71+'ОДИ МЗ РБ'!D71+ФАП!D71+Гемодиализ!E71+Гемодиализ!I71</f>
        <v>56222096</v>
      </c>
      <c r="G71" s="10">
        <f>СМП!D71</f>
        <v>0</v>
      </c>
      <c r="H71" s="10">
        <f t="shared" si="5"/>
        <v>56222096</v>
      </c>
      <c r="I71" s="10"/>
      <c r="J71" s="10">
        <f t="shared" si="4"/>
        <v>56222096</v>
      </c>
    </row>
    <row r="72" spans="1:10" ht="24" x14ac:dyDescent="0.2">
      <c r="A72" s="7">
        <v>64</v>
      </c>
      <c r="B72" s="8" t="s">
        <v>129</v>
      </c>
      <c r="C72" s="29" t="s">
        <v>130</v>
      </c>
      <c r="D72" s="10">
        <f>'КС '!D72+Гемодиализ!F72+Гемодиализ!G72</f>
        <v>0</v>
      </c>
      <c r="E72" s="10">
        <f>ДС!D71+Гемодиализ!H72</f>
        <v>0</v>
      </c>
      <c r="F72" s="10">
        <f>'АПУ профилактика'!D73+'АПУ в неотл.форме'!D72+'АПУ обращения'!D73+'ОДИ ПГГ'!D72+'ОДИ МЗ РБ'!D72+ФАП!D72+Гемодиализ!E72+Гемодиализ!I72</f>
        <v>80760558.7676</v>
      </c>
      <c r="G72" s="10">
        <f>СМП!D72</f>
        <v>0</v>
      </c>
      <c r="H72" s="10">
        <f t="shared" si="5"/>
        <v>80760558.7676</v>
      </c>
      <c r="I72" s="10"/>
      <c r="J72" s="10">
        <f t="shared" si="4"/>
        <v>80760558.7676</v>
      </c>
    </row>
    <row r="73" spans="1:10" x14ac:dyDescent="0.2">
      <c r="A73" s="7">
        <v>65</v>
      </c>
      <c r="B73" s="11" t="s">
        <v>131</v>
      </c>
      <c r="C73" s="29" t="s">
        <v>132</v>
      </c>
      <c r="D73" s="10">
        <f>'КС '!D73+Гемодиализ!F73+Гемодиализ!G73</f>
        <v>0</v>
      </c>
      <c r="E73" s="10">
        <f>ДС!D72+Гемодиализ!H73</f>
        <v>32279518</v>
      </c>
      <c r="F73" s="10">
        <f>'АПУ профилактика'!D74+'АПУ в неотл.форме'!D73+'АПУ обращения'!D74+'ОДИ ПГГ'!D73+'ОДИ МЗ РБ'!D73+ФАП!D73+Гемодиализ!E73+Гемодиализ!I73</f>
        <v>208894013</v>
      </c>
      <c r="G73" s="10">
        <f>СМП!D73</f>
        <v>0</v>
      </c>
      <c r="H73" s="10">
        <f t="shared" ref="H73:H104" si="6">D73+E73+F73+G73</f>
        <v>241173531</v>
      </c>
      <c r="I73" s="10"/>
      <c r="J73" s="10">
        <f t="shared" si="4"/>
        <v>241173531</v>
      </c>
    </row>
    <row r="74" spans="1:10" x14ac:dyDescent="0.2">
      <c r="A74" s="7">
        <v>66</v>
      </c>
      <c r="B74" s="8" t="s">
        <v>133</v>
      </c>
      <c r="C74" s="29" t="s">
        <v>134</v>
      </c>
      <c r="D74" s="10">
        <f>'КС '!D74+Гемодиализ!F74+Гемодиализ!G74</f>
        <v>0</v>
      </c>
      <c r="E74" s="10">
        <f>ДС!D73+Гемодиализ!H74</f>
        <v>18647367</v>
      </c>
      <c r="F74" s="10">
        <f>'АПУ профилактика'!D75+'АПУ в неотл.форме'!D74+'АПУ обращения'!D75+'ОДИ ПГГ'!D74+'ОДИ МЗ РБ'!D74+ФАП!D74+Гемодиализ!E74+Гемодиализ!I74</f>
        <v>132597258</v>
      </c>
      <c r="G74" s="10">
        <f>СМП!D74</f>
        <v>0</v>
      </c>
      <c r="H74" s="10">
        <f t="shared" si="6"/>
        <v>151244625</v>
      </c>
      <c r="I74" s="10"/>
      <c r="J74" s="10">
        <f t="shared" ref="J74:J137" si="7">H74+I74</f>
        <v>151244625</v>
      </c>
    </row>
    <row r="75" spans="1:10" x14ac:dyDescent="0.2">
      <c r="A75" s="7">
        <v>67</v>
      </c>
      <c r="B75" s="11" t="s">
        <v>135</v>
      </c>
      <c r="C75" s="29" t="s">
        <v>136</v>
      </c>
      <c r="D75" s="10">
        <f>'КС '!D75+Гемодиализ!F75+Гемодиализ!G75</f>
        <v>0</v>
      </c>
      <c r="E75" s="10">
        <f>ДС!D74+Гемодиализ!H75</f>
        <v>37192208</v>
      </c>
      <c r="F75" s="10">
        <f>'АПУ профилактика'!D76+'АПУ в неотл.форме'!D75+'АПУ обращения'!D76+'ОДИ ПГГ'!D75+'ОДИ МЗ РБ'!D75+ФАП!D75+Гемодиализ!E75+Гемодиализ!I75</f>
        <v>135427334</v>
      </c>
      <c r="G75" s="10">
        <f>СМП!D75</f>
        <v>0</v>
      </c>
      <c r="H75" s="10">
        <f t="shared" si="6"/>
        <v>172619542</v>
      </c>
      <c r="I75" s="10"/>
      <c r="J75" s="10">
        <f t="shared" si="7"/>
        <v>172619542</v>
      </c>
    </row>
    <row r="76" spans="1:10" x14ac:dyDescent="0.2">
      <c r="A76" s="7">
        <v>68</v>
      </c>
      <c r="B76" s="11" t="s">
        <v>137</v>
      </c>
      <c r="C76" s="29" t="s">
        <v>138</v>
      </c>
      <c r="D76" s="10">
        <f>'КС '!D76+Гемодиализ!F76+Гемодиализ!G76</f>
        <v>0</v>
      </c>
      <c r="E76" s="10">
        <f>ДС!D75+Гемодиализ!H76</f>
        <v>12824542</v>
      </c>
      <c r="F76" s="10">
        <f>'АПУ профилактика'!D77+'АПУ в неотл.форме'!D76+'АПУ обращения'!D77+'ОДИ ПГГ'!D76+'ОДИ МЗ РБ'!D76+ФАП!D76+Гемодиализ!E76+Гемодиализ!I76</f>
        <v>108059554</v>
      </c>
      <c r="G76" s="10">
        <f>СМП!D76</f>
        <v>0</v>
      </c>
      <c r="H76" s="10">
        <f t="shared" si="6"/>
        <v>120884096</v>
      </c>
      <c r="I76" s="10"/>
      <c r="J76" s="10">
        <f t="shared" si="7"/>
        <v>120884096</v>
      </c>
    </row>
    <row r="77" spans="1:10" x14ac:dyDescent="0.2">
      <c r="A77" s="7">
        <v>69</v>
      </c>
      <c r="B77" s="11" t="s">
        <v>139</v>
      </c>
      <c r="C77" s="29" t="s">
        <v>140</v>
      </c>
      <c r="D77" s="10">
        <f>'КС '!D77+Гемодиализ!F77+Гемодиализ!G77</f>
        <v>0</v>
      </c>
      <c r="E77" s="10">
        <f>ДС!D76+Гемодиализ!H77</f>
        <v>35923458</v>
      </c>
      <c r="F77" s="10">
        <f>'АПУ профилактика'!D78+'АПУ в неотл.форме'!D77+'АПУ обращения'!D78+'ОДИ ПГГ'!D77+'ОДИ МЗ РБ'!D77+ФАП!D77+Гемодиализ!E77+Гемодиализ!I77</f>
        <v>252131925</v>
      </c>
      <c r="G77" s="10">
        <f>СМП!D77</f>
        <v>0</v>
      </c>
      <c r="H77" s="10">
        <f t="shared" si="6"/>
        <v>288055383</v>
      </c>
      <c r="I77" s="10"/>
      <c r="J77" s="10">
        <f t="shared" si="7"/>
        <v>288055383</v>
      </c>
    </row>
    <row r="78" spans="1:10" x14ac:dyDescent="0.2">
      <c r="A78" s="7">
        <v>70</v>
      </c>
      <c r="B78" s="12" t="s">
        <v>141</v>
      </c>
      <c r="C78" s="29" t="s">
        <v>142</v>
      </c>
      <c r="D78" s="10">
        <f>'КС '!D78+Гемодиализ!F78+Гемодиализ!G78</f>
        <v>0</v>
      </c>
      <c r="E78" s="10">
        <f>ДС!D77+Гемодиализ!H78</f>
        <v>19047047</v>
      </c>
      <c r="F78" s="10">
        <f>'АПУ профилактика'!D79+'АПУ в неотл.форме'!D78+'АПУ обращения'!D79+'ОДИ ПГГ'!D78+'ОДИ МЗ РБ'!D78+ФАП!D78+Гемодиализ!E78+Гемодиализ!I78</f>
        <v>128394484</v>
      </c>
      <c r="G78" s="10">
        <f>СМП!D78</f>
        <v>0</v>
      </c>
      <c r="H78" s="10">
        <f t="shared" si="6"/>
        <v>147441531</v>
      </c>
      <c r="I78" s="10"/>
      <c r="J78" s="10">
        <f t="shared" si="7"/>
        <v>147441531</v>
      </c>
    </row>
    <row r="79" spans="1:10" x14ac:dyDescent="0.2">
      <c r="A79" s="7">
        <v>71</v>
      </c>
      <c r="B79" s="11" t="s">
        <v>143</v>
      </c>
      <c r="C79" s="30" t="s">
        <v>144</v>
      </c>
      <c r="D79" s="10">
        <f>'КС '!D79+Гемодиализ!F79+Гемодиализ!G79</f>
        <v>0</v>
      </c>
      <c r="E79" s="10">
        <f>ДС!D78+Гемодиализ!H79</f>
        <v>20276254</v>
      </c>
      <c r="F79" s="10">
        <f>'АПУ профилактика'!D80+'АПУ в неотл.форме'!D79+'АПУ обращения'!D80+'ОДИ ПГГ'!D79+'ОДИ МЗ РБ'!D79+ФАП!D79+Гемодиализ!E79+Гемодиализ!I79</f>
        <v>168481641</v>
      </c>
      <c r="G79" s="10">
        <f>СМП!D79</f>
        <v>0</v>
      </c>
      <c r="H79" s="10">
        <f t="shared" si="6"/>
        <v>188757895</v>
      </c>
      <c r="I79" s="10"/>
      <c r="J79" s="10">
        <f t="shared" si="7"/>
        <v>188757895</v>
      </c>
    </row>
    <row r="80" spans="1:10" x14ac:dyDescent="0.2">
      <c r="A80" s="7">
        <v>72</v>
      </c>
      <c r="B80" s="12" t="s">
        <v>145</v>
      </c>
      <c r="C80" s="29" t="s">
        <v>146</v>
      </c>
      <c r="D80" s="10">
        <f>'КС '!D80+Гемодиализ!F80+Гемодиализ!G80</f>
        <v>0</v>
      </c>
      <c r="E80" s="10">
        <f>ДС!D79+Гемодиализ!H80</f>
        <v>11081124</v>
      </c>
      <c r="F80" s="10">
        <f>'АПУ профилактика'!D81+'АПУ в неотл.форме'!D80+'АПУ обращения'!D81+'ОДИ ПГГ'!D80+'ОДИ МЗ РБ'!D80+ФАП!D80+Гемодиализ!E80+Гемодиализ!I80</f>
        <v>77906701</v>
      </c>
      <c r="G80" s="10">
        <f>СМП!D80</f>
        <v>0</v>
      </c>
      <c r="H80" s="10">
        <f t="shared" si="6"/>
        <v>88987825</v>
      </c>
      <c r="I80" s="10"/>
      <c r="J80" s="10">
        <f t="shared" si="7"/>
        <v>88987825</v>
      </c>
    </row>
    <row r="81" spans="1:10" x14ac:dyDescent="0.2">
      <c r="A81" s="7">
        <v>73</v>
      </c>
      <c r="B81" s="11" t="s">
        <v>147</v>
      </c>
      <c r="C81" s="29" t="s">
        <v>148</v>
      </c>
      <c r="D81" s="10">
        <f>'КС '!D81+Гемодиализ!F81+Гемодиализ!G81</f>
        <v>0</v>
      </c>
      <c r="E81" s="10">
        <f>ДС!D80+Гемодиализ!H81</f>
        <v>36545801</v>
      </c>
      <c r="F81" s="10">
        <f>'АПУ профилактика'!D82+'АПУ в неотл.форме'!D81+'АПУ обращения'!D82+'ОДИ ПГГ'!D81+'ОДИ МЗ РБ'!D81+ФАП!D81+Гемодиализ!E81+Гемодиализ!I81</f>
        <v>245780594</v>
      </c>
      <c r="G81" s="10">
        <f>СМП!D81</f>
        <v>0</v>
      </c>
      <c r="H81" s="10">
        <f t="shared" si="6"/>
        <v>282326395</v>
      </c>
      <c r="I81" s="10"/>
      <c r="J81" s="10">
        <f t="shared" si="7"/>
        <v>282326395</v>
      </c>
    </row>
    <row r="82" spans="1:10" x14ac:dyDescent="0.2">
      <c r="A82" s="7">
        <v>74</v>
      </c>
      <c r="B82" s="12" t="s">
        <v>149</v>
      </c>
      <c r="C82" s="29" t="s">
        <v>150</v>
      </c>
      <c r="D82" s="10">
        <f>'КС '!D82+Гемодиализ!F82+Гемодиализ!G82</f>
        <v>0</v>
      </c>
      <c r="E82" s="10">
        <f>ДС!D81+Гемодиализ!H82</f>
        <v>20914070</v>
      </c>
      <c r="F82" s="10">
        <f>'АПУ профилактика'!D83+'АПУ в неотл.форме'!D82+'АПУ обращения'!D83+'ОДИ ПГГ'!D82+'ОДИ МЗ РБ'!D82+ФАП!D82+Гемодиализ!E82+Гемодиализ!I82</f>
        <v>96336519</v>
      </c>
      <c r="G82" s="10">
        <f>СМП!D82</f>
        <v>0</v>
      </c>
      <c r="H82" s="10">
        <f t="shared" si="6"/>
        <v>117250589</v>
      </c>
      <c r="I82" s="10"/>
      <c r="J82" s="10">
        <f t="shared" si="7"/>
        <v>117250589</v>
      </c>
    </row>
    <row r="83" spans="1:10" x14ac:dyDescent="0.2">
      <c r="A83" s="7">
        <v>75</v>
      </c>
      <c r="B83" s="12" t="s">
        <v>151</v>
      </c>
      <c r="C83" s="29" t="s">
        <v>152</v>
      </c>
      <c r="D83" s="10">
        <f>'КС '!D83+Гемодиализ!F83+Гемодиализ!G83</f>
        <v>0</v>
      </c>
      <c r="E83" s="10">
        <f>ДС!D82+Гемодиализ!H83</f>
        <v>15123295</v>
      </c>
      <c r="F83" s="10">
        <f>'АПУ профилактика'!D84+'АПУ в неотл.форме'!D83+'АПУ обращения'!D84+'ОДИ ПГГ'!D83+'ОДИ МЗ РБ'!D83+ФАП!D83+Гемодиализ!E83+Гемодиализ!I83</f>
        <v>104621736</v>
      </c>
      <c r="G83" s="10">
        <f>СМП!D83</f>
        <v>0</v>
      </c>
      <c r="H83" s="10">
        <f t="shared" si="6"/>
        <v>119745031</v>
      </c>
      <c r="I83" s="10"/>
      <c r="J83" s="10">
        <f t="shared" si="7"/>
        <v>119745031</v>
      </c>
    </row>
    <row r="84" spans="1:10" ht="24" x14ac:dyDescent="0.2">
      <c r="A84" s="7">
        <v>76</v>
      </c>
      <c r="B84" s="20" t="s">
        <v>153</v>
      </c>
      <c r="C84" s="33" t="s">
        <v>154</v>
      </c>
      <c r="D84" s="10">
        <f>'КС '!D84+Гемодиализ!F84+Гемодиализ!G84</f>
        <v>0</v>
      </c>
      <c r="E84" s="10">
        <f>ДС!D83+Гемодиализ!H84</f>
        <v>0</v>
      </c>
      <c r="F84" s="10">
        <f>'АПУ профилактика'!D85+'АПУ в неотл.форме'!D84+'АПУ обращения'!D85+'ОДИ ПГГ'!D84+'ОДИ МЗ РБ'!D84+ФАП!D84+Гемодиализ!E84+Гемодиализ!I84</f>
        <v>31627683</v>
      </c>
      <c r="G84" s="10">
        <f>СМП!D84</f>
        <v>0</v>
      </c>
      <c r="H84" s="10">
        <f t="shared" si="6"/>
        <v>31627683</v>
      </c>
      <c r="I84" s="10"/>
      <c r="J84" s="10">
        <f t="shared" si="7"/>
        <v>31627683</v>
      </c>
    </row>
    <row r="85" spans="1:10" ht="24" x14ac:dyDescent="0.2">
      <c r="A85" s="7">
        <v>77</v>
      </c>
      <c r="B85" s="8" t="s">
        <v>155</v>
      </c>
      <c r="C85" s="29" t="s">
        <v>156</v>
      </c>
      <c r="D85" s="10">
        <f>'КС '!D85+Гемодиализ!F85+Гемодиализ!G85</f>
        <v>0</v>
      </c>
      <c r="E85" s="10">
        <f>ДС!D84+Гемодиализ!H85</f>
        <v>0</v>
      </c>
      <c r="F85" s="10">
        <f>'АПУ профилактика'!D86+'АПУ в неотл.форме'!D85+'АПУ обращения'!D86+'ОДИ ПГГ'!D85+'ОДИ МЗ РБ'!D85+ФАП!D85+Гемодиализ!E85+Гемодиализ!I85</f>
        <v>50987826</v>
      </c>
      <c r="G85" s="10">
        <f>СМП!D85</f>
        <v>0</v>
      </c>
      <c r="H85" s="10">
        <f t="shared" si="6"/>
        <v>50987826</v>
      </c>
      <c r="I85" s="10"/>
      <c r="J85" s="10">
        <f t="shared" si="7"/>
        <v>50987826</v>
      </c>
    </row>
    <row r="86" spans="1:10" ht="24" x14ac:dyDescent="0.2">
      <c r="A86" s="7">
        <v>78</v>
      </c>
      <c r="B86" s="11" t="s">
        <v>157</v>
      </c>
      <c r="C86" s="29" t="s">
        <v>158</v>
      </c>
      <c r="D86" s="10">
        <f>'КС '!D86+Гемодиализ!F86+Гемодиализ!G86</f>
        <v>0</v>
      </c>
      <c r="E86" s="10">
        <f>ДС!D85+Гемодиализ!H86</f>
        <v>0</v>
      </c>
      <c r="F86" s="10">
        <f>'АПУ профилактика'!D87+'АПУ в неотл.форме'!D86+'АПУ обращения'!D87+'ОДИ ПГГ'!D86+'ОДИ МЗ РБ'!D86+ФАП!D86+Гемодиализ!E86+Гемодиализ!I86</f>
        <v>43790402</v>
      </c>
      <c r="G86" s="10">
        <f>СМП!D86</f>
        <v>0</v>
      </c>
      <c r="H86" s="10">
        <f t="shared" si="6"/>
        <v>43790402</v>
      </c>
      <c r="I86" s="10"/>
      <c r="J86" s="10">
        <f t="shared" si="7"/>
        <v>43790402</v>
      </c>
    </row>
    <row r="87" spans="1:10" ht="24" x14ac:dyDescent="0.2">
      <c r="A87" s="7">
        <v>79</v>
      </c>
      <c r="B87" s="11" t="s">
        <v>159</v>
      </c>
      <c r="C87" s="29" t="s">
        <v>160</v>
      </c>
      <c r="D87" s="10">
        <f>'КС '!D87+Гемодиализ!F87+Гемодиализ!G87</f>
        <v>0</v>
      </c>
      <c r="E87" s="10">
        <f>ДС!D86+Гемодиализ!H87</f>
        <v>0</v>
      </c>
      <c r="F87" s="10">
        <f>'АПУ профилактика'!D88+'АПУ в неотл.форме'!D87+'АПУ обращения'!D88+'ОДИ ПГГ'!D87+'ОДИ МЗ РБ'!D87+ФАП!D87+Гемодиализ!E87+Гемодиализ!I87</f>
        <v>36044729</v>
      </c>
      <c r="G87" s="10">
        <f>СМП!D87</f>
        <v>0</v>
      </c>
      <c r="H87" s="10">
        <f t="shared" si="6"/>
        <v>36044729</v>
      </c>
      <c r="I87" s="10"/>
      <c r="J87" s="10">
        <f t="shared" si="7"/>
        <v>36044729</v>
      </c>
    </row>
    <row r="88" spans="1:10" ht="24" x14ac:dyDescent="0.2">
      <c r="A88" s="7">
        <v>80</v>
      </c>
      <c r="B88" s="8" t="s">
        <v>161</v>
      </c>
      <c r="C88" s="29" t="s">
        <v>162</v>
      </c>
      <c r="D88" s="10">
        <f>'КС '!D88+Гемодиализ!F88+Гемодиализ!G88</f>
        <v>0</v>
      </c>
      <c r="E88" s="10">
        <f>ДС!D87+Гемодиализ!H88</f>
        <v>0</v>
      </c>
      <c r="F88" s="10">
        <f>'АПУ профилактика'!D89+'АПУ в неотл.форме'!D88+'АПУ обращения'!D89+'ОДИ ПГГ'!D88+'ОДИ МЗ РБ'!D88+ФАП!D88+Гемодиализ!E88+Гемодиализ!I88</f>
        <v>58144543</v>
      </c>
      <c r="G88" s="10">
        <f>СМП!D88</f>
        <v>0</v>
      </c>
      <c r="H88" s="10">
        <f t="shared" si="6"/>
        <v>58144543</v>
      </c>
      <c r="I88" s="10"/>
      <c r="J88" s="10">
        <f t="shared" si="7"/>
        <v>58144543</v>
      </c>
    </row>
    <row r="89" spans="1:10" ht="24" x14ac:dyDescent="0.2">
      <c r="A89" s="7">
        <v>81</v>
      </c>
      <c r="B89" s="8" t="s">
        <v>163</v>
      </c>
      <c r="C89" s="29" t="s">
        <v>164</v>
      </c>
      <c r="D89" s="10">
        <f>'КС '!D89+Гемодиализ!F89+Гемодиализ!G89</f>
        <v>0</v>
      </c>
      <c r="E89" s="10">
        <f>ДС!D88+Гемодиализ!H89</f>
        <v>0</v>
      </c>
      <c r="F89" s="10">
        <f>'АПУ профилактика'!D90+'АПУ в неотл.форме'!D89+'АПУ обращения'!D90+'ОДИ ПГГ'!D89+'ОДИ МЗ РБ'!D89+ФАП!D89+Гемодиализ!E89+Гемодиализ!I89</f>
        <v>32722070</v>
      </c>
      <c r="G89" s="10">
        <f>СМП!D89</f>
        <v>0</v>
      </c>
      <c r="H89" s="10">
        <f t="shared" si="6"/>
        <v>32722070</v>
      </c>
      <c r="I89" s="10"/>
      <c r="J89" s="10">
        <f t="shared" si="7"/>
        <v>32722070</v>
      </c>
    </row>
    <row r="90" spans="1:10" ht="24" x14ac:dyDescent="0.2">
      <c r="A90" s="7">
        <v>82</v>
      </c>
      <c r="B90" s="8" t="s">
        <v>165</v>
      </c>
      <c r="C90" s="29" t="s">
        <v>166</v>
      </c>
      <c r="D90" s="10">
        <f>'КС '!D90+Гемодиализ!F90+Гемодиализ!G90</f>
        <v>0</v>
      </c>
      <c r="E90" s="10">
        <f>ДС!D89+Гемодиализ!H90</f>
        <v>0</v>
      </c>
      <c r="F90" s="10">
        <f>'АПУ профилактика'!D91+'АПУ в неотл.форме'!D90+'АПУ обращения'!D91+'ОДИ ПГГ'!D90+'ОДИ МЗ РБ'!D90+ФАП!D90+Гемодиализ!E90+Гемодиализ!I90</f>
        <v>27120949</v>
      </c>
      <c r="G90" s="10">
        <f>СМП!D90</f>
        <v>0</v>
      </c>
      <c r="H90" s="10">
        <f t="shared" si="6"/>
        <v>27120949</v>
      </c>
      <c r="I90" s="10"/>
      <c r="J90" s="10">
        <f t="shared" si="7"/>
        <v>27120949</v>
      </c>
    </row>
    <row r="91" spans="1:10" x14ac:dyDescent="0.2">
      <c r="A91" s="7">
        <v>83</v>
      </c>
      <c r="B91" s="12" t="s">
        <v>167</v>
      </c>
      <c r="C91" s="29" t="s">
        <v>168</v>
      </c>
      <c r="D91" s="10">
        <f>'КС '!D91+Гемодиализ!F91+Гемодиализ!G91</f>
        <v>353590841</v>
      </c>
      <c r="E91" s="10">
        <f>ДС!D90+Гемодиализ!H91</f>
        <v>35044409</v>
      </c>
      <c r="F91" s="10">
        <f>'АПУ профилактика'!D92+'АПУ в неотл.форме'!D91+'АПУ обращения'!D92+'ОДИ ПГГ'!D91+'ОДИ МЗ РБ'!D91+ФАП!D91+Гемодиализ!E91+Гемодиализ!I91</f>
        <v>267739959</v>
      </c>
      <c r="G91" s="10">
        <f>СМП!D91</f>
        <v>0</v>
      </c>
      <c r="H91" s="10">
        <f t="shared" si="6"/>
        <v>656375209</v>
      </c>
      <c r="I91" s="10"/>
      <c r="J91" s="10">
        <f t="shared" si="7"/>
        <v>656375209</v>
      </c>
    </row>
    <row r="92" spans="1:10" x14ac:dyDescent="0.2">
      <c r="A92" s="7">
        <v>84</v>
      </c>
      <c r="B92" s="8" t="s">
        <v>169</v>
      </c>
      <c r="C92" s="29" t="s">
        <v>170</v>
      </c>
      <c r="D92" s="10">
        <f>'КС '!D92+Гемодиализ!F92+Гемодиализ!G92</f>
        <v>98878748</v>
      </c>
      <c r="E92" s="10">
        <f>ДС!D91+Гемодиализ!H92</f>
        <v>30896779</v>
      </c>
      <c r="F92" s="10">
        <f>'АПУ профилактика'!D93+'АПУ в неотл.форме'!D92+'АПУ обращения'!D93+'ОДИ ПГГ'!D92+'ОДИ МЗ РБ'!D92+ФАП!D92+Гемодиализ!E92+Гемодиализ!I92</f>
        <v>167359650</v>
      </c>
      <c r="G92" s="10">
        <f>СМП!D92</f>
        <v>0</v>
      </c>
      <c r="H92" s="10">
        <f t="shared" si="6"/>
        <v>297135177</v>
      </c>
      <c r="I92" s="10"/>
      <c r="J92" s="10">
        <f t="shared" si="7"/>
        <v>297135177</v>
      </c>
    </row>
    <row r="93" spans="1:10" x14ac:dyDescent="0.2">
      <c r="A93" s="7">
        <v>85</v>
      </c>
      <c r="B93" s="12" t="s">
        <v>171</v>
      </c>
      <c r="C93" s="29" t="s">
        <v>172</v>
      </c>
      <c r="D93" s="10">
        <f>'КС '!D93+Гемодиализ!F93+Гемодиализ!G93</f>
        <v>480649963</v>
      </c>
      <c r="E93" s="10">
        <f>ДС!D92+Гемодиализ!H93</f>
        <v>16980014</v>
      </c>
      <c r="F93" s="10">
        <f>'АПУ профилактика'!D94+'АПУ в неотл.форме'!D93+'АПУ обращения'!D94+'ОДИ ПГГ'!D93+'ОДИ МЗ РБ'!D93+ФАП!D93+Гемодиализ!E93+Гемодиализ!I93</f>
        <v>131391731</v>
      </c>
      <c r="G93" s="10">
        <f>СМП!D93</f>
        <v>0</v>
      </c>
      <c r="H93" s="10">
        <f t="shared" si="6"/>
        <v>629021708</v>
      </c>
      <c r="I93" s="10"/>
      <c r="J93" s="10">
        <f t="shared" si="7"/>
        <v>629021708</v>
      </c>
    </row>
    <row r="94" spans="1:10" x14ac:dyDescent="0.2">
      <c r="A94" s="7">
        <v>86</v>
      </c>
      <c r="B94" s="14" t="s">
        <v>173</v>
      </c>
      <c r="C94" s="31" t="s">
        <v>174</v>
      </c>
      <c r="D94" s="10">
        <f>'КС '!D94+Гемодиализ!F94+Гемодиализ!G94</f>
        <v>16350061</v>
      </c>
      <c r="E94" s="10">
        <f>ДС!D93+Гемодиализ!H94</f>
        <v>10890003</v>
      </c>
      <c r="F94" s="10">
        <f>'АПУ профилактика'!D95+'АПУ в неотл.форме'!D94+'АПУ обращения'!D95+'ОДИ ПГГ'!D94+'ОДИ МЗ РБ'!D94+ФАП!D94+Гемодиализ!E94+Гемодиализ!I94</f>
        <v>77165060</v>
      </c>
      <c r="G94" s="10">
        <f>СМП!D94</f>
        <v>0</v>
      </c>
      <c r="H94" s="10">
        <f t="shared" si="6"/>
        <v>104405124</v>
      </c>
      <c r="I94" s="10"/>
      <c r="J94" s="10">
        <f t="shared" si="7"/>
        <v>104405124</v>
      </c>
    </row>
    <row r="95" spans="1:10" x14ac:dyDescent="0.2">
      <c r="A95" s="7">
        <v>87</v>
      </c>
      <c r="B95" s="8" t="s">
        <v>175</v>
      </c>
      <c r="C95" s="29" t="s">
        <v>176</v>
      </c>
      <c r="D95" s="10">
        <f>'КС '!D95+Гемодиализ!F95+Гемодиализ!G95</f>
        <v>176142548</v>
      </c>
      <c r="E95" s="10">
        <f>ДС!D94+Гемодиализ!H95</f>
        <v>21955065</v>
      </c>
      <c r="F95" s="10">
        <f>'АПУ профилактика'!D96+'АПУ в неотл.форме'!D95+'АПУ обращения'!D96+'ОДИ ПГГ'!D95+'ОДИ МЗ РБ'!D95+ФАП!D95+Гемодиализ!E95+Гемодиализ!I95</f>
        <v>71762282</v>
      </c>
      <c r="G95" s="10">
        <f>СМП!D95</f>
        <v>0</v>
      </c>
      <c r="H95" s="10">
        <f t="shared" si="6"/>
        <v>269859895</v>
      </c>
      <c r="I95" s="10"/>
      <c r="J95" s="10">
        <f t="shared" si="7"/>
        <v>269859895</v>
      </c>
    </row>
    <row r="96" spans="1:10" x14ac:dyDescent="0.2">
      <c r="A96" s="7">
        <v>88</v>
      </c>
      <c r="B96" s="8" t="s">
        <v>177</v>
      </c>
      <c r="C96" s="29" t="s">
        <v>178</v>
      </c>
      <c r="D96" s="10">
        <f>'КС '!D96+Гемодиализ!F96+Гемодиализ!G96</f>
        <v>520069598</v>
      </c>
      <c r="E96" s="10">
        <f>ДС!D95+Гемодиализ!H96</f>
        <v>89992729</v>
      </c>
      <c r="F96" s="10">
        <f>'АПУ профилактика'!D97+'АПУ в неотл.форме'!D96+'АПУ обращения'!D97+'ОДИ ПГГ'!D96+'ОДИ МЗ РБ'!D96+ФАП!D96+Гемодиализ!E96+Гемодиализ!I96</f>
        <v>575497246</v>
      </c>
      <c r="G96" s="10">
        <f>СМП!D96</f>
        <v>0</v>
      </c>
      <c r="H96" s="10">
        <f t="shared" si="6"/>
        <v>1185559573</v>
      </c>
      <c r="I96" s="10"/>
      <c r="J96" s="10">
        <f t="shared" si="7"/>
        <v>1185559573</v>
      </c>
    </row>
    <row r="97" spans="1:10" ht="13.5" customHeight="1" x14ac:dyDescent="0.2">
      <c r="A97" s="7">
        <v>89</v>
      </c>
      <c r="B97" s="14" t="s">
        <v>179</v>
      </c>
      <c r="C97" s="31" t="s">
        <v>180</v>
      </c>
      <c r="D97" s="10">
        <f>'КС '!D97+Гемодиализ!F97+Гемодиализ!G97</f>
        <v>470214999</v>
      </c>
      <c r="E97" s="10">
        <f>ДС!D96+Гемодиализ!H97</f>
        <v>23570203</v>
      </c>
      <c r="F97" s="10">
        <f>'АПУ профилактика'!D98+'АПУ в неотл.форме'!D97+'АПУ обращения'!D98+'ОДИ ПГГ'!D97+'ОДИ МЗ РБ'!D97+ФАП!D97+Гемодиализ!E97+Гемодиализ!I97</f>
        <v>192442066</v>
      </c>
      <c r="G97" s="10">
        <f>СМП!D97</f>
        <v>0</v>
      </c>
      <c r="H97" s="10">
        <f t="shared" si="6"/>
        <v>686227268</v>
      </c>
      <c r="I97" s="10"/>
      <c r="J97" s="10">
        <f t="shared" si="7"/>
        <v>686227268</v>
      </c>
    </row>
    <row r="98" spans="1:10" ht="14.25" customHeight="1" x14ac:dyDescent="0.2">
      <c r="A98" s="7">
        <v>90</v>
      </c>
      <c r="B98" s="8" t="s">
        <v>181</v>
      </c>
      <c r="C98" s="29" t="s">
        <v>182</v>
      </c>
      <c r="D98" s="10">
        <f>'КС '!D98+Гемодиализ!F98+Гемодиализ!G98</f>
        <v>1472472249</v>
      </c>
      <c r="E98" s="10">
        <f>ДС!D97+Гемодиализ!H98</f>
        <v>27417041</v>
      </c>
      <c r="F98" s="10">
        <f>'АПУ профилактика'!D99+'АПУ в неотл.форме'!D98+'АПУ обращения'!D99+'ОДИ ПГГ'!D98+'ОДИ МЗ РБ'!D98+ФАП!D98+Гемодиализ!E98+Гемодиализ!I98</f>
        <v>170573665</v>
      </c>
      <c r="G98" s="10">
        <f>СМП!D98</f>
        <v>0</v>
      </c>
      <c r="H98" s="10">
        <f t="shared" si="6"/>
        <v>1670462955</v>
      </c>
      <c r="I98" s="10"/>
      <c r="J98" s="10">
        <f t="shared" si="7"/>
        <v>1670462955</v>
      </c>
    </row>
    <row r="99" spans="1:10" x14ac:dyDescent="0.2">
      <c r="A99" s="7">
        <v>91</v>
      </c>
      <c r="B99" s="14" t="s">
        <v>183</v>
      </c>
      <c r="C99" s="31" t="s">
        <v>184</v>
      </c>
      <c r="D99" s="10">
        <f>'КС '!D99+Гемодиализ!F99+Гемодиализ!G99</f>
        <v>236283366</v>
      </c>
      <c r="E99" s="10">
        <f>ДС!D98+Гемодиализ!H99</f>
        <v>6559029</v>
      </c>
      <c r="F99" s="10">
        <f>'АПУ профилактика'!D100+'АПУ в неотл.форме'!D99+'АПУ обращения'!D100+'ОДИ ПГГ'!D99+'ОДИ МЗ РБ'!D99+ФАП!D99+Гемодиализ!E99+Гемодиализ!I99</f>
        <v>60648400</v>
      </c>
      <c r="G99" s="10">
        <f>СМП!D99</f>
        <v>0</v>
      </c>
      <c r="H99" s="10">
        <f t="shared" si="6"/>
        <v>303490795</v>
      </c>
      <c r="I99" s="10"/>
      <c r="J99" s="10">
        <f t="shared" si="7"/>
        <v>303490795</v>
      </c>
    </row>
    <row r="100" spans="1:10" x14ac:dyDescent="0.2">
      <c r="A100" s="7">
        <v>92</v>
      </c>
      <c r="B100" s="11" t="s">
        <v>185</v>
      </c>
      <c r="C100" s="29" t="s">
        <v>186</v>
      </c>
      <c r="D100" s="10">
        <f>'КС '!D100+Гемодиализ!F100+Гемодиализ!G100</f>
        <v>0</v>
      </c>
      <c r="E100" s="10">
        <f>ДС!D99+Гемодиализ!H100</f>
        <v>0</v>
      </c>
      <c r="F100" s="10">
        <f>'АПУ профилактика'!D101+'АПУ в неотл.форме'!D100+'АПУ обращения'!D101+'ОДИ ПГГ'!D100+'ОДИ МЗ РБ'!D100+ФАП!D100+Гемодиализ!E100+Гемодиализ!I100</f>
        <v>0</v>
      </c>
      <c r="G100" s="10">
        <f>СМП!D100</f>
        <v>1192896261</v>
      </c>
      <c r="H100" s="10">
        <f t="shared" si="6"/>
        <v>1192896261</v>
      </c>
      <c r="I100" s="10"/>
      <c r="J100" s="10">
        <f t="shared" si="7"/>
        <v>1192896261</v>
      </c>
    </row>
    <row r="101" spans="1:10" x14ac:dyDescent="0.2">
      <c r="A101" s="7">
        <v>93</v>
      </c>
      <c r="B101" s="12" t="s">
        <v>187</v>
      </c>
      <c r="C101" s="29" t="s">
        <v>188</v>
      </c>
      <c r="D101" s="10">
        <f>'КС '!D101+Гемодиализ!F101+Гемодиализ!G101</f>
        <v>54963963</v>
      </c>
      <c r="E101" s="10">
        <f>ДС!D100+Гемодиализ!H101</f>
        <v>165541</v>
      </c>
      <c r="F101" s="10">
        <f>'АПУ профилактика'!D102+'АПУ в неотл.форме'!D101+'АПУ обращения'!D102+'ОДИ ПГГ'!D101+'ОДИ МЗ РБ'!D101+ФАП!D101+Гемодиализ!E101+Гемодиализ!I101</f>
        <v>63884225</v>
      </c>
      <c r="G101" s="10">
        <f>СМП!D101</f>
        <v>0</v>
      </c>
      <c r="H101" s="10">
        <f t="shared" si="6"/>
        <v>119013729</v>
      </c>
      <c r="I101" s="10"/>
      <c r="J101" s="10">
        <f t="shared" si="7"/>
        <v>119013729</v>
      </c>
    </row>
    <row r="102" spans="1:10" ht="24" x14ac:dyDescent="0.2">
      <c r="A102" s="7">
        <v>94</v>
      </c>
      <c r="B102" s="11" t="s">
        <v>189</v>
      </c>
      <c r="C102" s="30" t="s">
        <v>190</v>
      </c>
      <c r="D102" s="10">
        <f>'КС '!D102+Гемодиализ!F102+Гемодиализ!G102</f>
        <v>0</v>
      </c>
      <c r="E102" s="10">
        <f>ДС!D101+Гемодиализ!H102</f>
        <v>0</v>
      </c>
      <c r="F102" s="10">
        <f>'АПУ профилактика'!D103+'АПУ в неотл.форме'!D102+'АПУ обращения'!D103+'ОДИ ПГГ'!D102+'ОДИ МЗ РБ'!D102+ФАП!D102+Гемодиализ!E102+Гемодиализ!I102</f>
        <v>3319722</v>
      </c>
      <c r="G102" s="10">
        <f>СМП!D102</f>
        <v>0</v>
      </c>
      <c r="H102" s="10">
        <f t="shared" si="6"/>
        <v>3319722</v>
      </c>
      <c r="I102" s="10"/>
      <c r="J102" s="10">
        <f t="shared" si="7"/>
        <v>3319722</v>
      </c>
    </row>
    <row r="103" spans="1:10" x14ac:dyDescent="0.2">
      <c r="A103" s="7">
        <v>95</v>
      </c>
      <c r="B103" s="11" t="s">
        <v>191</v>
      </c>
      <c r="C103" s="31" t="s">
        <v>192</v>
      </c>
      <c r="D103" s="10">
        <f>'КС '!D103+Гемодиализ!F103+Гемодиализ!G103</f>
        <v>0</v>
      </c>
      <c r="E103" s="10">
        <f>ДС!D102+Гемодиализ!H103</f>
        <v>1669068</v>
      </c>
      <c r="F103" s="10">
        <f>'АПУ профилактика'!D104+'АПУ в неотл.форме'!D103+'АПУ обращения'!D104+'ОДИ ПГГ'!D103+'ОДИ МЗ РБ'!D103+ФАП!D103+Гемодиализ!E103+Гемодиализ!I103</f>
        <v>17817703</v>
      </c>
      <c r="G103" s="10">
        <f>СМП!D103</f>
        <v>0</v>
      </c>
      <c r="H103" s="10">
        <f t="shared" si="6"/>
        <v>19486771</v>
      </c>
      <c r="I103" s="10"/>
      <c r="J103" s="10">
        <f t="shared" si="7"/>
        <v>19486771</v>
      </c>
    </row>
    <row r="104" spans="1:10" x14ac:dyDescent="0.2">
      <c r="A104" s="7">
        <v>96</v>
      </c>
      <c r="B104" s="12" t="s">
        <v>193</v>
      </c>
      <c r="C104" s="29" t="s">
        <v>194</v>
      </c>
      <c r="D104" s="10">
        <f>'КС '!D104+Гемодиализ!F104+Гемодиализ!G104</f>
        <v>173660965</v>
      </c>
      <c r="E104" s="10">
        <f>ДС!D103+Гемодиализ!H104</f>
        <v>14838263</v>
      </c>
      <c r="F104" s="10">
        <f>'АПУ профилактика'!D105+'АПУ в неотл.форме'!D104+'АПУ обращения'!D105+'ОДИ ПГГ'!D104+'ОДИ МЗ РБ'!D104+ФАП!D104+Гемодиализ!E104+Гемодиализ!I104</f>
        <v>83808596</v>
      </c>
      <c r="G104" s="10">
        <f>СМП!D104</f>
        <v>0</v>
      </c>
      <c r="H104" s="10">
        <f t="shared" si="6"/>
        <v>272307824</v>
      </c>
      <c r="I104" s="10"/>
      <c r="J104" s="10">
        <f t="shared" si="7"/>
        <v>272307824</v>
      </c>
    </row>
    <row r="105" spans="1:10" x14ac:dyDescent="0.2">
      <c r="A105" s="7">
        <v>97</v>
      </c>
      <c r="B105" s="11" t="s">
        <v>195</v>
      </c>
      <c r="C105" s="34" t="s">
        <v>196</v>
      </c>
      <c r="D105" s="10">
        <f>'КС '!D105+Гемодиализ!F105+Гемодиализ!G105</f>
        <v>31457043</v>
      </c>
      <c r="E105" s="10">
        <f>ДС!D104+Гемодиализ!H105</f>
        <v>8481196</v>
      </c>
      <c r="F105" s="10">
        <f>'АПУ профилактика'!D106+'АПУ в неотл.форме'!D105+'АПУ обращения'!D106+'ОДИ ПГГ'!D105+'ОДИ МЗ РБ'!D105+ФАП!D105+Гемодиализ!E105+Гемодиализ!I105</f>
        <v>91683696</v>
      </c>
      <c r="G105" s="10">
        <f>СМП!D105</f>
        <v>14108425</v>
      </c>
      <c r="H105" s="10">
        <f t="shared" ref="H105:H136" si="8">D105+E105+F105+G105</f>
        <v>145730360</v>
      </c>
      <c r="I105" s="10"/>
      <c r="J105" s="10">
        <f t="shared" si="7"/>
        <v>145730360</v>
      </c>
    </row>
    <row r="106" spans="1:10" x14ac:dyDescent="0.2">
      <c r="A106" s="7">
        <v>98</v>
      </c>
      <c r="B106" s="12" t="s">
        <v>197</v>
      </c>
      <c r="C106" s="29" t="s">
        <v>198</v>
      </c>
      <c r="D106" s="10">
        <f>'КС '!D106+Гемодиализ!F106+Гемодиализ!G106</f>
        <v>30218214</v>
      </c>
      <c r="E106" s="10">
        <f>ДС!D105+Гемодиализ!H106</f>
        <v>9343342</v>
      </c>
      <c r="F106" s="10">
        <f>'АПУ профилактика'!D107+'АПУ в неотл.форме'!D106+'АПУ обращения'!D107+'ОДИ ПГГ'!D106+'ОДИ МЗ РБ'!D106+ФАП!D106+Гемодиализ!E106+Гемодиализ!I106</f>
        <v>81385228</v>
      </c>
      <c r="G106" s="10">
        <f>СМП!D106</f>
        <v>0</v>
      </c>
      <c r="H106" s="10">
        <f t="shared" si="8"/>
        <v>120946784</v>
      </c>
      <c r="I106" s="10"/>
      <c r="J106" s="10">
        <f t="shared" si="7"/>
        <v>120946784</v>
      </c>
    </row>
    <row r="107" spans="1:10" x14ac:dyDescent="0.2">
      <c r="A107" s="7">
        <v>99</v>
      </c>
      <c r="B107" s="12" t="s">
        <v>199</v>
      </c>
      <c r="C107" s="29" t="s">
        <v>200</v>
      </c>
      <c r="D107" s="10">
        <f>'КС '!D107+Гемодиализ!F107+Гемодиализ!G107</f>
        <v>94934343</v>
      </c>
      <c r="E107" s="10">
        <f>ДС!D106+Гемодиализ!H107</f>
        <v>22485574</v>
      </c>
      <c r="F107" s="10">
        <f>'АПУ профилактика'!D108+'АПУ в неотл.форме'!D107+'АПУ обращения'!D108+'ОДИ ПГГ'!D107+'ОДИ МЗ РБ'!D107+ФАП!D107+Гемодиализ!E107+Гемодиализ!I107</f>
        <v>200543031</v>
      </c>
      <c r="G107" s="10">
        <f>СМП!D107</f>
        <v>38631432</v>
      </c>
      <c r="H107" s="10">
        <f t="shared" si="8"/>
        <v>356594380</v>
      </c>
      <c r="I107" s="10"/>
      <c r="J107" s="10">
        <f t="shared" si="7"/>
        <v>356594380</v>
      </c>
    </row>
    <row r="108" spans="1:10" x14ac:dyDescent="0.2">
      <c r="A108" s="7">
        <v>100</v>
      </c>
      <c r="B108" s="11" t="s">
        <v>201</v>
      </c>
      <c r="C108" s="31" t="s">
        <v>202</v>
      </c>
      <c r="D108" s="10">
        <f>'КС '!D108+Гемодиализ!F108+Гемодиализ!G108</f>
        <v>44652748</v>
      </c>
      <c r="E108" s="10">
        <f>ДС!D107+Гемодиализ!H108</f>
        <v>11759238</v>
      </c>
      <c r="F108" s="10">
        <f>'АПУ профилактика'!D109+'АПУ в неотл.форме'!D108+'АПУ обращения'!D109+'ОДИ ПГГ'!D108+'ОДИ МЗ РБ'!D108+ФАП!D108+Гемодиализ!E108+Гемодиализ!I108</f>
        <v>100971183</v>
      </c>
      <c r="G108" s="10">
        <f>СМП!D108</f>
        <v>0</v>
      </c>
      <c r="H108" s="10">
        <f t="shared" si="8"/>
        <v>157383169</v>
      </c>
      <c r="I108" s="10"/>
      <c r="J108" s="10">
        <f t="shared" si="7"/>
        <v>157383169</v>
      </c>
    </row>
    <row r="109" spans="1:10" x14ac:dyDescent="0.2">
      <c r="A109" s="7">
        <v>101</v>
      </c>
      <c r="B109" s="11" t="s">
        <v>203</v>
      </c>
      <c r="C109" s="30" t="s">
        <v>204</v>
      </c>
      <c r="D109" s="10">
        <f>'КС '!D109+Гемодиализ!F109+Гемодиализ!G109</f>
        <v>65985363</v>
      </c>
      <c r="E109" s="10">
        <f>ДС!D108+Гемодиализ!H109</f>
        <v>13434786</v>
      </c>
      <c r="F109" s="10">
        <f>'АПУ профилактика'!D110+'АПУ в неотл.форме'!D109+'АПУ обращения'!D110+'ОДИ ПГГ'!D109+'ОДИ МЗ РБ'!D109+ФАП!D109+Гемодиализ!E109+Гемодиализ!I109</f>
        <v>126546755</v>
      </c>
      <c r="G109" s="10">
        <f>СМП!D109</f>
        <v>21754480</v>
      </c>
      <c r="H109" s="10">
        <f t="shared" si="8"/>
        <v>227721384</v>
      </c>
      <c r="I109" s="10"/>
      <c r="J109" s="10">
        <f t="shared" si="7"/>
        <v>227721384</v>
      </c>
    </row>
    <row r="110" spans="1:10" x14ac:dyDescent="0.2">
      <c r="A110" s="7">
        <v>102</v>
      </c>
      <c r="B110" s="8" t="s">
        <v>205</v>
      </c>
      <c r="C110" s="30" t="s">
        <v>206</v>
      </c>
      <c r="D110" s="10">
        <f>'КС '!D110+Гемодиализ!F110+Гемодиализ!G110</f>
        <v>77410671</v>
      </c>
      <c r="E110" s="10">
        <f>ДС!D109+Гемодиализ!H110</f>
        <v>25550932</v>
      </c>
      <c r="F110" s="10">
        <f>'АПУ профилактика'!D111+'АПУ в неотл.форме'!D110+'АПУ обращения'!D111+'ОДИ ПГГ'!D110+'ОДИ МЗ РБ'!D110+ФАП!D110+Гемодиализ!E110+Гемодиализ!I110</f>
        <v>235656036</v>
      </c>
      <c r="G110" s="10">
        <f>СМП!D110</f>
        <v>43222381</v>
      </c>
      <c r="H110" s="10">
        <f t="shared" si="8"/>
        <v>381840020</v>
      </c>
      <c r="I110" s="10"/>
      <c r="J110" s="10">
        <f t="shared" si="7"/>
        <v>381840020</v>
      </c>
    </row>
    <row r="111" spans="1:10" x14ac:dyDescent="0.2">
      <c r="A111" s="7">
        <v>103</v>
      </c>
      <c r="B111" s="8" t="s">
        <v>207</v>
      </c>
      <c r="C111" s="30" t="s">
        <v>208</v>
      </c>
      <c r="D111" s="10">
        <f>'КС '!D111+Гемодиализ!F111+Гемодиализ!G111</f>
        <v>85920454</v>
      </c>
      <c r="E111" s="10">
        <f>ДС!D110+Гемодиализ!H111</f>
        <v>24236651</v>
      </c>
      <c r="F111" s="10">
        <f>'АПУ профилактика'!D112+'АПУ в неотл.форме'!D111+'АПУ обращения'!D112+'ОДИ ПГГ'!D111+'ОДИ МЗ РБ'!D111+ФАП!D111+Гемодиализ!E111+Гемодиализ!I111</f>
        <v>196005950</v>
      </c>
      <c r="G111" s="10">
        <f>СМП!D111</f>
        <v>36277696</v>
      </c>
      <c r="H111" s="10">
        <f t="shared" si="8"/>
        <v>342440751</v>
      </c>
      <c r="I111" s="10"/>
      <c r="J111" s="10">
        <f t="shared" si="7"/>
        <v>342440751</v>
      </c>
    </row>
    <row r="112" spans="1:10" x14ac:dyDescent="0.2">
      <c r="A112" s="7">
        <v>104</v>
      </c>
      <c r="B112" s="12" t="s">
        <v>209</v>
      </c>
      <c r="C112" s="29" t="s">
        <v>210</v>
      </c>
      <c r="D112" s="10">
        <f>'КС '!D112+Гемодиализ!F112+Гемодиализ!G112</f>
        <v>27668080</v>
      </c>
      <c r="E112" s="10">
        <f>ДС!D111+Гемодиализ!H112</f>
        <v>8125348</v>
      </c>
      <c r="F112" s="10">
        <f>'АПУ профилактика'!D113+'АПУ в неотл.форме'!D112+'АПУ обращения'!D113+'ОДИ ПГГ'!D112+'ОДИ МЗ РБ'!D112+ФАП!D112+Гемодиализ!E112+Гемодиализ!I112</f>
        <v>75585208</v>
      </c>
      <c r="G112" s="10">
        <f>СМП!D112</f>
        <v>0</v>
      </c>
      <c r="H112" s="10">
        <f t="shared" si="8"/>
        <v>111378636</v>
      </c>
      <c r="I112" s="10"/>
      <c r="J112" s="10">
        <f t="shared" si="7"/>
        <v>111378636</v>
      </c>
    </row>
    <row r="113" spans="1:10" x14ac:dyDescent="0.2">
      <c r="A113" s="7">
        <v>105</v>
      </c>
      <c r="B113" s="14" t="s">
        <v>211</v>
      </c>
      <c r="C113" s="31" t="s">
        <v>212</v>
      </c>
      <c r="D113" s="10">
        <f>'КС '!D113+Гемодиализ!F113+Гемодиализ!G113</f>
        <v>39738425</v>
      </c>
      <c r="E113" s="10">
        <f>ДС!D112+Гемодиализ!H113</f>
        <v>13001641</v>
      </c>
      <c r="F113" s="10">
        <f>'АПУ профилактика'!D114+'АПУ в неотл.форме'!D113+'АПУ обращения'!D114+'ОДИ ПГГ'!D113+'ОДИ МЗ РБ'!D113+ФАП!D113+Гемодиализ!E113+Гемодиализ!I113</f>
        <v>109749172</v>
      </c>
      <c r="G113" s="10">
        <f>СМП!D113</f>
        <v>20493674</v>
      </c>
      <c r="H113" s="10">
        <f t="shared" si="8"/>
        <v>182982912</v>
      </c>
      <c r="I113" s="10"/>
      <c r="J113" s="10">
        <f t="shared" si="7"/>
        <v>182982912</v>
      </c>
    </row>
    <row r="114" spans="1:10" x14ac:dyDescent="0.2">
      <c r="A114" s="7">
        <v>106</v>
      </c>
      <c r="B114" s="8" t="s">
        <v>213</v>
      </c>
      <c r="C114" s="30" t="s">
        <v>214</v>
      </c>
      <c r="D114" s="10">
        <f>'КС '!D114+Гемодиализ!F114+Гемодиализ!G114</f>
        <v>71042588</v>
      </c>
      <c r="E114" s="10">
        <f>ДС!D113+Гемодиализ!H114</f>
        <v>12681967</v>
      </c>
      <c r="F114" s="10">
        <f>'АПУ профилактика'!D115+'АПУ в неотл.форме'!D114+'АПУ обращения'!D115+'ОДИ ПГГ'!D114+'ОДИ МЗ РБ'!D114+ФАП!D114+Гемодиализ!E114+Гемодиализ!I114</f>
        <v>122317079</v>
      </c>
      <c r="G114" s="10">
        <f>СМП!D114</f>
        <v>0</v>
      </c>
      <c r="H114" s="10">
        <f t="shared" si="8"/>
        <v>206041634</v>
      </c>
      <c r="I114" s="10"/>
      <c r="J114" s="10">
        <f t="shared" si="7"/>
        <v>206041634</v>
      </c>
    </row>
    <row r="115" spans="1:10" x14ac:dyDescent="0.2">
      <c r="A115" s="7">
        <v>107</v>
      </c>
      <c r="B115" s="11" t="s">
        <v>215</v>
      </c>
      <c r="C115" s="30" t="s">
        <v>216</v>
      </c>
      <c r="D115" s="10">
        <f>'КС '!D115+Гемодиализ!F115+Гемодиализ!G115</f>
        <v>193690179</v>
      </c>
      <c r="E115" s="10">
        <f>ДС!D114+Гемодиализ!H115</f>
        <v>18566927</v>
      </c>
      <c r="F115" s="10">
        <f>'АПУ профилактика'!D116+'АПУ в неотл.форме'!D115+'АПУ обращения'!D116+'ОДИ ПГГ'!D115+'ОДИ МЗ РБ'!D115+ФАП!D115+Гемодиализ!E115+Гемодиализ!I115</f>
        <v>139324383</v>
      </c>
      <c r="G115" s="10">
        <f>СМП!D115</f>
        <v>87482266</v>
      </c>
      <c r="H115" s="10">
        <f t="shared" si="8"/>
        <v>439063755</v>
      </c>
      <c r="I115" s="10"/>
      <c r="J115" s="10">
        <f t="shared" si="7"/>
        <v>439063755</v>
      </c>
    </row>
    <row r="116" spans="1:10" x14ac:dyDescent="0.2">
      <c r="A116" s="7">
        <v>108</v>
      </c>
      <c r="B116" s="12" t="s">
        <v>217</v>
      </c>
      <c r="C116" s="29" t="s">
        <v>218</v>
      </c>
      <c r="D116" s="10">
        <f>'КС '!D116+Гемодиализ!F116+Гемодиализ!G116</f>
        <v>32104000</v>
      </c>
      <c r="E116" s="10">
        <f>ДС!D115+Гемодиализ!H116</f>
        <v>10020297</v>
      </c>
      <c r="F116" s="10">
        <f>'АПУ профилактика'!D117+'АПУ в неотл.форме'!D116+'АПУ обращения'!D117+'ОДИ ПГГ'!D116+'ОДИ МЗ РБ'!D116+ФАП!D116+Гемодиализ!E116+Гемодиализ!I116</f>
        <v>88467212</v>
      </c>
      <c r="G116" s="10">
        <f>СМП!D116</f>
        <v>14900500</v>
      </c>
      <c r="H116" s="10">
        <f t="shared" si="8"/>
        <v>145492009</v>
      </c>
      <c r="I116" s="10"/>
      <c r="J116" s="10">
        <f t="shared" si="7"/>
        <v>145492009</v>
      </c>
    </row>
    <row r="117" spans="1:10" ht="12" customHeight="1" x14ac:dyDescent="0.2">
      <c r="A117" s="7">
        <v>109</v>
      </c>
      <c r="B117" s="12" t="s">
        <v>219</v>
      </c>
      <c r="C117" s="29" t="s">
        <v>220</v>
      </c>
      <c r="D117" s="10">
        <f>'КС '!D117+Гемодиализ!F117+Гемодиализ!G117</f>
        <v>49821793</v>
      </c>
      <c r="E117" s="10">
        <f>ДС!D116+Гемодиализ!H117</f>
        <v>15718986</v>
      </c>
      <c r="F117" s="10">
        <f>'АПУ профилактика'!D118+'АПУ в неотл.форме'!D117+'АПУ обращения'!D118+'ОДИ ПГГ'!D117+'ОДИ МЗ РБ'!D117+ФАП!D117+Гемодиализ!E117+Гемодиализ!I117</f>
        <v>132711286</v>
      </c>
      <c r="G117" s="10">
        <f>СМП!D117</f>
        <v>22555549</v>
      </c>
      <c r="H117" s="10">
        <f t="shared" si="8"/>
        <v>220807614</v>
      </c>
      <c r="I117" s="10"/>
      <c r="J117" s="10">
        <f t="shared" si="7"/>
        <v>220807614</v>
      </c>
    </row>
    <row r="118" spans="1:10" x14ac:dyDescent="0.2">
      <c r="A118" s="7">
        <v>110</v>
      </c>
      <c r="B118" s="8" t="s">
        <v>221</v>
      </c>
      <c r="C118" s="30" t="s">
        <v>222</v>
      </c>
      <c r="D118" s="10">
        <f>'КС '!D118+Гемодиализ!F118+Гемодиализ!G118</f>
        <v>101279115</v>
      </c>
      <c r="E118" s="10">
        <f>ДС!D117+Гемодиализ!H118</f>
        <v>24258155</v>
      </c>
      <c r="F118" s="10">
        <f>'АПУ профилактика'!D119+'АПУ в неотл.форме'!D118+'АПУ обращения'!D119+'ОДИ ПГГ'!D118+'ОДИ МЗ РБ'!D118+ФАП!D118+Гемодиализ!E118+Гемодиализ!I118</f>
        <v>206629651</v>
      </c>
      <c r="G118" s="10">
        <f>СМП!D118</f>
        <v>38171863</v>
      </c>
      <c r="H118" s="10">
        <f t="shared" si="8"/>
        <v>370338784</v>
      </c>
      <c r="I118" s="10"/>
      <c r="J118" s="10">
        <f t="shared" si="7"/>
        <v>370338784</v>
      </c>
    </row>
    <row r="119" spans="1:10" x14ac:dyDescent="0.2">
      <c r="A119" s="7">
        <v>111</v>
      </c>
      <c r="B119" s="11" t="s">
        <v>223</v>
      </c>
      <c r="C119" s="30" t="s">
        <v>224</v>
      </c>
      <c r="D119" s="10">
        <f>'КС '!D119+Гемодиализ!F119+Гемодиализ!G119</f>
        <v>34436760</v>
      </c>
      <c r="E119" s="10">
        <f>ДС!D118+Гемодиализ!H119</f>
        <v>11308890</v>
      </c>
      <c r="F119" s="10">
        <f>'АПУ профилактика'!D120+'АПУ в неотл.форме'!D119+'АПУ обращения'!D120+'ОДИ ПГГ'!D119+'ОДИ МЗ РБ'!D119+ФАП!D119+Гемодиализ!E119+Гемодиализ!I119</f>
        <v>100252631</v>
      </c>
      <c r="G119" s="10">
        <f>СМП!D119</f>
        <v>17537300</v>
      </c>
      <c r="H119" s="10">
        <f t="shared" si="8"/>
        <v>163535581</v>
      </c>
      <c r="I119" s="10"/>
      <c r="J119" s="10">
        <f t="shared" si="7"/>
        <v>163535581</v>
      </c>
    </row>
    <row r="120" spans="1:10" x14ac:dyDescent="0.2">
      <c r="A120" s="7">
        <v>112</v>
      </c>
      <c r="B120" s="8" t="s">
        <v>225</v>
      </c>
      <c r="C120" s="29" t="s">
        <v>226</v>
      </c>
      <c r="D120" s="10">
        <f>'КС '!D120+Гемодиализ!F120+Гемодиализ!G120</f>
        <v>0</v>
      </c>
      <c r="E120" s="10">
        <f>ДС!D119+Гемодиализ!H120</f>
        <v>0</v>
      </c>
      <c r="F120" s="10">
        <f>'АПУ профилактика'!D121+'АПУ в неотл.форме'!D120+'АПУ обращения'!D121+'ОДИ ПГГ'!D120+'ОДИ МЗ РБ'!D120+ФАП!D120+Гемодиализ!E120+Гемодиализ!I120</f>
        <v>150402457</v>
      </c>
      <c r="G120" s="10">
        <f>СМП!D120</f>
        <v>0</v>
      </c>
      <c r="H120" s="10">
        <f t="shared" si="8"/>
        <v>150402457</v>
      </c>
      <c r="I120" s="10"/>
      <c r="J120" s="10">
        <f t="shared" si="7"/>
        <v>150402457</v>
      </c>
    </row>
    <row r="121" spans="1:10" x14ac:dyDescent="0.2">
      <c r="A121" s="7">
        <v>113</v>
      </c>
      <c r="B121" s="8" t="s">
        <v>227</v>
      </c>
      <c r="C121" s="30" t="s">
        <v>228</v>
      </c>
      <c r="D121" s="10">
        <f>'КС '!D121+Гемодиализ!F121+Гемодиализ!G121</f>
        <v>0</v>
      </c>
      <c r="E121" s="10">
        <f>ДС!D120+Гемодиализ!H121</f>
        <v>77766111</v>
      </c>
      <c r="F121" s="10">
        <f>'АПУ профилактика'!D122+'АПУ в неотл.форме'!D121+'АПУ обращения'!D122+'ОДИ ПГГ'!D121+'ОДИ МЗ РБ'!D121+ФАП!D121+Гемодиализ!E121+Гемодиализ!I121</f>
        <v>0</v>
      </c>
      <c r="G121" s="10">
        <f>СМП!D121</f>
        <v>0</v>
      </c>
      <c r="H121" s="10">
        <f t="shared" si="8"/>
        <v>77766111</v>
      </c>
      <c r="I121" s="10"/>
      <c r="J121" s="10">
        <f t="shared" si="7"/>
        <v>77766111</v>
      </c>
    </row>
    <row r="122" spans="1:10" x14ac:dyDescent="0.2">
      <c r="A122" s="7">
        <v>114</v>
      </c>
      <c r="B122" s="12" t="s">
        <v>229</v>
      </c>
      <c r="C122" s="29" t="s">
        <v>230</v>
      </c>
      <c r="D122" s="10">
        <f>'КС '!D122+Гемодиализ!F122+Гемодиализ!G122</f>
        <v>0</v>
      </c>
      <c r="E122" s="10">
        <f>ДС!D121+Гемодиализ!H122</f>
        <v>0</v>
      </c>
      <c r="F122" s="10">
        <f>'АПУ профилактика'!D123+'АПУ в неотл.форме'!D122+'АПУ обращения'!D123+'ОДИ ПГГ'!D122+'ОДИ МЗ РБ'!D122+ФАП!D122+Гемодиализ!E122+Гемодиализ!I122</f>
        <v>43099654</v>
      </c>
      <c r="G122" s="10">
        <f>СМП!D122</f>
        <v>0</v>
      </c>
      <c r="H122" s="10">
        <f t="shared" si="8"/>
        <v>43099654</v>
      </c>
      <c r="I122" s="10"/>
      <c r="J122" s="10">
        <f t="shared" si="7"/>
        <v>43099654</v>
      </c>
    </row>
    <row r="123" spans="1:10" ht="13.5" customHeight="1" x14ac:dyDescent="0.2">
      <c r="A123" s="7">
        <v>115</v>
      </c>
      <c r="B123" s="12" t="s">
        <v>231</v>
      </c>
      <c r="C123" s="29" t="s">
        <v>232</v>
      </c>
      <c r="D123" s="10">
        <f>'КС '!D123+Гемодиализ!F123+Гемодиализ!G123</f>
        <v>0</v>
      </c>
      <c r="E123" s="10">
        <f>ДС!D122+Гемодиализ!H123</f>
        <v>186761</v>
      </c>
      <c r="F123" s="10">
        <f>'АПУ профилактика'!D124+'АПУ в неотл.форме'!D123+'АПУ обращения'!D124+'ОДИ ПГГ'!D123+'ОДИ МЗ РБ'!D123+ФАП!D123+Гемодиализ!E123+Гемодиализ!I123</f>
        <v>34467</v>
      </c>
      <c r="G123" s="10">
        <f>СМП!D123</f>
        <v>0</v>
      </c>
      <c r="H123" s="10">
        <f t="shared" si="8"/>
        <v>221228</v>
      </c>
      <c r="I123" s="10"/>
      <c r="J123" s="10">
        <f t="shared" si="7"/>
        <v>221228</v>
      </c>
    </row>
    <row r="124" spans="1:10" x14ac:dyDescent="0.2">
      <c r="A124" s="7">
        <v>116</v>
      </c>
      <c r="B124" s="12" t="s">
        <v>233</v>
      </c>
      <c r="C124" s="29" t="s">
        <v>234</v>
      </c>
      <c r="D124" s="10">
        <f>'КС '!D124+Гемодиализ!F124+Гемодиализ!G124</f>
        <v>0</v>
      </c>
      <c r="E124" s="10">
        <f>ДС!D123+Гемодиализ!H124</f>
        <v>226234</v>
      </c>
      <c r="F124" s="10">
        <f>'АПУ профилактика'!D125+'АПУ в неотл.форме'!D124+'АПУ обращения'!D125+'ОДИ ПГГ'!D124+'ОДИ МЗ РБ'!D124+ФАП!D124+Гемодиализ!E124+Гемодиализ!I124</f>
        <v>0</v>
      </c>
      <c r="G124" s="10">
        <f>СМП!D124</f>
        <v>0</v>
      </c>
      <c r="H124" s="10">
        <f t="shared" si="8"/>
        <v>226234</v>
      </c>
      <c r="I124" s="10"/>
      <c r="J124" s="10">
        <f t="shared" si="7"/>
        <v>226234</v>
      </c>
    </row>
    <row r="125" spans="1:10" ht="24" x14ac:dyDescent="0.2">
      <c r="A125" s="7">
        <v>117</v>
      </c>
      <c r="B125" s="12" t="s">
        <v>235</v>
      </c>
      <c r="C125" s="29" t="s">
        <v>236</v>
      </c>
      <c r="D125" s="10">
        <f>'КС '!D125+Гемодиализ!F125+Гемодиализ!G125</f>
        <v>0</v>
      </c>
      <c r="E125" s="10">
        <f>ДС!D124+Гемодиализ!H125</f>
        <v>253924</v>
      </c>
      <c r="F125" s="10">
        <f>'АПУ профилактика'!D126+'АПУ в неотл.форме'!D125+'АПУ обращения'!D126+'ОДИ ПГГ'!D125+'ОДИ МЗ РБ'!D125+ФАП!D125+Гемодиализ!E125+Гемодиализ!I125</f>
        <v>11196</v>
      </c>
      <c r="G125" s="10">
        <f>СМП!D125</f>
        <v>0</v>
      </c>
      <c r="H125" s="10">
        <f t="shared" si="8"/>
        <v>265120</v>
      </c>
      <c r="I125" s="10"/>
      <c r="J125" s="10">
        <f t="shared" si="7"/>
        <v>265120</v>
      </c>
    </row>
    <row r="126" spans="1:10" x14ac:dyDescent="0.2">
      <c r="A126" s="7">
        <v>118</v>
      </c>
      <c r="B126" s="12" t="s">
        <v>237</v>
      </c>
      <c r="C126" s="29" t="s">
        <v>238</v>
      </c>
      <c r="D126" s="10">
        <f>'КС '!D126+Гемодиализ!F126+Гемодиализ!G126</f>
        <v>0</v>
      </c>
      <c r="E126" s="10">
        <f>ДС!D125+Гемодиализ!H126</f>
        <v>0</v>
      </c>
      <c r="F126" s="10">
        <f>'АПУ профилактика'!D127+'АПУ в неотл.форме'!D126+'АПУ обращения'!D127+'ОДИ ПГГ'!D126+'ОДИ МЗ РБ'!D126+ФАП!D126+Гемодиализ!E126+Гемодиализ!I126</f>
        <v>3673859</v>
      </c>
      <c r="G126" s="10">
        <f>СМП!D126</f>
        <v>0</v>
      </c>
      <c r="H126" s="10">
        <f t="shared" si="8"/>
        <v>3673859</v>
      </c>
      <c r="I126" s="10"/>
      <c r="J126" s="10">
        <f t="shared" si="7"/>
        <v>3673859</v>
      </c>
    </row>
    <row r="127" spans="1:10" ht="12.75" customHeight="1" x14ac:dyDescent="0.2">
      <c r="A127" s="7">
        <v>119</v>
      </c>
      <c r="B127" s="12" t="s">
        <v>239</v>
      </c>
      <c r="C127" s="29" t="s">
        <v>240</v>
      </c>
      <c r="D127" s="10">
        <f>'КС '!D127+Гемодиализ!F127+Гемодиализ!G127</f>
        <v>0</v>
      </c>
      <c r="E127" s="10">
        <f>ДС!D126+Гемодиализ!H127</f>
        <v>11840537</v>
      </c>
      <c r="F127" s="10">
        <f>'АПУ профилактика'!D128+'АПУ в неотл.форме'!D127+'АПУ обращения'!D128+'ОДИ ПГГ'!D127+'ОДИ МЗ РБ'!D127+ФАП!D127+Гемодиализ!E127+Гемодиализ!I127</f>
        <v>664692230</v>
      </c>
      <c r="G127" s="10">
        <f>СМП!D127</f>
        <v>0</v>
      </c>
      <c r="H127" s="10">
        <f t="shared" si="8"/>
        <v>676532767</v>
      </c>
      <c r="I127" s="10"/>
      <c r="J127" s="10">
        <f t="shared" si="7"/>
        <v>676532767</v>
      </c>
    </row>
    <row r="128" spans="1:10" x14ac:dyDescent="0.2">
      <c r="A128" s="7">
        <v>120</v>
      </c>
      <c r="B128" s="22" t="s">
        <v>241</v>
      </c>
      <c r="C128" s="35" t="s">
        <v>242</v>
      </c>
      <c r="D128" s="10">
        <f>'КС '!D128+Гемодиализ!F128+Гемодиализ!G128</f>
        <v>0</v>
      </c>
      <c r="E128" s="10">
        <f>ДС!D127+Гемодиализ!H128</f>
        <v>0</v>
      </c>
      <c r="F128" s="10">
        <f>'АПУ профилактика'!D129+'АПУ в неотл.форме'!D128+'АПУ обращения'!D129+'ОДИ ПГГ'!D128+'ОДИ МЗ РБ'!D128+ФАП!D128+Гемодиализ!E128+Гемодиализ!I128</f>
        <v>45307973</v>
      </c>
      <c r="G128" s="10">
        <f>СМП!D128</f>
        <v>0</v>
      </c>
      <c r="H128" s="10">
        <f t="shared" si="8"/>
        <v>45307973</v>
      </c>
      <c r="I128" s="10"/>
      <c r="J128" s="10">
        <f t="shared" si="7"/>
        <v>45307973</v>
      </c>
    </row>
    <row r="129" spans="1:10" x14ac:dyDescent="0.2">
      <c r="A129" s="7">
        <v>121</v>
      </c>
      <c r="B129" s="11" t="s">
        <v>243</v>
      </c>
      <c r="C129" s="30" t="s">
        <v>244</v>
      </c>
      <c r="D129" s="10">
        <f>'КС '!D129+Гемодиализ!F129+Гемодиализ!G129</f>
        <v>240394658</v>
      </c>
      <c r="E129" s="10">
        <f>ДС!D128+Гемодиализ!H129</f>
        <v>48589937</v>
      </c>
      <c r="F129" s="10">
        <f>'АПУ профилактика'!D130+'АПУ в неотл.форме'!D129+'АПУ обращения'!D130+'ОДИ ПГГ'!D129+'ОДИ МЗ РБ'!D129+ФАП!D129+Гемодиализ!E129+Гемодиализ!I129</f>
        <v>24468411</v>
      </c>
      <c r="G129" s="10">
        <f>СМП!D129</f>
        <v>0</v>
      </c>
      <c r="H129" s="10">
        <f t="shared" si="8"/>
        <v>313453006</v>
      </c>
      <c r="I129" s="10"/>
      <c r="J129" s="10">
        <f t="shared" si="7"/>
        <v>313453006</v>
      </c>
    </row>
    <row r="130" spans="1:10" x14ac:dyDescent="0.2">
      <c r="A130" s="7">
        <v>122</v>
      </c>
      <c r="B130" s="12" t="s">
        <v>245</v>
      </c>
      <c r="C130" s="29" t="s">
        <v>246</v>
      </c>
      <c r="D130" s="10">
        <f>'КС '!D130+Гемодиализ!F130+Гемодиализ!G130</f>
        <v>63801</v>
      </c>
      <c r="E130" s="10">
        <f>ДС!D129+Гемодиализ!H130</f>
        <v>0</v>
      </c>
      <c r="F130" s="10">
        <f>'АПУ профилактика'!D131+'АПУ в неотл.форме'!D130+'АПУ обращения'!D131+'ОДИ ПГГ'!D130+'ОДИ МЗ РБ'!D130+ФАП!D130+Гемодиализ!E130+Гемодиализ!I130</f>
        <v>22722</v>
      </c>
      <c r="G130" s="10">
        <f>СМП!D130</f>
        <v>0</v>
      </c>
      <c r="H130" s="10">
        <f t="shared" si="8"/>
        <v>86523</v>
      </c>
      <c r="I130" s="10"/>
      <c r="J130" s="10">
        <f t="shared" si="7"/>
        <v>86523</v>
      </c>
    </row>
    <row r="131" spans="1:10" x14ac:dyDescent="0.2">
      <c r="A131" s="7">
        <v>123</v>
      </c>
      <c r="B131" s="8" t="s">
        <v>247</v>
      </c>
      <c r="C131" s="36" t="s">
        <v>248</v>
      </c>
      <c r="D131" s="10">
        <f>'КС '!D131+Гемодиализ!F131+Гемодиализ!G131</f>
        <v>0</v>
      </c>
      <c r="E131" s="10">
        <f>ДС!D130+Гемодиализ!H131</f>
        <v>16042803</v>
      </c>
      <c r="F131" s="10">
        <f>'АПУ профилактика'!D132+'АПУ в неотл.форме'!D131+'АПУ обращения'!D132+'ОДИ ПГГ'!D131+'ОДИ МЗ РБ'!D131+ФАП!D131+Гемодиализ!E131+Гемодиализ!I131</f>
        <v>0</v>
      </c>
      <c r="G131" s="10">
        <f>СМП!D131</f>
        <v>0</v>
      </c>
      <c r="H131" s="10">
        <f t="shared" si="8"/>
        <v>16042803</v>
      </c>
      <c r="I131" s="10"/>
      <c r="J131" s="10">
        <f t="shared" si="7"/>
        <v>16042803</v>
      </c>
    </row>
    <row r="132" spans="1:10" ht="24" x14ac:dyDescent="0.2">
      <c r="A132" s="7">
        <v>124</v>
      </c>
      <c r="B132" s="12" t="s">
        <v>249</v>
      </c>
      <c r="C132" s="29" t="s">
        <v>250</v>
      </c>
      <c r="D132" s="10">
        <f>'КС '!D132+Гемодиализ!F132+Гемодиализ!G132</f>
        <v>0</v>
      </c>
      <c r="E132" s="10">
        <f>ДС!D131+Гемодиализ!H132</f>
        <v>144931</v>
      </c>
      <c r="F132" s="10">
        <f>'АПУ профилактика'!D133+'АПУ в неотл.форме'!D132+'АПУ обращения'!D133+'ОДИ ПГГ'!D132+'ОДИ МЗ РБ'!D132+ФАП!D132+Гемодиализ!E132+Гемодиализ!I132</f>
        <v>0</v>
      </c>
      <c r="G132" s="10">
        <f>СМП!D132</f>
        <v>0</v>
      </c>
      <c r="H132" s="10">
        <f t="shared" si="8"/>
        <v>144931</v>
      </c>
      <c r="I132" s="10"/>
      <c r="J132" s="10">
        <f t="shared" si="7"/>
        <v>144931</v>
      </c>
    </row>
    <row r="133" spans="1:10" ht="21.75" customHeight="1" x14ac:dyDescent="0.2">
      <c r="A133" s="7">
        <v>125</v>
      </c>
      <c r="B133" s="12" t="s">
        <v>251</v>
      </c>
      <c r="C133" s="29" t="s">
        <v>252</v>
      </c>
      <c r="D133" s="10">
        <f>'КС '!D133+Гемодиализ!F133+Гемодиализ!G133</f>
        <v>0</v>
      </c>
      <c r="E133" s="10">
        <f>ДС!D132+Гемодиализ!H133</f>
        <v>0</v>
      </c>
      <c r="F133" s="10">
        <f>'АПУ профилактика'!D134+'АПУ в неотл.форме'!D133+'АПУ обращения'!D134+'ОДИ ПГГ'!D133+'ОДИ МЗ РБ'!D133+ФАП!D133+Гемодиализ!E133+Гемодиализ!I133</f>
        <v>1468043</v>
      </c>
      <c r="G133" s="10">
        <f>СМП!D133</f>
        <v>0</v>
      </c>
      <c r="H133" s="10">
        <f t="shared" si="8"/>
        <v>1468043</v>
      </c>
      <c r="I133" s="10"/>
      <c r="J133" s="10">
        <f t="shared" si="7"/>
        <v>1468043</v>
      </c>
    </row>
    <row r="134" spans="1:10" x14ac:dyDescent="0.2">
      <c r="A134" s="7">
        <v>126</v>
      </c>
      <c r="B134" s="11" t="s">
        <v>253</v>
      </c>
      <c r="C134" s="29" t="s">
        <v>254</v>
      </c>
      <c r="D134" s="10">
        <f>'КС '!D134+Гемодиализ!F134+Гемодиализ!G134</f>
        <v>0</v>
      </c>
      <c r="E134" s="10">
        <f>ДС!D133+Гемодиализ!H134</f>
        <v>129260</v>
      </c>
      <c r="F134" s="10">
        <f>'АПУ профилактика'!D135+'АПУ в неотл.форме'!D134+'АПУ обращения'!D135+'ОДИ ПГГ'!D134+'ОДИ МЗ РБ'!D134+ФАП!D134+Гемодиализ!E134+Гемодиализ!I134</f>
        <v>6213936</v>
      </c>
      <c r="G134" s="10">
        <f>СМП!D134</f>
        <v>0</v>
      </c>
      <c r="H134" s="10">
        <f t="shared" si="8"/>
        <v>6343196</v>
      </c>
      <c r="I134" s="10"/>
      <c r="J134" s="10">
        <f t="shared" si="7"/>
        <v>6343196</v>
      </c>
    </row>
    <row r="135" spans="1:10" x14ac:dyDescent="0.2">
      <c r="A135" s="7">
        <v>127</v>
      </c>
      <c r="B135" s="14" t="s">
        <v>255</v>
      </c>
      <c r="C135" s="31" t="s">
        <v>256</v>
      </c>
      <c r="D135" s="10">
        <f>'КС '!D135+Гемодиализ!F135+Гемодиализ!G135</f>
        <v>0</v>
      </c>
      <c r="E135" s="10">
        <f>ДС!D134+Гемодиализ!H135</f>
        <v>0</v>
      </c>
      <c r="F135" s="10">
        <f>'АПУ профилактика'!D136+'АПУ в неотл.форме'!D135+'АПУ обращения'!D136+'ОДИ ПГГ'!D135+'ОДИ МЗ РБ'!D135+ФАП!D135+Гемодиализ!E135+Гемодиализ!I135</f>
        <v>0</v>
      </c>
      <c r="G135" s="10">
        <f>СМП!D135</f>
        <v>0</v>
      </c>
      <c r="H135" s="10">
        <f t="shared" si="8"/>
        <v>0</v>
      </c>
      <c r="I135" s="10">
        <f>'СБП на 2021 '!D7</f>
        <v>99516965</v>
      </c>
      <c r="J135" s="10">
        <f t="shared" si="7"/>
        <v>99516965</v>
      </c>
    </row>
    <row r="136" spans="1:10" x14ac:dyDescent="0.2">
      <c r="A136" s="7">
        <v>128</v>
      </c>
      <c r="B136" s="12" t="s">
        <v>257</v>
      </c>
      <c r="C136" s="29" t="s">
        <v>258</v>
      </c>
      <c r="D136" s="10">
        <f>'КС '!D136+Гемодиализ!F136+Гемодиализ!G136</f>
        <v>0</v>
      </c>
      <c r="E136" s="10">
        <f>ДС!D135+Гемодиализ!H136</f>
        <v>0</v>
      </c>
      <c r="F136" s="10">
        <f>'АПУ профилактика'!D137+'АПУ в неотл.форме'!D136+'АПУ обращения'!D137+'ОДИ ПГГ'!D136+'ОДИ МЗ РБ'!D136+ФАП!D136+Гемодиализ!E136+Гемодиализ!I136</f>
        <v>0</v>
      </c>
      <c r="G136" s="10">
        <f>СМП!D136</f>
        <v>0</v>
      </c>
      <c r="H136" s="10">
        <f t="shared" si="8"/>
        <v>0</v>
      </c>
      <c r="I136" s="10">
        <f>'СБП на 2021 '!D8</f>
        <v>68229998</v>
      </c>
      <c r="J136" s="10">
        <f t="shared" si="7"/>
        <v>68229998</v>
      </c>
    </row>
    <row r="137" spans="1:10" ht="24" customHeight="1" x14ac:dyDescent="0.2">
      <c r="A137" s="7">
        <v>129</v>
      </c>
      <c r="B137" s="8" t="s">
        <v>259</v>
      </c>
      <c r="C137" s="30" t="s">
        <v>260</v>
      </c>
      <c r="D137" s="10">
        <f>'КС '!D137+Гемодиализ!F137+Гемодиализ!G137</f>
        <v>0</v>
      </c>
      <c r="E137" s="10">
        <f>ДС!D136+Гемодиализ!H137</f>
        <v>0</v>
      </c>
      <c r="F137" s="10">
        <f>'АПУ профилактика'!D138+'АПУ в неотл.форме'!D137+'АПУ обращения'!D138+'ОДИ ПГГ'!D137+'ОДИ МЗ РБ'!D137+ФАП!D137+Гемодиализ!E137+Гемодиализ!I137</f>
        <v>58775293</v>
      </c>
      <c r="G137" s="10">
        <f>СМП!D137</f>
        <v>0</v>
      </c>
      <c r="H137" s="10">
        <f t="shared" ref="H137:H156" si="9">D137+E137+F137+G137</f>
        <v>58775293</v>
      </c>
      <c r="I137" s="10"/>
      <c r="J137" s="10">
        <f t="shared" si="7"/>
        <v>58775293</v>
      </c>
    </row>
    <row r="138" spans="1:10" x14ac:dyDescent="0.2">
      <c r="A138" s="7">
        <v>130</v>
      </c>
      <c r="B138" s="11" t="s">
        <v>261</v>
      </c>
      <c r="C138" s="30" t="s">
        <v>262</v>
      </c>
      <c r="D138" s="10">
        <f>'КС '!D138+Гемодиализ!F138+Гемодиализ!G138</f>
        <v>0</v>
      </c>
      <c r="E138" s="10">
        <f>ДС!D137+Гемодиализ!H138</f>
        <v>32296051</v>
      </c>
      <c r="F138" s="10">
        <f>'АПУ профилактика'!D139+'АПУ в неотл.форме'!D138+'АПУ обращения'!D139+'ОДИ ПГГ'!D138+'ОДИ МЗ РБ'!D138+ФАП!D138+Гемодиализ!E138+Гемодиализ!I138</f>
        <v>22722</v>
      </c>
      <c r="G138" s="10">
        <f>СМП!D138</f>
        <v>0</v>
      </c>
      <c r="H138" s="10">
        <f t="shared" si="9"/>
        <v>32318773</v>
      </c>
      <c r="I138" s="10"/>
      <c r="J138" s="10">
        <f t="shared" ref="J138:J156" si="10">H138+I138</f>
        <v>32318773</v>
      </c>
    </row>
    <row r="139" spans="1:10" x14ac:dyDescent="0.2">
      <c r="A139" s="7">
        <v>131</v>
      </c>
      <c r="B139" s="12" t="s">
        <v>263</v>
      </c>
      <c r="C139" s="29" t="s">
        <v>264</v>
      </c>
      <c r="D139" s="10">
        <f>'КС '!D139+Гемодиализ!F139+Гемодиализ!G139</f>
        <v>0</v>
      </c>
      <c r="E139" s="10">
        <f>ДС!D138+Гемодиализ!H139</f>
        <v>0</v>
      </c>
      <c r="F139" s="10">
        <f>'АПУ профилактика'!D140+'АПУ в неотл.форме'!D139+'АПУ обращения'!D140+'ОДИ ПГГ'!D139+'ОДИ МЗ РБ'!D139+ФАП!D139+Гемодиализ!E139+Гемодиализ!I139</f>
        <v>249394442</v>
      </c>
      <c r="G139" s="10">
        <f>СМП!D139</f>
        <v>0</v>
      </c>
      <c r="H139" s="10">
        <f t="shared" si="9"/>
        <v>249394442</v>
      </c>
      <c r="I139" s="10"/>
      <c r="J139" s="10">
        <f t="shared" si="10"/>
        <v>249394442</v>
      </c>
    </row>
    <row r="140" spans="1:10" x14ac:dyDescent="0.2">
      <c r="A140" s="7">
        <v>132</v>
      </c>
      <c r="B140" s="12" t="s">
        <v>265</v>
      </c>
      <c r="C140" s="29" t="s">
        <v>266</v>
      </c>
      <c r="D140" s="10">
        <f>'КС '!D140+Гемодиализ!F140+Гемодиализ!G140</f>
        <v>0</v>
      </c>
      <c r="E140" s="10">
        <f>ДС!D139+Гемодиализ!H140</f>
        <v>190885</v>
      </c>
      <c r="F140" s="10">
        <f>'АПУ профилактика'!D141+'АПУ в неотл.форме'!D140+'АПУ обращения'!D141+'ОДИ ПГГ'!D140+'ОДИ МЗ РБ'!D140+ФАП!D140+Гемодиализ!E140+Гемодиализ!I140</f>
        <v>0</v>
      </c>
      <c r="G140" s="10">
        <f>СМП!D140</f>
        <v>0</v>
      </c>
      <c r="H140" s="10">
        <f t="shared" si="9"/>
        <v>190885</v>
      </c>
      <c r="I140" s="10"/>
      <c r="J140" s="10">
        <f t="shared" si="10"/>
        <v>190885</v>
      </c>
    </row>
    <row r="141" spans="1:10" ht="13.5" customHeight="1" x14ac:dyDescent="0.2">
      <c r="A141" s="7">
        <v>133</v>
      </c>
      <c r="B141" s="12" t="s">
        <v>267</v>
      </c>
      <c r="C141" s="29" t="s">
        <v>268</v>
      </c>
      <c r="D141" s="10">
        <f>'КС '!D141+Гемодиализ!F141+Гемодиализ!G141</f>
        <v>1682643480</v>
      </c>
      <c r="E141" s="10">
        <f>ДС!D140+Гемодиализ!H141</f>
        <v>49107725</v>
      </c>
      <c r="F141" s="10">
        <f>'АПУ профилактика'!D142+'АПУ в неотл.форме'!D141+'АПУ обращения'!D142+'ОДИ ПГГ'!D141+'ОДИ МЗ РБ'!D141+ФАП!D141+Гемодиализ!E141+Гемодиализ!I141</f>
        <v>263245430</v>
      </c>
      <c r="G141" s="10">
        <f>СМП!D141</f>
        <v>0</v>
      </c>
      <c r="H141" s="10">
        <f t="shared" si="9"/>
        <v>1994996635</v>
      </c>
      <c r="I141" s="10"/>
      <c r="J141" s="10">
        <f t="shared" si="10"/>
        <v>1994996635</v>
      </c>
    </row>
    <row r="142" spans="1:10" x14ac:dyDescent="0.2">
      <c r="A142" s="7">
        <v>134</v>
      </c>
      <c r="B142" s="12" t="s">
        <v>269</v>
      </c>
      <c r="C142" s="29" t="s">
        <v>270</v>
      </c>
      <c r="D142" s="10">
        <f>'КС '!D142+Гемодиализ!F142+Гемодиализ!G142</f>
        <v>3168298878</v>
      </c>
      <c r="E142" s="10">
        <f>ДС!D141+Гемодиализ!H142</f>
        <v>2130327186</v>
      </c>
      <c r="F142" s="10">
        <f>'АПУ профилактика'!D143+'АПУ в неотл.форме'!D142+'АПУ обращения'!D143+'ОДИ ПГГ'!D142+'ОДИ МЗ РБ'!D142+ФАП!D142+Гемодиализ!E142+Гемодиализ!I142</f>
        <v>444363176</v>
      </c>
      <c r="G142" s="10">
        <f>СМП!D142</f>
        <v>0</v>
      </c>
      <c r="H142" s="10">
        <f t="shared" si="9"/>
        <v>5742989240</v>
      </c>
      <c r="I142" s="10"/>
      <c r="J142" s="10">
        <f t="shared" si="10"/>
        <v>5742989240</v>
      </c>
    </row>
    <row r="143" spans="1:10" x14ac:dyDescent="0.2">
      <c r="A143" s="7">
        <v>135</v>
      </c>
      <c r="B143" s="12" t="s">
        <v>271</v>
      </c>
      <c r="C143" s="29" t="s">
        <v>272</v>
      </c>
      <c r="D143" s="10">
        <f>'КС '!D143+Гемодиализ!F143+Гемодиализ!G143</f>
        <v>1038136337</v>
      </c>
      <c r="E143" s="10">
        <f>ДС!D142+Гемодиализ!H143</f>
        <v>3924106</v>
      </c>
      <c r="F143" s="10">
        <f>'АПУ профилактика'!D144+'АПУ в неотл.форме'!D143+'АПУ обращения'!D144+'ОДИ ПГГ'!D143+'ОДИ МЗ РБ'!D143+ФАП!D143+Гемодиализ!E143+Гемодиализ!I143</f>
        <v>54101076</v>
      </c>
      <c r="G143" s="10">
        <f>СМП!D143</f>
        <v>0</v>
      </c>
      <c r="H143" s="10">
        <f t="shared" si="9"/>
        <v>1096161519</v>
      </c>
      <c r="I143" s="10"/>
      <c r="J143" s="10">
        <f t="shared" si="10"/>
        <v>1096161519</v>
      </c>
    </row>
    <row r="144" spans="1:10" x14ac:dyDescent="0.2">
      <c r="A144" s="7">
        <v>136</v>
      </c>
      <c r="B144" s="8" t="s">
        <v>273</v>
      </c>
      <c r="C144" s="30" t="s">
        <v>274</v>
      </c>
      <c r="D144" s="10">
        <f>'КС '!D144+Гемодиализ!F144+Гемодиализ!G144</f>
        <v>869943038</v>
      </c>
      <c r="E144" s="10">
        <f>ДС!D143+Гемодиализ!H144</f>
        <v>66019337</v>
      </c>
      <c r="F144" s="10">
        <f>'АПУ профилактика'!D145+'АПУ в неотл.форме'!D144+'АПУ обращения'!D145+'ОДИ ПГГ'!D144+'ОДИ МЗ РБ'!D144+ФАП!D144+Гемодиализ!E144+Гемодиализ!I144</f>
        <v>115182564</v>
      </c>
      <c r="G144" s="10">
        <f>СМП!D144</f>
        <v>0</v>
      </c>
      <c r="H144" s="10">
        <f t="shared" si="9"/>
        <v>1051144939</v>
      </c>
      <c r="I144" s="10"/>
      <c r="J144" s="10">
        <f t="shared" si="10"/>
        <v>1051144939</v>
      </c>
    </row>
    <row r="145" spans="1:10" ht="10.5" customHeight="1" x14ac:dyDescent="0.2">
      <c r="A145" s="7">
        <v>137</v>
      </c>
      <c r="B145" s="12" t="s">
        <v>275</v>
      </c>
      <c r="C145" s="29" t="s">
        <v>276</v>
      </c>
      <c r="D145" s="10">
        <f>'КС '!D145+Гемодиализ!F145+Гемодиализ!G145</f>
        <v>567467421</v>
      </c>
      <c r="E145" s="10">
        <f>ДС!D144+Гемодиализ!H145</f>
        <v>234654751</v>
      </c>
      <c r="F145" s="10">
        <f>'АПУ профилактика'!D146+'АПУ в неотл.форме'!D145+'АПУ обращения'!D146+'ОДИ ПГГ'!D145+'ОДИ МЗ РБ'!D145+ФАП!D145+Гемодиализ!E145+Гемодиализ!I145</f>
        <v>28073590</v>
      </c>
      <c r="G145" s="10">
        <f>СМП!D145</f>
        <v>0</v>
      </c>
      <c r="H145" s="10">
        <f t="shared" si="9"/>
        <v>830195762</v>
      </c>
      <c r="I145" s="10"/>
      <c r="J145" s="10">
        <f t="shared" si="10"/>
        <v>830195762</v>
      </c>
    </row>
    <row r="146" spans="1:10" x14ac:dyDescent="0.2">
      <c r="A146" s="7">
        <v>138</v>
      </c>
      <c r="B146" s="8" t="s">
        <v>277</v>
      </c>
      <c r="C146" s="29" t="s">
        <v>278</v>
      </c>
      <c r="D146" s="10">
        <f>'КС '!D146+Гемодиализ!F146+Гемодиализ!G146</f>
        <v>168455109</v>
      </c>
      <c r="E146" s="10">
        <f>ДС!D145+Гемодиализ!H146</f>
        <v>30376204</v>
      </c>
      <c r="F146" s="10">
        <f>'АПУ профилактика'!D147+'АПУ в неотл.форме'!D146+'АПУ обращения'!D147+'ОДИ ПГГ'!D146+'ОДИ МЗ РБ'!D146+ФАП!D146+Гемодиализ!E146+Гемодиализ!I146</f>
        <v>79643661</v>
      </c>
      <c r="G146" s="10">
        <f>СМП!D146</f>
        <v>0</v>
      </c>
      <c r="H146" s="10">
        <f t="shared" si="9"/>
        <v>278474974</v>
      </c>
      <c r="I146" s="10"/>
      <c r="J146" s="10">
        <f t="shared" si="10"/>
        <v>278474974</v>
      </c>
    </row>
    <row r="147" spans="1:10" x14ac:dyDescent="0.2">
      <c r="A147" s="7">
        <v>139</v>
      </c>
      <c r="B147" s="14" t="s">
        <v>279</v>
      </c>
      <c r="C147" s="31" t="s">
        <v>280</v>
      </c>
      <c r="D147" s="10">
        <f>'КС '!D147+Гемодиализ!F147+Гемодиализ!G147</f>
        <v>850402031</v>
      </c>
      <c r="E147" s="10">
        <f>ДС!D146+Гемодиализ!H147</f>
        <v>27837666</v>
      </c>
      <c r="F147" s="10">
        <f>'АПУ профилактика'!D148+'АПУ в неотл.форме'!D147+'АПУ обращения'!D148+'ОДИ ПГГ'!D147+'ОДИ МЗ РБ'!D147+ФАП!D147+Гемодиализ!E147+Гемодиализ!I147</f>
        <v>84987522</v>
      </c>
      <c r="G147" s="10">
        <f>СМП!D147</f>
        <v>0</v>
      </c>
      <c r="H147" s="10">
        <f t="shared" si="9"/>
        <v>963227219</v>
      </c>
      <c r="I147" s="10"/>
      <c r="J147" s="10">
        <f t="shared" si="10"/>
        <v>963227219</v>
      </c>
    </row>
    <row r="148" spans="1:10" x14ac:dyDescent="0.2">
      <c r="A148" s="7">
        <v>140</v>
      </c>
      <c r="B148" s="12" t="s">
        <v>281</v>
      </c>
      <c r="C148" s="29" t="s">
        <v>282</v>
      </c>
      <c r="D148" s="10">
        <f>'КС '!D148+Гемодиализ!F148+Гемодиализ!G148</f>
        <v>0</v>
      </c>
      <c r="E148" s="10">
        <f>ДС!D147+Гемодиализ!H148</f>
        <v>54901623</v>
      </c>
      <c r="F148" s="10">
        <f>'АПУ профилактика'!D149+'АПУ в неотл.форме'!D148+'АПУ обращения'!D149+'ОДИ ПГГ'!D148+'ОДИ МЗ РБ'!D148+ФАП!D148+Гемодиализ!E148+Гемодиализ!I148</f>
        <v>127562681</v>
      </c>
      <c r="G148" s="10">
        <f>СМП!D148</f>
        <v>0</v>
      </c>
      <c r="H148" s="10">
        <f t="shared" si="9"/>
        <v>182464304</v>
      </c>
      <c r="I148" s="10"/>
      <c r="J148" s="10">
        <f t="shared" si="10"/>
        <v>182464304</v>
      </c>
    </row>
    <row r="149" spans="1:10" x14ac:dyDescent="0.2">
      <c r="A149" s="7">
        <v>141</v>
      </c>
      <c r="B149" s="12" t="s">
        <v>283</v>
      </c>
      <c r="C149" s="29" t="s">
        <v>284</v>
      </c>
      <c r="D149" s="10">
        <f>'КС '!D149+Гемодиализ!F149+Гемодиализ!G149</f>
        <v>0</v>
      </c>
      <c r="E149" s="10">
        <f>ДС!D148+Гемодиализ!H149</f>
        <v>26324370</v>
      </c>
      <c r="F149" s="10">
        <f>'АПУ профилактика'!D150+'АПУ в неотл.форме'!D149+'АПУ обращения'!D150+'ОДИ ПГГ'!D149+'ОДИ МЗ РБ'!D149+ФАП!D149+Гемодиализ!E149+Гемодиализ!I149</f>
        <v>41380002</v>
      </c>
      <c r="G149" s="10">
        <f>СМП!D149</f>
        <v>0</v>
      </c>
      <c r="H149" s="10">
        <f t="shared" si="9"/>
        <v>67704372</v>
      </c>
      <c r="I149" s="10"/>
      <c r="J149" s="10">
        <f t="shared" si="10"/>
        <v>67704372</v>
      </c>
    </row>
    <row r="150" spans="1:10" x14ac:dyDescent="0.2">
      <c r="A150" s="7">
        <v>142</v>
      </c>
      <c r="B150" s="12" t="s">
        <v>285</v>
      </c>
      <c r="C150" s="29" t="s">
        <v>286</v>
      </c>
      <c r="D150" s="10">
        <f>'КС '!D150+Гемодиализ!F150+Гемодиализ!G150</f>
        <v>281215504</v>
      </c>
      <c r="E150" s="10">
        <f>ДС!D149+Гемодиализ!H150</f>
        <v>18454714</v>
      </c>
      <c r="F150" s="10">
        <f>'АПУ профилактика'!D151+'АПУ в неотл.форме'!D150+'АПУ обращения'!D151+'ОДИ ПГГ'!D150+'ОДИ МЗ РБ'!D150+ФАП!D150+Гемодиализ!E150+Гемодиализ!I150</f>
        <v>28423228</v>
      </c>
      <c r="G150" s="10">
        <f>СМП!D150</f>
        <v>0</v>
      </c>
      <c r="H150" s="10">
        <f t="shared" si="9"/>
        <v>328093446</v>
      </c>
      <c r="I150" s="10"/>
      <c r="J150" s="10">
        <f t="shared" si="10"/>
        <v>328093446</v>
      </c>
    </row>
    <row r="151" spans="1:10" x14ac:dyDescent="0.2">
      <c r="A151" s="7">
        <v>143</v>
      </c>
      <c r="B151" s="14" t="s">
        <v>287</v>
      </c>
      <c r="C151" s="31" t="s">
        <v>288</v>
      </c>
      <c r="D151" s="10">
        <f>'КС '!D151+Гемодиализ!F151+Гемодиализ!G151</f>
        <v>950901429</v>
      </c>
      <c r="E151" s="10">
        <f>ДС!D150+Гемодиализ!H151</f>
        <v>0</v>
      </c>
      <c r="F151" s="10">
        <f>'АПУ профилактика'!D152+'АПУ в неотл.форме'!D151+'АПУ обращения'!D152+'ОДИ ПГГ'!D151+'ОДИ МЗ РБ'!D151+ФАП!D151+Гемодиализ!E151+Гемодиализ!I151</f>
        <v>88277818</v>
      </c>
      <c r="G151" s="10">
        <f>СМП!D151</f>
        <v>0</v>
      </c>
      <c r="H151" s="10">
        <f t="shared" si="9"/>
        <v>1039179247</v>
      </c>
      <c r="I151" s="10"/>
      <c r="J151" s="10">
        <f t="shared" si="10"/>
        <v>1039179247</v>
      </c>
    </row>
    <row r="152" spans="1:10" x14ac:dyDescent="0.2">
      <c r="A152" s="7">
        <v>144</v>
      </c>
      <c r="B152" s="11" t="s">
        <v>289</v>
      </c>
      <c r="C152" s="31" t="s">
        <v>290</v>
      </c>
      <c r="D152" s="10">
        <f>'КС '!D152+Гемодиализ!F152+Гемодиализ!G152</f>
        <v>927465065</v>
      </c>
      <c r="E152" s="10">
        <f>ДС!D151+Гемодиализ!H152</f>
        <v>75559491</v>
      </c>
      <c r="F152" s="10">
        <f>'АПУ профилактика'!D153+'АПУ в неотл.форме'!D152+'АПУ обращения'!D153+'ОДИ ПГГ'!D152+'ОДИ МЗ РБ'!D152+ФАП!D152+Гемодиализ!E152+Гемодиализ!I152</f>
        <v>537860951</v>
      </c>
      <c r="G152" s="10">
        <f>СМП!D152</f>
        <v>0</v>
      </c>
      <c r="H152" s="10">
        <f t="shared" si="9"/>
        <v>1540885507</v>
      </c>
      <c r="I152" s="10"/>
      <c r="J152" s="10">
        <f t="shared" si="10"/>
        <v>1540885507</v>
      </c>
    </row>
    <row r="153" spans="1:10" x14ac:dyDescent="0.2">
      <c r="A153" s="7">
        <v>145</v>
      </c>
      <c r="B153" s="12" t="s">
        <v>291</v>
      </c>
      <c r="C153" s="29" t="s">
        <v>292</v>
      </c>
      <c r="D153" s="10">
        <f>'КС '!D153+Гемодиализ!F153+Гемодиализ!G153</f>
        <v>1234203366</v>
      </c>
      <c r="E153" s="10">
        <f>ДС!D152+Гемодиализ!H153</f>
        <v>43849167</v>
      </c>
      <c r="F153" s="10">
        <f>'АПУ профилактика'!D154+'АПУ в неотл.форме'!D153+'АПУ обращения'!D154+'ОДИ ПГГ'!D153+'ОДИ МЗ РБ'!D153+ФАП!D153+Гемодиализ!E153+Гемодиализ!I153</f>
        <v>51761894</v>
      </c>
      <c r="G153" s="10">
        <f>СМП!D153</f>
        <v>0</v>
      </c>
      <c r="H153" s="10">
        <f t="shared" si="9"/>
        <v>1329814427</v>
      </c>
      <c r="I153" s="10"/>
      <c r="J153" s="10">
        <f t="shared" si="10"/>
        <v>1329814427</v>
      </c>
    </row>
    <row r="154" spans="1:10" x14ac:dyDescent="0.2">
      <c r="A154" s="7">
        <v>146</v>
      </c>
      <c r="B154" s="8" t="s">
        <v>293</v>
      </c>
      <c r="C154" s="30" t="s">
        <v>294</v>
      </c>
      <c r="D154" s="10">
        <f>'КС '!D154+Гемодиализ!F154+Гемодиализ!G154</f>
        <v>0</v>
      </c>
      <c r="E154" s="10">
        <f>ДС!D153+Гемодиализ!H154</f>
        <v>0</v>
      </c>
      <c r="F154" s="10">
        <f>'АПУ профилактика'!D155+'АПУ в неотл.форме'!D154+'АПУ обращения'!D155+'ОДИ ПГГ'!D154+'ОДИ МЗ РБ'!D154+ФАП!D154+Гемодиализ!E154+Гемодиализ!I154</f>
        <v>33197818</v>
      </c>
      <c r="G154" s="10">
        <f>СМП!D154</f>
        <v>0</v>
      </c>
      <c r="H154" s="10">
        <f t="shared" si="9"/>
        <v>33197818</v>
      </c>
      <c r="I154" s="10"/>
      <c r="J154" s="10">
        <f t="shared" si="10"/>
        <v>33197818</v>
      </c>
    </row>
    <row r="155" spans="1:10" x14ac:dyDescent="0.2">
      <c r="A155" s="7">
        <v>147</v>
      </c>
      <c r="B155" s="8" t="s">
        <v>295</v>
      </c>
      <c r="C155" s="30" t="s">
        <v>296</v>
      </c>
      <c r="D155" s="10">
        <f>'КС '!D155+Гемодиализ!F155+Гемодиализ!G155</f>
        <v>0</v>
      </c>
      <c r="E155" s="10">
        <f>ДС!D154+Гемодиализ!H155</f>
        <v>0</v>
      </c>
      <c r="F155" s="10">
        <f>'АПУ профилактика'!D156+'АПУ в неотл.форме'!D155+'АПУ обращения'!D156+'ОДИ ПГГ'!D155+'ОДИ МЗ РБ'!D155+ФАП!D155+Гемодиализ!E155+Гемодиализ!I155</f>
        <v>661551</v>
      </c>
      <c r="G155" s="10">
        <f>СМП!D155</f>
        <v>0</v>
      </c>
      <c r="H155" s="10">
        <f t="shared" si="9"/>
        <v>661551</v>
      </c>
      <c r="I155" s="10"/>
      <c r="J155" s="10">
        <f t="shared" si="10"/>
        <v>661551</v>
      </c>
    </row>
    <row r="156" spans="1:10" ht="12.75" x14ac:dyDescent="0.2">
      <c r="A156" s="7">
        <v>148</v>
      </c>
      <c r="B156" s="25" t="s">
        <v>297</v>
      </c>
      <c r="C156" s="26" t="s">
        <v>298</v>
      </c>
      <c r="D156" s="10">
        <f>'КС '!D156+Гемодиализ!F156+Гемодиализ!G156</f>
        <v>0</v>
      </c>
      <c r="E156" s="10">
        <f>ДС!D155+Гемодиализ!H156</f>
        <v>309281830</v>
      </c>
      <c r="F156" s="10">
        <f>'АПУ профилактика'!D157+'АПУ в неотл.форме'!D156+'АПУ обращения'!D157+'ОДИ ПГГ'!D156+'ОДИ МЗ РБ'!D156+ФАП!D156+Гемодиализ!E156+Гемодиализ!I156</f>
        <v>216721234</v>
      </c>
      <c r="G156" s="10">
        <f>СМП!D156</f>
        <v>0</v>
      </c>
      <c r="H156" s="10">
        <f t="shared" si="9"/>
        <v>526003064</v>
      </c>
      <c r="I156" s="10">
        <f>'СБП на 2021 '!D9</f>
        <v>82100000</v>
      </c>
      <c r="J156" s="10">
        <f t="shared" si="10"/>
        <v>608103064</v>
      </c>
    </row>
    <row r="157" spans="1:10" x14ac:dyDescent="0.2">
      <c r="E157" s="3"/>
      <c r="F157" s="3"/>
      <c r="G157" s="3"/>
      <c r="H157" s="3"/>
      <c r="I157" s="3"/>
      <c r="J157" s="3"/>
    </row>
  </sheetData>
  <mergeCells count="8">
    <mergeCell ref="A6:C6"/>
    <mergeCell ref="J4:J5"/>
    <mergeCell ref="D4:H4"/>
    <mergeCell ref="I4:I5"/>
    <mergeCell ref="A2:J2"/>
    <mergeCell ref="A4:A5"/>
    <mergeCell ref="B4:B5"/>
    <mergeCell ref="C4:C5"/>
  </mergeCells>
  <pageMargins left="0.59055118110236227" right="0" top="0.19685039370078741" bottom="0" header="0" footer="0"/>
  <pageSetup paperSize="9" scale="3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9"/>
  <sheetViews>
    <sheetView zoomScale="110" zoomScaleNormal="110" workbookViewId="0">
      <pane xSplit="4" ySplit="5" topLeftCell="E6" activePane="bottomRight" state="frozen"/>
      <selection pane="topRight" activeCell="D1" sqref="D1"/>
      <selection pane="bottomLeft" activeCell="A7" sqref="A7"/>
      <selection pane="bottomRight" activeCell="F12" sqref="F12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1.85546875" style="2" customWidth="1"/>
    <col min="5" max="5" width="13" style="3" customWidth="1"/>
    <col min="6" max="7" width="11" style="3" customWidth="1"/>
    <col min="8" max="8" width="12.140625" style="3" customWidth="1"/>
    <col min="9" max="9" width="9.140625" style="3"/>
    <col min="10" max="10" width="11.7109375" style="3" customWidth="1"/>
    <col min="11" max="16384" width="9.140625" style="3"/>
  </cols>
  <sheetData>
    <row r="2" spans="1:11" ht="30" customHeight="1" x14ac:dyDescent="0.2">
      <c r="A2" s="148" t="s">
        <v>345</v>
      </c>
      <c r="B2" s="148"/>
      <c r="C2" s="148"/>
      <c r="D2" s="148"/>
      <c r="E2" s="148"/>
      <c r="F2" s="148"/>
      <c r="G2" s="148"/>
      <c r="H2" s="148"/>
      <c r="I2" s="51"/>
      <c r="J2" s="51"/>
      <c r="K2" s="51"/>
    </row>
    <row r="3" spans="1:11" x14ac:dyDescent="0.2">
      <c r="C3" s="4"/>
      <c r="D3" s="4"/>
      <c r="H3" s="3" t="s">
        <v>329</v>
      </c>
    </row>
    <row r="4" spans="1:11" s="5" customFormat="1" ht="24.75" customHeight="1" x14ac:dyDescent="0.2">
      <c r="A4" s="119" t="s">
        <v>0</v>
      </c>
      <c r="B4" s="119" t="s">
        <v>1</v>
      </c>
      <c r="C4" s="119" t="s">
        <v>2</v>
      </c>
      <c r="D4" s="150" t="s">
        <v>300</v>
      </c>
      <c r="E4" s="152" t="s">
        <v>309</v>
      </c>
      <c r="F4" s="152"/>
      <c r="G4" s="152"/>
      <c r="H4" s="152"/>
    </row>
    <row r="5" spans="1:11" ht="51.75" customHeight="1" x14ac:dyDescent="0.2">
      <c r="A5" s="120"/>
      <c r="B5" s="120"/>
      <c r="C5" s="120"/>
      <c r="D5" s="151"/>
      <c r="E5" s="39" t="s">
        <v>310</v>
      </c>
      <c r="F5" s="39" t="s">
        <v>311</v>
      </c>
      <c r="G5" s="39" t="s">
        <v>312</v>
      </c>
      <c r="H5" s="39" t="s">
        <v>313</v>
      </c>
    </row>
    <row r="6" spans="1:11" ht="12" customHeight="1" x14ac:dyDescent="0.2">
      <c r="A6" s="142" t="s">
        <v>300</v>
      </c>
      <c r="B6" s="142"/>
      <c r="C6" s="142"/>
      <c r="D6" s="84">
        <f>D8+D7</f>
        <v>299189674</v>
      </c>
      <c r="E6" s="84">
        <f t="shared" ref="E6:H6" si="0">E8+E7</f>
        <v>29123690</v>
      </c>
      <c r="F6" s="84">
        <f t="shared" si="0"/>
        <v>1612000</v>
      </c>
      <c r="G6" s="84">
        <f t="shared" si="0"/>
        <v>216721234</v>
      </c>
      <c r="H6" s="84">
        <f t="shared" si="0"/>
        <v>51732750</v>
      </c>
      <c r="J6" s="52"/>
      <c r="K6" s="52"/>
    </row>
    <row r="7" spans="1:11" ht="12" customHeight="1" x14ac:dyDescent="0.2">
      <c r="A7" s="138" t="s">
        <v>299</v>
      </c>
      <c r="B7" s="139"/>
      <c r="C7" s="140"/>
      <c r="D7" s="81">
        <f t="shared" ref="D7" si="1">E7+F7+G7+H7</f>
        <v>0</v>
      </c>
      <c r="E7" s="27">
        <v>0</v>
      </c>
      <c r="F7" s="27">
        <v>0</v>
      </c>
      <c r="G7" s="27">
        <v>0</v>
      </c>
      <c r="H7" s="27">
        <v>0</v>
      </c>
      <c r="J7" s="52"/>
      <c r="K7" s="52"/>
    </row>
    <row r="8" spans="1:11" ht="12" customHeight="1" x14ac:dyDescent="0.2">
      <c r="A8" s="138" t="s">
        <v>394</v>
      </c>
      <c r="B8" s="139"/>
      <c r="C8" s="140"/>
      <c r="D8" s="84">
        <f>SUM(D9:D156)</f>
        <v>299189674</v>
      </c>
      <c r="E8" s="84">
        <f t="shared" ref="E8:H8" si="2">SUM(E9:E156)</f>
        <v>29123690</v>
      </c>
      <c r="F8" s="84">
        <f t="shared" si="2"/>
        <v>1612000</v>
      </c>
      <c r="G8" s="84">
        <f t="shared" si="2"/>
        <v>216721234</v>
      </c>
      <c r="H8" s="84">
        <f t="shared" si="2"/>
        <v>51732750</v>
      </c>
      <c r="J8" s="52"/>
      <c r="K8" s="52"/>
    </row>
    <row r="9" spans="1:11" ht="12" customHeight="1" x14ac:dyDescent="0.2">
      <c r="A9" s="7">
        <v>1</v>
      </c>
      <c r="B9" s="8" t="s">
        <v>3</v>
      </c>
      <c r="C9" s="9" t="s">
        <v>4</v>
      </c>
      <c r="D9" s="92">
        <f>E9+F9+G9+H9</f>
        <v>0</v>
      </c>
      <c r="E9" s="10">
        <v>0</v>
      </c>
      <c r="F9" s="10">
        <v>0</v>
      </c>
      <c r="G9" s="10">
        <v>0</v>
      </c>
      <c r="H9" s="10">
        <v>0</v>
      </c>
      <c r="J9" s="52"/>
      <c r="K9" s="52"/>
    </row>
    <row r="10" spans="1:11" x14ac:dyDescent="0.2">
      <c r="A10" s="7">
        <v>2</v>
      </c>
      <c r="B10" s="11" t="s">
        <v>5</v>
      </c>
      <c r="C10" s="9" t="s">
        <v>6</v>
      </c>
      <c r="D10" s="92">
        <f t="shared" ref="D10:D73" si="3">E10+F10+G10+H10</f>
        <v>0</v>
      </c>
      <c r="E10" s="10">
        <v>0</v>
      </c>
      <c r="F10" s="10">
        <v>0</v>
      </c>
      <c r="G10" s="10">
        <v>0</v>
      </c>
      <c r="H10" s="10">
        <v>0</v>
      </c>
      <c r="J10" s="52"/>
      <c r="K10" s="52"/>
    </row>
    <row r="11" spans="1:11" x14ac:dyDescent="0.2">
      <c r="A11" s="7">
        <v>3</v>
      </c>
      <c r="B11" s="12" t="s">
        <v>7</v>
      </c>
      <c r="C11" s="13" t="s">
        <v>8</v>
      </c>
      <c r="D11" s="93">
        <f t="shared" si="3"/>
        <v>1164300</v>
      </c>
      <c r="E11" s="10">
        <v>0</v>
      </c>
      <c r="F11" s="10">
        <v>0</v>
      </c>
      <c r="G11" s="10">
        <v>0</v>
      </c>
      <c r="H11" s="10">
        <v>1164300</v>
      </c>
      <c r="J11" s="52"/>
      <c r="K11" s="52"/>
    </row>
    <row r="12" spans="1:11" ht="14.25" customHeight="1" x14ac:dyDescent="0.2">
      <c r="A12" s="7">
        <v>4</v>
      </c>
      <c r="B12" s="8" t="s">
        <v>9</v>
      </c>
      <c r="C12" s="9" t="s">
        <v>10</v>
      </c>
      <c r="D12" s="92">
        <f t="shared" si="3"/>
        <v>0</v>
      </c>
      <c r="E12" s="10">
        <v>0</v>
      </c>
      <c r="F12" s="10">
        <v>0</v>
      </c>
      <c r="G12" s="10">
        <v>0</v>
      </c>
      <c r="H12" s="10">
        <v>0</v>
      </c>
      <c r="J12" s="52"/>
      <c r="K12" s="52"/>
    </row>
    <row r="13" spans="1:11" x14ac:dyDescent="0.2">
      <c r="A13" s="7">
        <v>5</v>
      </c>
      <c r="B13" s="8" t="s">
        <v>11</v>
      </c>
      <c r="C13" s="9" t="s">
        <v>12</v>
      </c>
      <c r="D13" s="92">
        <f t="shared" si="3"/>
        <v>0</v>
      </c>
      <c r="E13" s="10">
        <v>0</v>
      </c>
      <c r="F13" s="10">
        <v>0</v>
      </c>
      <c r="G13" s="10">
        <v>0</v>
      </c>
      <c r="H13" s="10">
        <v>0</v>
      </c>
      <c r="J13" s="52"/>
      <c r="K13" s="52"/>
    </row>
    <row r="14" spans="1:11" x14ac:dyDescent="0.2">
      <c r="A14" s="7">
        <v>6</v>
      </c>
      <c r="B14" s="12" t="s">
        <v>13</v>
      </c>
      <c r="C14" s="13" t="s">
        <v>14</v>
      </c>
      <c r="D14" s="93">
        <f t="shared" si="3"/>
        <v>3029100</v>
      </c>
      <c r="E14" s="10">
        <v>0</v>
      </c>
      <c r="F14" s="10">
        <v>0</v>
      </c>
      <c r="G14" s="10">
        <v>0</v>
      </c>
      <c r="H14" s="10">
        <v>3029100</v>
      </c>
      <c r="J14" s="52"/>
      <c r="K14" s="52"/>
    </row>
    <row r="15" spans="1:11" x14ac:dyDescent="0.2">
      <c r="A15" s="7">
        <v>7</v>
      </c>
      <c r="B15" s="14" t="s">
        <v>15</v>
      </c>
      <c r="C15" s="15" t="s">
        <v>16</v>
      </c>
      <c r="D15" s="94">
        <f t="shared" si="3"/>
        <v>0</v>
      </c>
      <c r="E15" s="10">
        <v>0</v>
      </c>
      <c r="F15" s="10">
        <v>0</v>
      </c>
      <c r="G15" s="10">
        <v>0</v>
      </c>
      <c r="H15" s="10">
        <v>0</v>
      </c>
      <c r="J15" s="52"/>
      <c r="K15" s="52"/>
    </row>
    <row r="16" spans="1:11" x14ac:dyDescent="0.2">
      <c r="A16" s="7">
        <v>8</v>
      </c>
      <c r="B16" s="12" t="s">
        <v>17</v>
      </c>
      <c r="C16" s="13" t="s">
        <v>18</v>
      </c>
      <c r="D16" s="93">
        <f t="shared" si="3"/>
        <v>0</v>
      </c>
      <c r="E16" s="10">
        <v>0</v>
      </c>
      <c r="F16" s="10">
        <v>0</v>
      </c>
      <c r="G16" s="10">
        <v>0</v>
      </c>
      <c r="H16" s="10">
        <v>0</v>
      </c>
      <c r="J16" s="52"/>
      <c r="K16" s="52"/>
    </row>
    <row r="17" spans="1:11" x14ac:dyDescent="0.2">
      <c r="A17" s="7">
        <v>9</v>
      </c>
      <c r="B17" s="12" t="s">
        <v>19</v>
      </c>
      <c r="C17" s="13" t="s">
        <v>20</v>
      </c>
      <c r="D17" s="93">
        <f t="shared" si="3"/>
        <v>0</v>
      </c>
      <c r="E17" s="10">
        <v>0</v>
      </c>
      <c r="F17" s="10">
        <v>0</v>
      </c>
      <c r="G17" s="10">
        <v>0</v>
      </c>
      <c r="H17" s="10">
        <v>0</v>
      </c>
      <c r="J17" s="52"/>
      <c r="K17" s="52"/>
    </row>
    <row r="18" spans="1:11" x14ac:dyDescent="0.2">
      <c r="A18" s="7">
        <v>10</v>
      </c>
      <c r="B18" s="12" t="s">
        <v>21</v>
      </c>
      <c r="C18" s="13" t="s">
        <v>22</v>
      </c>
      <c r="D18" s="93">
        <f t="shared" si="3"/>
        <v>0</v>
      </c>
      <c r="E18" s="10">
        <v>0</v>
      </c>
      <c r="F18" s="10">
        <v>0</v>
      </c>
      <c r="G18" s="10">
        <v>0</v>
      </c>
      <c r="H18" s="10">
        <v>0</v>
      </c>
      <c r="J18" s="52"/>
      <c r="K18" s="52"/>
    </row>
    <row r="19" spans="1:11" x14ac:dyDescent="0.2">
      <c r="A19" s="7">
        <v>11</v>
      </c>
      <c r="B19" s="12" t="s">
        <v>23</v>
      </c>
      <c r="C19" s="13" t="s">
        <v>24</v>
      </c>
      <c r="D19" s="93">
        <f t="shared" si="3"/>
        <v>0</v>
      </c>
      <c r="E19" s="10">
        <v>0</v>
      </c>
      <c r="F19" s="10">
        <v>0</v>
      </c>
      <c r="G19" s="10">
        <v>0</v>
      </c>
      <c r="H19" s="10">
        <v>0</v>
      </c>
      <c r="J19" s="52"/>
      <c r="K19" s="52"/>
    </row>
    <row r="20" spans="1:11" x14ac:dyDescent="0.2">
      <c r="A20" s="7">
        <v>12</v>
      </c>
      <c r="B20" s="12" t="s">
        <v>25</v>
      </c>
      <c r="C20" s="13" t="s">
        <v>26</v>
      </c>
      <c r="D20" s="93">
        <f t="shared" si="3"/>
        <v>0</v>
      </c>
      <c r="E20" s="10">
        <v>0</v>
      </c>
      <c r="F20" s="10">
        <v>0</v>
      </c>
      <c r="G20" s="10">
        <v>0</v>
      </c>
      <c r="H20" s="10">
        <v>0</v>
      </c>
      <c r="J20" s="52"/>
      <c r="K20" s="52"/>
    </row>
    <row r="21" spans="1:11" x14ac:dyDescent="0.2">
      <c r="A21" s="7">
        <v>13</v>
      </c>
      <c r="B21" s="8" t="s">
        <v>27</v>
      </c>
      <c r="C21" s="13" t="s">
        <v>28</v>
      </c>
      <c r="D21" s="93">
        <f t="shared" si="3"/>
        <v>0</v>
      </c>
      <c r="E21" s="10">
        <v>0</v>
      </c>
      <c r="F21" s="10">
        <v>0</v>
      </c>
      <c r="G21" s="10">
        <v>0</v>
      </c>
      <c r="H21" s="10">
        <v>0</v>
      </c>
      <c r="J21" s="52"/>
      <c r="K21" s="52"/>
    </row>
    <row r="22" spans="1:11" x14ac:dyDescent="0.2">
      <c r="A22" s="7">
        <v>14</v>
      </c>
      <c r="B22" s="8" t="s">
        <v>29</v>
      </c>
      <c r="C22" s="9" t="s">
        <v>30</v>
      </c>
      <c r="D22" s="92">
        <f t="shared" si="3"/>
        <v>0</v>
      </c>
      <c r="E22" s="10">
        <v>0</v>
      </c>
      <c r="F22" s="10">
        <v>0</v>
      </c>
      <c r="G22" s="10">
        <v>0</v>
      </c>
      <c r="H22" s="10">
        <v>0</v>
      </c>
      <c r="J22" s="52"/>
      <c r="K22" s="52"/>
    </row>
    <row r="23" spans="1:11" x14ac:dyDescent="0.2">
      <c r="A23" s="7">
        <v>15</v>
      </c>
      <c r="B23" s="12" t="s">
        <v>31</v>
      </c>
      <c r="C23" s="13" t="s">
        <v>32</v>
      </c>
      <c r="D23" s="93">
        <f t="shared" si="3"/>
        <v>0</v>
      </c>
      <c r="E23" s="10">
        <v>0</v>
      </c>
      <c r="F23" s="10">
        <v>0</v>
      </c>
      <c r="G23" s="10">
        <v>0</v>
      </c>
      <c r="H23" s="10">
        <v>0</v>
      </c>
      <c r="J23" s="52"/>
      <c r="K23" s="52"/>
    </row>
    <row r="24" spans="1:11" x14ac:dyDescent="0.2">
      <c r="A24" s="7">
        <v>16</v>
      </c>
      <c r="B24" s="12" t="s">
        <v>33</v>
      </c>
      <c r="C24" s="13" t="s">
        <v>34</v>
      </c>
      <c r="D24" s="93">
        <f t="shared" si="3"/>
        <v>0</v>
      </c>
      <c r="E24" s="10">
        <v>0</v>
      </c>
      <c r="F24" s="10">
        <v>0</v>
      </c>
      <c r="G24" s="10">
        <v>0</v>
      </c>
      <c r="H24" s="10">
        <v>0</v>
      </c>
      <c r="J24" s="52"/>
      <c r="K24" s="52"/>
    </row>
    <row r="25" spans="1:11" x14ac:dyDescent="0.2">
      <c r="A25" s="7">
        <v>17</v>
      </c>
      <c r="B25" s="12" t="s">
        <v>35</v>
      </c>
      <c r="C25" s="13" t="s">
        <v>36</v>
      </c>
      <c r="D25" s="93">
        <f t="shared" si="3"/>
        <v>0</v>
      </c>
      <c r="E25" s="10">
        <v>0</v>
      </c>
      <c r="F25" s="10">
        <v>0</v>
      </c>
      <c r="G25" s="10">
        <v>0</v>
      </c>
      <c r="H25" s="10">
        <v>0</v>
      </c>
      <c r="J25" s="52"/>
      <c r="K25" s="52"/>
    </row>
    <row r="26" spans="1:11" x14ac:dyDescent="0.2">
      <c r="A26" s="7">
        <v>18</v>
      </c>
      <c r="B26" s="12" t="s">
        <v>37</v>
      </c>
      <c r="C26" s="13" t="s">
        <v>38</v>
      </c>
      <c r="D26" s="93">
        <f t="shared" si="3"/>
        <v>2985000</v>
      </c>
      <c r="E26" s="10">
        <v>0</v>
      </c>
      <c r="F26" s="10">
        <v>0</v>
      </c>
      <c r="G26" s="10">
        <v>0</v>
      </c>
      <c r="H26" s="10">
        <v>2985000</v>
      </c>
      <c r="J26" s="52"/>
      <c r="K26" s="52"/>
    </row>
    <row r="27" spans="1:11" x14ac:dyDescent="0.2">
      <c r="A27" s="7">
        <v>19</v>
      </c>
      <c r="B27" s="8" t="s">
        <v>39</v>
      </c>
      <c r="C27" s="9" t="s">
        <v>40</v>
      </c>
      <c r="D27" s="92">
        <f t="shared" si="3"/>
        <v>0</v>
      </c>
      <c r="E27" s="10">
        <v>0</v>
      </c>
      <c r="F27" s="10">
        <v>0</v>
      </c>
      <c r="G27" s="10">
        <v>0</v>
      </c>
      <c r="H27" s="10">
        <v>0</v>
      </c>
      <c r="J27" s="52"/>
      <c r="K27" s="52"/>
    </row>
    <row r="28" spans="1:11" x14ac:dyDescent="0.2">
      <c r="A28" s="7">
        <v>20</v>
      </c>
      <c r="B28" s="8" t="s">
        <v>41</v>
      </c>
      <c r="C28" s="9" t="s">
        <v>42</v>
      </c>
      <c r="D28" s="92">
        <f t="shared" si="3"/>
        <v>0</v>
      </c>
      <c r="E28" s="10">
        <v>0</v>
      </c>
      <c r="F28" s="10">
        <v>0</v>
      </c>
      <c r="G28" s="10">
        <v>0</v>
      </c>
      <c r="H28" s="10">
        <v>0</v>
      </c>
      <c r="J28" s="52"/>
      <c r="K28" s="52"/>
    </row>
    <row r="29" spans="1:11" x14ac:dyDescent="0.2">
      <c r="A29" s="7">
        <v>21</v>
      </c>
      <c r="B29" s="8" t="s">
        <v>43</v>
      </c>
      <c r="C29" s="9" t="s">
        <v>44</v>
      </c>
      <c r="D29" s="92">
        <f t="shared" si="3"/>
        <v>0</v>
      </c>
      <c r="E29" s="28">
        <v>0</v>
      </c>
      <c r="F29" s="28">
        <v>0</v>
      </c>
      <c r="G29" s="28">
        <v>0</v>
      </c>
      <c r="H29" s="28">
        <v>0</v>
      </c>
      <c r="J29" s="52"/>
      <c r="K29" s="52"/>
    </row>
    <row r="30" spans="1:11" x14ac:dyDescent="0.2">
      <c r="A30" s="7">
        <v>22</v>
      </c>
      <c r="B30" s="8" t="s">
        <v>45</v>
      </c>
      <c r="C30" s="9" t="s">
        <v>46</v>
      </c>
      <c r="D30" s="92">
        <f t="shared" si="3"/>
        <v>2388000</v>
      </c>
      <c r="E30" s="10">
        <v>0</v>
      </c>
      <c r="F30" s="10">
        <v>0</v>
      </c>
      <c r="G30" s="10">
        <v>0</v>
      </c>
      <c r="H30" s="10">
        <v>2388000</v>
      </c>
      <c r="J30" s="52"/>
      <c r="K30" s="52"/>
    </row>
    <row r="31" spans="1:11" x14ac:dyDescent="0.2">
      <c r="A31" s="7">
        <v>23</v>
      </c>
      <c r="B31" s="12" t="s">
        <v>47</v>
      </c>
      <c r="C31" s="13" t="s">
        <v>48</v>
      </c>
      <c r="D31" s="93">
        <f t="shared" si="3"/>
        <v>0</v>
      </c>
      <c r="E31" s="10">
        <v>0</v>
      </c>
      <c r="F31" s="10">
        <v>0</v>
      </c>
      <c r="G31" s="10">
        <v>0</v>
      </c>
      <c r="H31" s="10">
        <v>0</v>
      </c>
      <c r="J31" s="52"/>
      <c r="K31" s="52"/>
    </row>
    <row r="32" spans="1:11" ht="12" customHeight="1" x14ac:dyDescent="0.2">
      <c r="A32" s="7">
        <v>24</v>
      </c>
      <c r="B32" s="12" t="s">
        <v>49</v>
      </c>
      <c r="C32" s="13" t="s">
        <v>50</v>
      </c>
      <c r="D32" s="93">
        <f t="shared" si="3"/>
        <v>0</v>
      </c>
      <c r="E32" s="10">
        <v>0</v>
      </c>
      <c r="F32" s="10">
        <v>0</v>
      </c>
      <c r="G32" s="10">
        <v>0</v>
      </c>
      <c r="H32" s="10">
        <v>0</v>
      </c>
      <c r="J32" s="52"/>
      <c r="K32" s="52"/>
    </row>
    <row r="33" spans="1:11" ht="24" x14ac:dyDescent="0.2">
      <c r="A33" s="7">
        <v>25</v>
      </c>
      <c r="B33" s="12" t="s">
        <v>51</v>
      </c>
      <c r="C33" s="13" t="s">
        <v>52</v>
      </c>
      <c r="D33" s="93">
        <f t="shared" si="3"/>
        <v>0</v>
      </c>
      <c r="E33" s="10">
        <v>0</v>
      </c>
      <c r="F33" s="10">
        <v>0</v>
      </c>
      <c r="G33" s="10">
        <v>0</v>
      </c>
      <c r="H33" s="10">
        <v>0</v>
      </c>
      <c r="J33" s="52"/>
      <c r="K33" s="52"/>
    </row>
    <row r="34" spans="1:11" x14ac:dyDescent="0.2">
      <c r="A34" s="7">
        <v>26</v>
      </c>
      <c r="B34" s="8" t="s">
        <v>53</v>
      </c>
      <c r="C34" s="15" t="s">
        <v>54</v>
      </c>
      <c r="D34" s="94">
        <f t="shared" si="3"/>
        <v>1240000</v>
      </c>
      <c r="E34" s="10">
        <v>0</v>
      </c>
      <c r="F34" s="10">
        <v>1240000</v>
      </c>
      <c r="G34" s="10">
        <v>0</v>
      </c>
      <c r="H34" s="10">
        <v>0</v>
      </c>
      <c r="J34" s="52"/>
      <c r="K34" s="52"/>
    </row>
    <row r="35" spans="1:11" x14ac:dyDescent="0.2">
      <c r="A35" s="7">
        <v>27</v>
      </c>
      <c r="B35" s="12" t="s">
        <v>55</v>
      </c>
      <c r="C35" s="13" t="s">
        <v>56</v>
      </c>
      <c r="D35" s="93">
        <f t="shared" si="3"/>
        <v>5970000</v>
      </c>
      <c r="E35" s="10">
        <v>0</v>
      </c>
      <c r="F35" s="10">
        <v>0</v>
      </c>
      <c r="G35" s="10">
        <v>0</v>
      </c>
      <c r="H35" s="10">
        <v>5970000</v>
      </c>
      <c r="J35" s="52"/>
      <c r="K35" s="52"/>
    </row>
    <row r="36" spans="1:11" ht="24" customHeight="1" x14ac:dyDescent="0.2">
      <c r="A36" s="7">
        <v>28</v>
      </c>
      <c r="B36" s="12" t="s">
        <v>57</v>
      </c>
      <c r="C36" s="13" t="s">
        <v>58</v>
      </c>
      <c r="D36" s="93">
        <f t="shared" si="3"/>
        <v>0</v>
      </c>
      <c r="E36" s="10">
        <v>0</v>
      </c>
      <c r="F36" s="10">
        <v>0</v>
      </c>
      <c r="G36" s="10">
        <v>0</v>
      </c>
      <c r="H36" s="10">
        <v>0</v>
      </c>
      <c r="J36" s="52"/>
      <c r="K36" s="52"/>
    </row>
    <row r="37" spans="1:11" ht="12" customHeight="1" x14ac:dyDescent="0.2">
      <c r="A37" s="7">
        <v>29</v>
      </c>
      <c r="B37" s="8" t="s">
        <v>59</v>
      </c>
      <c r="C37" s="9" t="s">
        <v>60</v>
      </c>
      <c r="D37" s="92">
        <f t="shared" si="3"/>
        <v>0</v>
      </c>
      <c r="E37" s="10">
        <v>0</v>
      </c>
      <c r="F37" s="10">
        <v>0</v>
      </c>
      <c r="G37" s="10">
        <v>0</v>
      </c>
      <c r="H37" s="10">
        <v>0</v>
      </c>
      <c r="J37" s="52"/>
      <c r="K37" s="52"/>
    </row>
    <row r="38" spans="1:11" x14ac:dyDescent="0.2">
      <c r="A38" s="7">
        <v>30</v>
      </c>
      <c r="B38" s="11" t="s">
        <v>61</v>
      </c>
      <c r="C38" s="15" t="s">
        <v>62</v>
      </c>
      <c r="D38" s="94">
        <f t="shared" si="3"/>
        <v>0</v>
      </c>
      <c r="E38" s="10">
        <v>0</v>
      </c>
      <c r="F38" s="10">
        <v>0</v>
      </c>
      <c r="G38" s="10">
        <v>0</v>
      </c>
      <c r="H38" s="10">
        <v>0</v>
      </c>
      <c r="J38" s="52"/>
      <c r="K38" s="52"/>
    </row>
    <row r="39" spans="1:11" ht="24" x14ac:dyDescent="0.2">
      <c r="A39" s="7">
        <v>31</v>
      </c>
      <c r="B39" s="8" t="s">
        <v>63</v>
      </c>
      <c r="C39" s="9" t="s">
        <v>64</v>
      </c>
      <c r="D39" s="92">
        <f t="shared" si="3"/>
        <v>0</v>
      </c>
      <c r="E39" s="10">
        <v>0</v>
      </c>
      <c r="F39" s="10">
        <v>0</v>
      </c>
      <c r="G39" s="10">
        <v>0</v>
      </c>
      <c r="H39" s="10">
        <v>0</v>
      </c>
      <c r="J39" s="52"/>
      <c r="K39" s="52"/>
    </row>
    <row r="40" spans="1:11" x14ac:dyDescent="0.2">
      <c r="A40" s="7">
        <v>32</v>
      </c>
      <c r="B40" s="12" t="s">
        <v>65</v>
      </c>
      <c r="C40" s="13" t="s">
        <v>66</v>
      </c>
      <c r="D40" s="93">
        <f t="shared" si="3"/>
        <v>0</v>
      </c>
      <c r="E40" s="10">
        <v>0</v>
      </c>
      <c r="F40" s="10">
        <v>0</v>
      </c>
      <c r="G40" s="10">
        <v>0</v>
      </c>
      <c r="H40" s="10">
        <v>0</v>
      </c>
      <c r="J40" s="52"/>
      <c r="K40" s="52"/>
    </row>
    <row r="41" spans="1:11" x14ac:dyDescent="0.2">
      <c r="A41" s="7">
        <v>33</v>
      </c>
      <c r="B41" s="11" t="s">
        <v>67</v>
      </c>
      <c r="C41" s="9" t="s">
        <v>68</v>
      </c>
      <c r="D41" s="92">
        <f t="shared" si="3"/>
        <v>2089500</v>
      </c>
      <c r="E41" s="10">
        <v>0</v>
      </c>
      <c r="F41" s="10">
        <v>0</v>
      </c>
      <c r="G41" s="10">
        <v>0</v>
      </c>
      <c r="H41" s="10">
        <v>2089500</v>
      </c>
      <c r="J41" s="52"/>
      <c r="K41" s="52"/>
    </row>
    <row r="42" spans="1:11" x14ac:dyDescent="0.2">
      <c r="A42" s="7">
        <v>34</v>
      </c>
      <c r="B42" s="14" t="s">
        <v>69</v>
      </c>
      <c r="C42" s="15" t="s">
        <v>70</v>
      </c>
      <c r="D42" s="94">
        <f t="shared" si="3"/>
        <v>3283500</v>
      </c>
      <c r="E42" s="28">
        <v>0</v>
      </c>
      <c r="F42" s="28">
        <v>0</v>
      </c>
      <c r="G42" s="28">
        <v>0</v>
      </c>
      <c r="H42" s="28">
        <v>3283500</v>
      </c>
      <c r="J42" s="52"/>
      <c r="K42" s="52"/>
    </row>
    <row r="43" spans="1:11" x14ac:dyDescent="0.2">
      <c r="A43" s="7">
        <v>35</v>
      </c>
      <c r="B43" s="8" t="s">
        <v>71</v>
      </c>
      <c r="C43" s="9" t="s">
        <v>72</v>
      </c>
      <c r="D43" s="92">
        <f t="shared" si="3"/>
        <v>0</v>
      </c>
      <c r="E43" s="10">
        <v>0</v>
      </c>
      <c r="F43" s="10">
        <v>0</v>
      </c>
      <c r="G43" s="10">
        <v>0</v>
      </c>
      <c r="H43" s="10">
        <v>0</v>
      </c>
      <c r="J43" s="52"/>
      <c r="K43" s="52"/>
    </row>
    <row r="44" spans="1:11" x14ac:dyDescent="0.2">
      <c r="A44" s="7">
        <v>36</v>
      </c>
      <c r="B44" s="11" t="s">
        <v>73</v>
      </c>
      <c r="C44" s="9" t="s">
        <v>74</v>
      </c>
      <c r="D44" s="92">
        <f t="shared" si="3"/>
        <v>0</v>
      </c>
      <c r="E44" s="10">
        <v>0</v>
      </c>
      <c r="F44" s="10">
        <v>0</v>
      </c>
      <c r="G44" s="10">
        <v>0</v>
      </c>
      <c r="H44" s="10">
        <v>0</v>
      </c>
      <c r="J44" s="52"/>
      <c r="K44" s="52"/>
    </row>
    <row r="45" spans="1:11" x14ac:dyDescent="0.2">
      <c r="A45" s="7">
        <v>37</v>
      </c>
      <c r="B45" s="12" t="s">
        <v>75</v>
      </c>
      <c r="C45" s="13" t="s">
        <v>76</v>
      </c>
      <c r="D45" s="93">
        <f t="shared" si="3"/>
        <v>0</v>
      </c>
      <c r="E45" s="10">
        <v>0</v>
      </c>
      <c r="F45" s="10">
        <v>0</v>
      </c>
      <c r="G45" s="10">
        <v>0</v>
      </c>
      <c r="H45" s="10">
        <v>0</v>
      </c>
      <c r="J45" s="52"/>
      <c r="K45" s="52"/>
    </row>
    <row r="46" spans="1:11" x14ac:dyDescent="0.2">
      <c r="A46" s="7">
        <v>38</v>
      </c>
      <c r="B46" s="11" t="s">
        <v>77</v>
      </c>
      <c r="C46" s="9" t="s">
        <v>78</v>
      </c>
      <c r="D46" s="92">
        <f t="shared" si="3"/>
        <v>0</v>
      </c>
      <c r="E46" s="10">
        <v>0</v>
      </c>
      <c r="F46" s="10">
        <v>0</v>
      </c>
      <c r="G46" s="10">
        <v>0</v>
      </c>
      <c r="H46" s="10">
        <v>0</v>
      </c>
      <c r="J46" s="52"/>
      <c r="K46" s="52"/>
    </row>
    <row r="47" spans="1:11" x14ac:dyDescent="0.2">
      <c r="A47" s="7">
        <v>39</v>
      </c>
      <c r="B47" s="8" t="s">
        <v>79</v>
      </c>
      <c r="C47" s="9" t="s">
        <v>80</v>
      </c>
      <c r="D47" s="92">
        <f t="shared" si="3"/>
        <v>0</v>
      </c>
      <c r="E47" s="28">
        <v>0</v>
      </c>
      <c r="F47" s="28">
        <v>0</v>
      </c>
      <c r="G47" s="28">
        <v>0</v>
      </c>
      <c r="H47" s="28">
        <v>0</v>
      </c>
      <c r="J47" s="52"/>
      <c r="K47" s="52"/>
    </row>
    <row r="48" spans="1:11" x14ac:dyDescent="0.2">
      <c r="A48" s="7">
        <v>40</v>
      </c>
      <c r="B48" s="16" t="s">
        <v>81</v>
      </c>
      <c r="C48" s="17" t="s">
        <v>82</v>
      </c>
      <c r="D48" s="95">
        <f t="shared" si="3"/>
        <v>0</v>
      </c>
      <c r="E48" s="10">
        <v>0</v>
      </c>
      <c r="F48" s="10">
        <v>0</v>
      </c>
      <c r="G48" s="10">
        <v>0</v>
      </c>
      <c r="H48" s="10">
        <v>0</v>
      </c>
      <c r="J48" s="52"/>
      <c r="K48" s="52"/>
    </row>
    <row r="49" spans="1:11" x14ac:dyDescent="0.2">
      <c r="A49" s="7">
        <v>41</v>
      </c>
      <c r="B49" s="8" t="s">
        <v>83</v>
      </c>
      <c r="C49" s="9" t="s">
        <v>84</v>
      </c>
      <c r="D49" s="92">
        <f t="shared" si="3"/>
        <v>0</v>
      </c>
      <c r="E49" s="10">
        <v>0</v>
      </c>
      <c r="F49" s="10">
        <v>0</v>
      </c>
      <c r="G49" s="10">
        <v>0</v>
      </c>
      <c r="H49" s="10">
        <v>0</v>
      </c>
      <c r="J49" s="52"/>
      <c r="K49" s="52"/>
    </row>
    <row r="50" spans="1:11" x14ac:dyDescent="0.2">
      <c r="A50" s="7">
        <v>42</v>
      </c>
      <c r="B50" s="14" t="s">
        <v>85</v>
      </c>
      <c r="C50" s="15" t="s">
        <v>86</v>
      </c>
      <c r="D50" s="94">
        <f t="shared" si="3"/>
        <v>0</v>
      </c>
      <c r="E50" s="10">
        <v>0</v>
      </c>
      <c r="F50" s="10">
        <v>0</v>
      </c>
      <c r="G50" s="10">
        <v>0</v>
      </c>
      <c r="H50" s="10">
        <v>0</v>
      </c>
      <c r="J50" s="52"/>
      <c r="K50" s="52"/>
    </row>
    <row r="51" spans="1:11" x14ac:dyDescent="0.2">
      <c r="A51" s="7">
        <v>43</v>
      </c>
      <c r="B51" s="12" t="s">
        <v>87</v>
      </c>
      <c r="C51" s="13" t="s">
        <v>88</v>
      </c>
      <c r="D51" s="93">
        <f t="shared" si="3"/>
        <v>0</v>
      </c>
      <c r="E51" s="10">
        <v>0</v>
      </c>
      <c r="F51" s="10">
        <v>0</v>
      </c>
      <c r="G51" s="10">
        <v>0</v>
      </c>
      <c r="H51" s="10">
        <v>0</v>
      </c>
      <c r="J51" s="52"/>
      <c r="K51" s="52"/>
    </row>
    <row r="52" spans="1:11" x14ac:dyDescent="0.2">
      <c r="A52" s="7">
        <v>44</v>
      </c>
      <c r="B52" s="11" t="s">
        <v>89</v>
      </c>
      <c r="C52" s="9" t="s">
        <v>90</v>
      </c>
      <c r="D52" s="92">
        <f t="shared" si="3"/>
        <v>0</v>
      </c>
      <c r="E52" s="10">
        <v>0</v>
      </c>
      <c r="F52" s="10">
        <v>0</v>
      </c>
      <c r="G52" s="10">
        <v>0</v>
      </c>
      <c r="H52" s="10">
        <v>0</v>
      </c>
      <c r="J52" s="52"/>
      <c r="K52" s="52"/>
    </row>
    <row r="53" spans="1:11" x14ac:dyDescent="0.2">
      <c r="A53" s="7">
        <v>45</v>
      </c>
      <c r="B53" s="12" t="s">
        <v>91</v>
      </c>
      <c r="C53" s="13" t="s">
        <v>92</v>
      </c>
      <c r="D53" s="93">
        <f t="shared" si="3"/>
        <v>2985000</v>
      </c>
      <c r="E53" s="10">
        <v>0</v>
      </c>
      <c r="F53" s="10">
        <v>0</v>
      </c>
      <c r="G53" s="10">
        <v>0</v>
      </c>
      <c r="H53" s="10">
        <v>2985000</v>
      </c>
      <c r="J53" s="52"/>
      <c r="K53" s="52"/>
    </row>
    <row r="54" spans="1:11" x14ac:dyDescent="0.2">
      <c r="A54" s="7">
        <v>46</v>
      </c>
      <c r="B54" s="8" t="s">
        <v>93</v>
      </c>
      <c r="C54" s="9" t="s">
        <v>94</v>
      </c>
      <c r="D54" s="92">
        <f t="shared" si="3"/>
        <v>0</v>
      </c>
      <c r="E54" s="10">
        <v>0</v>
      </c>
      <c r="F54" s="10">
        <v>0</v>
      </c>
      <c r="G54" s="10">
        <v>0</v>
      </c>
      <c r="H54" s="10">
        <v>0</v>
      </c>
      <c r="J54" s="52"/>
      <c r="K54" s="52"/>
    </row>
    <row r="55" spans="1:11" ht="10.5" customHeight="1" x14ac:dyDescent="0.2">
      <c r="A55" s="7">
        <v>47</v>
      </c>
      <c r="B55" s="8" t="s">
        <v>95</v>
      </c>
      <c r="C55" s="9" t="s">
        <v>96</v>
      </c>
      <c r="D55" s="92">
        <f t="shared" si="3"/>
        <v>0</v>
      </c>
      <c r="E55" s="10">
        <v>0</v>
      </c>
      <c r="F55" s="10">
        <v>0</v>
      </c>
      <c r="G55" s="10">
        <v>0</v>
      </c>
      <c r="H55" s="10">
        <v>0</v>
      </c>
      <c r="J55" s="52"/>
      <c r="K55" s="52"/>
    </row>
    <row r="56" spans="1:11" x14ac:dyDescent="0.2">
      <c r="A56" s="7">
        <v>48</v>
      </c>
      <c r="B56" s="18" t="s">
        <v>97</v>
      </c>
      <c r="C56" s="19" t="s">
        <v>98</v>
      </c>
      <c r="D56" s="96">
        <f>E56+F56+G56+H56</f>
        <v>0</v>
      </c>
      <c r="E56" s="10">
        <v>0</v>
      </c>
      <c r="F56" s="10">
        <v>0</v>
      </c>
      <c r="G56" s="10">
        <v>0</v>
      </c>
      <c r="H56" s="10">
        <v>0</v>
      </c>
      <c r="J56" s="52"/>
      <c r="K56" s="52"/>
    </row>
    <row r="57" spans="1:11" x14ac:dyDescent="0.2">
      <c r="A57" s="7">
        <v>49</v>
      </c>
      <c r="B57" s="12" t="s">
        <v>99</v>
      </c>
      <c r="C57" s="13" t="s">
        <v>100</v>
      </c>
      <c r="D57" s="93">
        <f t="shared" si="3"/>
        <v>0</v>
      </c>
      <c r="E57" s="10">
        <v>0</v>
      </c>
      <c r="F57" s="10">
        <v>0</v>
      </c>
      <c r="G57" s="10">
        <v>0</v>
      </c>
      <c r="H57" s="10">
        <v>0</v>
      </c>
      <c r="J57" s="52"/>
      <c r="K57" s="52"/>
    </row>
    <row r="58" spans="1:11" x14ac:dyDescent="0.2">
      <c r="A58" s="7">
        <v>50</v>
      </c>
      <c r="B58" s="11" t="s">
        <v>101</v>
      </c>
      <c r="C58" s="9" t="s">
        <v>102</v>
      </c>
      <c r="D58" s="92">
        <f t="shared" si="3"/>
        <v>0</v>
      </c>
      <c r="E58" s="10">
        <v>0</v>
      </c>
      <c r="F58" s="10">
        <v>0</v>
      </c>
      <c r="G58" s="10">
        <v>0</v>
      </c>
      <c r="H58" s="10">
        <v>0</v>
      </c>
      <c r="J58" s="52"/>
      <c r="K58" s="52"/>
    </row>
    <row r="59" spans="1:11" ht="10.5" customHeight="1" x14ac:dyDescent="0.2">
      <c r="A59" s="7">
        <v>51</v>
      </c>
      <c r="B59" s="12" t="s">
        <v>103</v>
      </c>
      <c r="C59" s="13" t="s">
        <v>104</v>
      </c>
      <c r="D59" s="93">
        <f t="shared" si="3"/>
        <v>0</v>
      </c>
      <c r="E59" s="10">
        <v>0</v>
      </c>
      <c r="F59" s="10">
        <v>0</v>
      </c>
      <c r="G59" s="10">
        <v>0</v>
      </c>
      <c r="H59" s="10">
        <v>0</v>
      </c>
      <c r="J59" s="52"/>
      <c r="K59" s="52"/>
    </row>
    <row r="60" spans="1:11" x14ac:dyDescent="0.2">
      <c r="A60" s="7">
        <v>52</v>
      </c>
      <c r="B60" s="11" t="s">
        <v>105</v>
      </c>
      <c r="C60" s="9" t="s">
        <v>106</v>
      </c>
      <c r="D60" s="92">
        <f t="shared" si="3"/>
        <v>0</v>
      </c>
      <c r="E60" s="10">
        <v>0</v>
      </c>
      <c r="F60" s="10">
        <v>0</v>
      </c>
      <c r="G60" s="10">
        <v>0</v>
      </c>
      <c r="H60" s="10">
        <v>0</v>
      </c>
      <c r="J60" s="52"/>
      <c r="K60" s="52"/>
    </row>
    <row r="61" spans="1:11" x14ac:dyDescent="0.2">
      <c r="A61" s="7">
        <v>53</v>
      </c>
      <c r="B61" s="12" t="s">
        <v>107</v>
      </c>
      <c r="C61" s="13" t="s">
        <v>108</v>
      </c>
      <c r="D61" s="93">
        <f t="shared" si="3"/>
        <v>0</v>
      </c>
      <c r="E61" s="10">
        <v>0</v>
      </c>
      <c r="F61" s="10">
        <v>0</v>
      </c>
      <c r="G61" s="10">
        <v>0</v>
      </c>
      <c r="H61" s="10">
        <v>0</v>
      </c>
      <c r="J61" s="52"/>
      <c r="K61" s="52"/>
    </row>
    <row r="62" spans="1:11" x14ac:dyDescent="0.2">
      <c r="A62" s="7">
        <v>54</v>
      </c>
      <c r="B62" s="12" t="s">
        <v>109</v>
      </c>
      <c r="C62" s="13" t="s">
        <v>110</v>
      </c>
      <c r="D62" s="93">
        <f t="shared" si="3"/>
        <v>1806250</v>
      </c>
      <c r="E62" s="10">
        <v>0</v>
      </c>
      <c r="F62" s="10">
        <v>0</v>
      </c>
      <c r="G62" s="10">
        <v>0</v>
      </c>
      <c r="H62" s="10">
        <v>1806250</v>
      </c>
      <c r="J62" s="52"/>
      <c r="K62" s="52"/>
    </row>
    <row r="63" spans="1:11" x14ac:dyDescent="0.2">
      <c r="A63" s="7">
        <v>55</v>
      </c>
      <c r="B63" s="12" t="s">
        <v>111</v>
      </c>
      <c r="C63" s="13" t="s">
        <v>112</v>
      </c>
      <c r="D63" s="93">
        <f t="shared" si="3"/>
        <v>0</v>
      </c>
      <c r="E63" s="10">
        <v>0</v>
      </c>
      <c r="F63" s="10">
        <v>0</v>
      </c>
      <c r="G63" s="10">
        <v>0</v>
      </c>
      <c r="H63" s="10">
        <v>0</v>
      </c>
      <c r="J63" s="52"/>
      <c r="K63" s="52"/>
    </row>
    <row r="64" spans="1:11" x14ac:dyDescent="0.2">
      <c r="A64" s="7">
        <v>56</v>
      </c>
      <c r="B64" s="12" t="s">
        <v>113</v>
      </c>
      <c r="C64" s="13" t="s">
        <v>114</v>
      </c>
      <c r="D64" s="93">
        <f t="shared" si="3"/>
        <v>0</v>
      </c>
      <c r="E64" s="10">
        <v>0</v>
      </c>
      <c r="F64" s="10">
        <v>0</v>
      </c>
      <c r="G64" s="10">
        <v>0</v>
      </c>
      <c r="H64" s="10">
        <v>0</v>
      </c>
      <c r="J64" s="52"/>
      <c r="K64" s="52"/>
    </row>
    <row r="65" spans="1:11" x14ac:dyDescent="0.2">
      <c r="A65" s="7">
        <v>57</v>
      </c>
      <c r="B65" s="12" t="s">
        <v>115</v>
      </c>
      <c r="C65" s="13" t="s">
        <v>116</v>
      </c>
      <c r="D65" s="93">
        <f t="shared" si="3"/>
        <v>0</v>
      </c>
      <c r="E65" s="10">
        <v>0</v>
      </c>
      <c r="F65" s="10">
        <v>0</v>
      </c>
      <c r="G65" s="10">
        <v>0</v>
      </c>
      <c r="H65" s="10">
        <v>0</v>
      </c>
      <c r="J65" s="52"/>
      <c r="K65" s="52"/>
    </row>
    <row r="66" spans="1:11" ht="17.25" customHeight="1" x14ac:dyDescent="0.2">
      <c r="A66" s="7">
        <v>58</v>
      </c>
      <c r="B66" s="12" t="s">
        <v>117</v>
      </c>
      <c r="C66" s="13" t="s">
        <v>118</v>
      </c>
      <c r="D66" s="93">
        <f t="shared" si="3"/>
        <v>0</v>
      </c>
      <c r="E66" s="10">
        <v>0</v>
      </c>
      <c r="F66" s="10">
        <v>0</v>
      </c>
      <c r="G66" s="10">
        <v>0</v>
      </c>
      <c r="H66" s="10">
        <v>0</v>
      </c>
      <c r="J66" s="52"/>
      <c r="K66" s="52"/>
    </row>
    <row r="67" spans="1:11" ht="15" customHeight="1" x14ac:dyDescent="0.2">
      <c r="A67" s="7">
        <v>59</v>
      </c>
      <c r="B67" s="11" t="s">
        <v>119</v>
      </c>
      <c r="C67" s="13" t="s">
        <v>120</v>
      </c>
      <c r="D67" s="93">
        <f t="shared" si="3"/>
        <v>0</v>
      </c>
      <c r="E67" s="10">
        <v>0</v>
      </c>
      <c r="F67" s="10">
        <v>0</v>
      </c>
      <c r="G67" s="10">
        <v>0</v>
      </c>
      <c r="H67" s="10">
        <v>0</v>
      </c>
      <c r="J67" s="52"/>
      <c r="K67" s="52"/>
    </row>
    <row r="68" spans="1:11" ht="16.5" customHeight="1" x14ac:dyDescent="0.2">
      <c r="A68" s="7">
        <v>60</v>
      </c>
      <c r="B68" s="14" t="s">
        <v>121</v>
      </c>
      <c r="C68" s="15" t="s">
        <v>122</v>
      </c>
      <c r="D68" s="94">
        <f t="shared" si="3"/>
        <v>0</v>
      </c>
      <c r="E68" s="10">
        <v>0</v>
      </c>
      <c r="F68" s="10">
        <v>0</v>
      </c>
      <c r="G68" s="10">
        <v>0</v>
      </c>
      <c r="H68" s="10">
        <v>0</v>
      </c>
      <c r="J68" s="52"/>
      <c r="K68" s="52"/>
    </row>
    <row r="69" spans="1:11" ht="17.25" customHeight="1" x14ac:dyDescent="0.2">
      <c r="A69" s="7">
        <v>61</v>
      </c>
      <c r="B69" s="11" t="s">
        <v>123</v>
      </c>
      <c r="C69" s="13" t="s">
        <v>124</v>
      </c>
      <c r="D69" s="93">
        <f t="shared" si="3"/>
        <v>0</v>
      </c>
      <c r="E69" s="10">
        <v>0</v>
      </c>
      <c r="F69" s="10">
        <v>0</v>
      </c>
      <c r="G69" s="10">
        <v>0</v>
      </c>
      <c r="H69" s="10">
        <v>0</v>
      </c>
      <c r="J69" s="52"/>
      <c r="K69" s="52"/>
    </row>
    <row r="70" spans="1:11" ht="12.75" customHeight="1" x14ac:dyDescent="0.2">
      <c r="A70" s="7">
        <v>62</v>
      </c>
      <c r="B70" s="12" t="s">
        <v>125</v>
      </c>
      <c r="C70" s="13" t="s">
        <v>126</v>
      </c>
      <c r="D70" s="93">
        <f t="shared" si="3"/>
        <v>0</v>
      </c>
      <c r="E70" s="10">
        <v>0</v>
      </c>
      <c r="F70" s="10">
        <v>0</v>
      </c>
      <c r="G70" s="10">
        <v>0</v>
      </c>
      <c r="H70" s="10">
        <v>0</v>
      </c>
      <c r="J70" s="52"/>
      <c r="K70" s="52"/>
    </row>
    <row r="71" spans="1:11" ht="27.75" customHeight="1" x14ac:dyDescent="0.2">
      <c r="A71" s="7">
        <v>63</v>
      </c>
      <c r="B71" s="8" t="s">
        <v>127</v>
      </c>
      <c r="C71" s="13" t="s">
        <v>128</v>
      </c>
      <c r="D71" s="93">
        <f t="shared" si="3"/>
        <v>0</v>
      </c>
      <c r="E71" s="10">
        <v>0</v>
      </c>
      <c r="F71" s="10">
        <v>0</v>
      </c>
      <c r="G71" s="10">
        <v>0</v>
      </c>
      <c r="H71" s="10">
        <v>0</v>
      </c>
      <c r="J71" s="52"/>
      <c r="K71" s="52"/>
    </row>
    <row r="72" spans="1:11" ht="24" x14ac:dyDescent="0.2">
      <c r="A72" s="7">
        <v>64</v>
      </c>
      <c r="B72" s="8" t="s">
        <v>129</v>
      </c>
      <c r="C72" s="13" t="s">
        <v>130</v>
      </c>
      <c r="D72" s="93">
        <f t="shared" si="3"/>
        <v>0</v>
      </c>
      <c r="E72" s="10">
        <v>0</v>
      </c>
      <c r="F72" s="10">
        <v>0</v>
      </c>
      <c r="G72" s="10">
        <v>0</v>
      </c>
      <c r="H72" s="10">
        <v>0</v>
      </c>
      <c r="J72" s="52"/>
      <c r="K72" s="52"/>
    </row>
    <row r="73" spans="1:11" x14ac:dyDescent="0.2">
      <c r="A73" s="7">
        <v>65</v>
      </c>
      <c r="B73" s="11" t="s">
        <v>131</v>
      </c>
      <c r="C73" s="13" t="s">
        <v>132</v>
      </c>
      <c r="D73" s="93">
        <f t="shared" si="3"/>
        <v>0</v>
      </c>
      <c r="E73" s="10">
        <v>0</v>
      </c>
      <c r="F73" s="10">
        <v>0</v>
      </c>
      <c r="G73" s="10">
        <v>0</v>
      </c>
      <c r="H73" s="10">
        <v>0</v>
      </c>
      <c r="J73" s="52"/>
      <c r="K73" s="52"/>
    </row>
    <row r="74" spans="1:11" x14ac:dyDescent="0.2">
      <c r="A74" s="7">
        <v>66</v>
      </c>
      <c r="B74" s="8" t="s">
        <v>133</v>
      </c>
      <c r="C74" s="13" t="s">
        <v>134</v>
      </c>
      <c r="D74" s="93">
        <f t="shared" ref="D74:D137" si="4">E74+F74+G74+H74</f>
        <v>0</v>
      </c>
      <c r="E74" s="10">
        <v>0</v>
      </c>
      <c r="F74" s="10">
        <v>0</v>
      </c>
      <c r="G74" s="10">
        <v>0</v>
      </c>
      <c r="H74" s="10">
        <v>0</v>
      </c>
      <c r="J74" s="52"/>
      <c r="K74" s="52"/>
    </row>
    <row r="75" spans="1:11" x14ac:dyDescent="0.2">
      <c r="A75" s="7">
        <v>67</v>
      </c>
      <c r="B75" s="11" t="s">
        <v>135</v>
      </c>
      <c r="C75" s="13" t="s">
        <v>136</v>
      </c>
      <c r="D75" s="93">
        <f t="shared" si="4"/>
        <v>0</v>
      </c>
      <c r="E75" s="10">
        <v>0</v>
      </c>
      <c r="F75" s="10">
        <v>0</v>
      </c>
      <c r="G75" s="10">
        <v>0</v>
      </c>
      <c r="H75" s="10">
        <v>0</v>
      </c>
      <c r="J75" s="52"/>
      <c r="K75" s="52"/>
    </row>
    <row r="76" spans="1:11" x14ac:dyDescent="0.2">
      <c r="A76" s="7">
        <v>68</v>
      </c>
      <c r="B76" s="11" t="s">
        <v>137</v>
      </c>
      <c r="C76" s="13" t="s">
        <v>138</v>
      </c>
      <c r="D76" s="93">
        <f t="shared" si="4"/>
        <v>0</v>
      </c>
      <c r="E76" s="10">
        <v>0</v>
      </c>
      <c r="F76" s="10">
        <v>0</v>
      </c>
      <c r="G76" s="10">
        <v>0</v>
      </c>
      <c r="H76" s="10">
        <v>0</v>
      </c>
      <c r="J76" s="52"/>
      <c r="K76" s="52"/>
    </row>
    <row r="77" spans="1:11" x14ac:dyDescent="0.2">
      <c r="A77" s="7">
        <v>69</v>
      </c>
      <c r="B77" s="11" t="s">
        <v>139</v>
      </c>
      <c r="C77" s="13" t="s">
        <v>140</v>
      </c>
      <c r="D77" s="93">
        <f t="shared" si="4"/>
        <v>1514125</v>
      </c>
      <c r="E77" s="10">
        <v>0</v>
      </c>
      <c r="F77" s="10">
        <v>0</v>
      </c>
      <c r="G77" s="10">
        <v>0</v>
      </c>
      <c r="H77" s="10">
        <v>1514125</v>
      </c>
      <c r="J77" s="52"/>
      <c r="K77" s="52"/>
    </row>
    <row r="78" spans="1:11" x14ac:dyDescent="0.2">
      <c r="A78" s="7">
        <v>70</v>
      </c>
      <c r="B78" s="12" t="s">
        <v>141</v>
      </c>
      <c r="C78" s="13" t="s">
        <v>142</v>
      </c>
      <c r="D78" s="93">
        <f t="shared" si="4"/>
        <v>0</v>
      </c>
      <c r="E78" s="10">
        <v>0</v>
      </c>
      <c r="F78" s="10">
        <v>0</v>
      </c>
      <c r="G78" s="10">
        <v>0</v>
      </c>
      <c r="H78" s="10">
        <v>0</v>
      </c>
      <c r="J78" s="52"/>
      <c r="K78" s="52"/>
    </row>
    <row r="79" spans="1:11" x14ac:dyDescent="0.2">
      <c r="A79" s="7">
        <v>71</v>
      </c>
      <c r="B79" s="11" t="s">
        <v>143</v>
      </c>
      <c r="C79" s="9" t="s">
        <v>144</v>
      </c>
      <c r="D79" s="92">
        <f t="shared" si="4"/>
        <v>0</v>
      </c>
      <c r="E79" s="10">
        <v>0</v>
      </c>
      <c r="F79" s="10">
        <v>0</v>
      </c>
      <c r="G79" s="10">
        <v>0</v>
      </c>
      <c r="H79" s="10">
        <v>0</v>
      </c>
      <c r="J79" s="52"/>
      <c r="K79" s="52"/>
    </row>
    <row r="80" spans="1:11" x14ac:dyDescent="0.2">
      <c r="A80" s="7">
        <v>72</v>
      </c>
      <c r="B80" s="12" t="s">
        <v>145</v>
      </c>
      <c r="C80" s="13" t="s">
        <v>146</v>
      </c>
      <c r="D80" s="93">
        <f t="shared" si="4"/>
        <v>0</v>
      </c>
      <c r="E80" s="10">
        <v>0</v>
      </c>
      <c r="F80" s="10">
        <v>0</v>
      </c>
      <c r="G80" s="10">
        <v>0</v>
      </c>
      <c r="H80" s="10">
        <v>0</v>
      </c>
      <c r="J80" s="52"/>
      <c r="K80" s="52"/>
    </row>
    <row r="81" spans="1:11" x14ac:dyDescent="0.2">
      <c r="A81" s="7">
        <v>73</v>
      </c>
      <c r="B81" s="11" t="s">
        <v>147</v>
      </c>
      <c r="C81" s="13" t="s">
        <v>148</v>
      </c>
      <c r="D81" s="93">
        <f t="shared" si="4"/>
        <v>2237900</v>
      </c>
      <c r="E81" s="10">
        <v>0</v>
      </c>
      <c r="F81" s="10">
        <v>0</v>
      </c>
      <c r="G81" s="10">
        <v>0</v>
      </c>
      <c r="H81" s="10">
        <v>2237900</v>
      </c>
      <c r="J81" s="52"/>
      <c r="K81" s="52"/>
    </row>
    <row r="82" spans="1:11" x14ac:dyDescent="0.2">
      <c r="A82" s="7">
        <v>74</v>
      </c>
      <c r="B82" s="12" t="s">
        <v>149</v>
      </c>
      <c r="C82" s="13" t="s">
        <v>150</v>
      </c>
      <c r="D82" s="93">
        <f t="shared" si="4"/>
        <v>0</v>
      </c>
      <c r="E82" s="10">
        <v>0</v>
      </c>
      <c r="F82" s="10">
        <v>0</v>
      </c>
      <c r="G82" s="10">
        <v>0</v>
      </c>
      <c r="H82" s="10">
        <v>0</v>
      </c>
      <c r="J82" s="52"/>
      <c r="K82" s="52"/>
    </row>
    <row r="83" spans="1:11" x14ac:dyDescent="0.2">
      <c r="A83" s="7">
        <v>75</v>
      </c>
      <c r="B83" s="12" t="s">
        <v>151</v>
      </c>
      <c r="C83" s="13" t="s">
        <v>152</v>
      </c>
      <c r="D83" s="93">
        <f t="shared" si="4"/>
        <v>0</v>
      </c>
      <c r="E83" s="10">
        <v>0</v>
      </c>
      <c r="F83" s="10">
        <v>0</v>
      </c>
      <c r="G83" s="10">
        <v>0</v>
      </c>
      <c r="H83" s="10">
        <v>0</v>
      </c>
      <c r="J83" s="52"/>
      <c r="K83" s="52"/>
    </row>
    <row r="84" spans="1:11" ht="24" x14ac:dyDescent="0.2">
      <c r="A84" s="7">
        <v>76</v>
      </c>
      <c r="B84" s="20" t="s">
        <v>153</v>
      </c>
      <c r="C84" s="19" t="s">
        <v>154</v>
      </c>
      <c r="D84" s="96">
        <f t="shared" si="4"/>
        <v>0</v>
      </c>
      <c r="E84" s="10">
        <v>0</v>
      </c>
      <c r="F84" s="10">
        <v>0</v>
      </c>
      <c r="G84" s="10">
        <v>0</v>
      </c>
      <c r="H84" s="10">
        <v>0</v>
      </c>
      <c r="J84" s="52"/>
      <c r="K84" s="52"/>
    </row>
    <row r="85" spans="1:11" ht="24" x14ac:dyDescent="0.2">
      <c r="A85" s="7">
        <v>77</v>
      </c>
      <c r="B85" s="8" t="s">
        <v>155</v>
      </c>
      <c r="C85" s="13" t="s">
        <v>156</v>
      </c>
      <c r="D85" s="93">
        <f t="shared" si="4"/>
        <v>0</v>
      </c>
      <c r="E85" s="10">
        <v>0</v>
      </c>
      <c r="F85" s="10">
        <v>0</v>
      </c>
      <c r="G85" s="10">
        <v>0</v>
      </c>
      <c r="H85" s="10">
        <v>0</v>
      </c>
      <c r="J85" s="52"/>
      <c r="K85" s="52"/>
    </row>
    <row r="86" spans="1:11" ht="24" x14ac:dyDescent="0.2">
      <c r="A86" s="7">
        <v>78</v>
      </c>
      <c r="B86" s="11" t="s">
        <v>157</v>
      </c>
      <c r="C86" s="13" t="s">
        <v>158</v>
      </c>
      <c r="D86" s="93">
        <f t="shared" si="4"/>
        <v>0</v>
      </c>
      <c r="E86" s="10">
        <v>0</v>
      </c>
      <c r="F86" s="10">
        <v>0</v>
      </c>
      <c r="G86" s="10">
        <v>0</v>
      </c>
      <c r="H86" s="10">
        <v>0</v>
      </c>
      <c r="J86" s="52"/>
      <c r="K86" s="52"/>
    </row>
    <row r="87" spans="1:11" ht="24" x14ac:dyDescent="0.2">
      <c r="A87" s="7">
        <v>79</v>
      </c>
      <c r="B87" s="11" t="s">
        <v>159</v>
      </c>
      <c r="C87" s="13" t="s">
        <v>160</v>
      </c>
      <c r="D87" s="93">
        <f t="shared" si="4"/>
        <v>0</v>
      </c>
      <c r="E87" s="10">
        <v>0</v>
      </c>
      <c r="F87" s="10">
        <v>0</v>
      </c>
      <c r="G87" s="10">
        <v>0</v>
      </c>
      <c r="H87" s="10">
        <v>0</v>
      </c>
      <c r="J87" s="52"/>
      <c r="K87" s="52"/>
    </row>
    <row r="88" spans="1:11" ht="24" x14ac:dyDescent="0.2">
      <c r="A88" s="7">
        <v>80</v>
      </c>
      <c r="B88" s="8" t="s">
        <v>161</v>
      </c>
      <c r="C88" s="13" t="s">
        <v>162</v>
      </c>
      <c r="D88" s="93">
        <f t="shared" si="4"/>
        <v>0</v>
      </c>
      <c r="E88" s="10">
        <v>0</v>
      </c>
      <c r="F88" s="10">
        <v>0</v>
      </c>
      <c r="G88" s="10">
        <v>0</v>
      </c>
      <c r="H88" s="10">
        <v>0</v>
      </c>
      <c r="J88" s="52"/>
      <c r="K88" s="52"/>
    </row>
    <row r="89" spans="1:11" ht="24" x14ac:dyDescent="0.2">
      <c r="A89" s="7">
        <v>81</v>
      </c>
      <c r="B89" s="8" t="s">
        <v>163</v>
      </c>
      <c r="C89" s="13" t="s">
        <v>164</v>
      </c>
      <c r="D89" s="93">
        <f t="shared" si="4"/>
        <v>0</v>
      </c>
      <c r="E89" s="10">
        <v>0</v>
      </c>
      <c r="F89" s="10">
        <v>0</v>
      </c>
      <c r="G89" s="10">
        <v>0</v>
      </c>
      <c r="H89" s="10">
        <v>0</v>
      </c>
      <c r="J89" s="52"/>
      <c r="K89" s="52"/>
    </row>
    <row r="90" spans="1:11" ht="24" x14ac:dyDescent="0.2">
      <c r="A90" s="7">
        <v>82</v>
      </c>
      <c r="B90" s="8" t="s">
        <v>165</v>
      </c>
      <c r="C90" s="13" t="s">
        <v>166</v>
      </c>
      <c r="D90" s="93">
        <f t="shared" si="4"/>
        <v>0</v>
      </c>
      <c r="E90" s="10">
        <v>0</v>
      </c>
      <c r="F90" s="10">
        <v>0</v>
      </c>
      <c r="G90" s="10">
        <v>0</v>
      </c>
      <c r="H90" s="10">
        <v>0</v>
      </c>
      <c r="J90" s="52"/>
      <c r="K90" s="52"/>
    </row>
    <row r="91" spans="1:11" x14ac:dyDescent="0.2">
      <c r="A91" s="7">
        <v>83</v>
      </c>
      <c r="B91" s="12" t="s">
        <v>167</v>
      </c>
      <c r="C91" s="13" t="s">
        <v>168</v>
      </c>
      <c r="D91" s="93">
        <f t="shared" si="4"/>
        <v>0</v>
      </c>
      <c r="E91" s="10">
        <v>0</v>
      </c>
      <c r="F91" s="10">
        <v>0</v>
      </c>
      <c r="G91" s="10">
        <v>0</v>
      </c>
      <c r="H91" s="10">
        <v>0</v>
      </c>
      <c r="J91" s="52"/>
      <c r="K91" s="52"/>
    </row>
    <row r="92" spans="1:11" x14ac:dyDescent="0.2">
      <c r="A92" s="7">
        <v>84</v>
      </c>
      <c r="B92" s="8" t="s">
        <v>169</v>
      </c>
      <c r="C92" s="13" t="s">
        <v>170</v>
      </c>
      <c r="D92" s="93">
        <f t="shared" si="4"/>
        <v>0</v>
      </c>
      <c r="E92" s="10">
        <v>0</v>
      </c>
      <c r="F92" s="10">
        <v>0</v>
      </c>
      <c r="G92" s="10">
        <v>0</v>
      </c>
      <c r="H92" s="10">
        <v>0</v>
      </c>
      <c r="J92" s="52"/>
      <c r="K92" s="52"/>
    </row>
    <row r="93" spans="1:11" x14ac:dyDescent="0.2">
      <c r="A93" s="7">
        <v>85</v>
      </c>
      <c r="B93" s="12" t="s">
        <v>171</v>
      </c>
      <c r="C93" s="13" t="s">
        <v>172</v>
      </c>
      <c r="D93" s="93">
        <f t="shared" si="4"/>
        <v>0</v>
      </c>
      <c r="E93" s="10">
        <v>0</v>
      </c>
      <c r="F93" s="10">
        <v>0</v>
      </c>
      <c r="G93" s="10">
        <v>0</v>
      </c>
      <c r="H93" s="10">
        <v>0</v>
      </c>
      <c r="J93" s="52"/>
      <c r="K93" s="52"/>
    </row>
    <row r="94" spans="1:11" x14ac:dyDescent="0.2">
      <c r="A94" s="7">
        <v>86</v>
      </c>
      <c r="B94" s="14" t="s">
        <v>173</v>
      </c>
      <c r="C94" s="15" t="s">
        <v>174</v>
      </c>
      <c r="D94" s="94">
        <f t="shared" si="4"/>
        <v>0</v>
      </c>
      <c r="E94" s="10">
        <v>0</v>
      </c>
      <c r="F94" s="10">
        <v>0</v>
      </c>
      <c r="G94" s="10">
        <v>0</v>
      </c>
      <c r="H94" s="10">
        <v>0</v>
      </c>
      <c r="J94" s="52"/>
      <c r="K94" s="52"/>
    </row>
    <row r="95" spans="1:11" x14ac:dyDescent="0.2">
      <c r="A95" s="7">
        <v>87</v>
      </c>
      <c r="B95" s="8" t="s">
        <v>175</v>
      </c>
      <c r="C95" s="13" t="s">
        <v>176</v>
      </c>
      <c r="D95" s="93">
        <f t="shared" si="4"/>
        <v>0</v>
      </c>
      <c r="E95" s="10">
        <v>0</v>
      </c>
      <c r="F95" s="10">
        <v>0</v>
      </c>
      <c r="G95" s="10">
        <v>0</v>
      </c>
      <c r="H95" s="10">
        <v>0</v>
      </c>
      <c r="J95" s="52"/>
      <c r="K95" s="52"/>
    </row>
    <row r="96" spans="1:11" x14ac:dyDescent="0.2">
      <c r="A96" s="7">
        <v>88</v>
      </c>
      <c r="B96" s="8" t="s">
        <v>177</v>
      </c>
      <c r="C96" s="13" t="s">
        <v>178</v>
      </c>
      <c r="D96" s="93">
        <f t="shared" si="4"/>
        <v>3253800</v>
      </c>
      <c r="E96" s="10">
        <v>0</v>
      </c>
      <c r="F96" s="10">
        <v>0</v>
      </c>
      <c r="G96" s="10">
        <v>0</v>
      </c>
      <c r="H96" s="10">
        <v>3253800</v>
      </c>
      <c r="J96" s="52"/>
      <c r="K96" s="52"/>
    </row>
    <row r="97" spans="1:11" ht="13.5" customHeight="1" x14ac:dyDescent="0.2">
      <c r="A97" s="7">
        <v>89</v>
      </c>
      <c r="B97" s="14" t="s">
        <v>179</v>
      </c>
      <c r="C97" s="15" t="s">
        <v>180</v>
      </c>
      <c r="D97" s="94">
        <f t="shared" si="4"/>
        <v>0</v>
      </c>
      <c r="E97" s="10">
        <v>0</v>
      </c>
      <c r="F97" s="10">
        <v>0</v>
      </c>
      <c r="G97" s="10">
        <v>0</v>
      </c>
      <c r="H97" s="10">
        <v>0</v>
      </c>
      <c r="J97" s="52"/>
      <c r="K97" s="52"/>
    </row>
    <row r="98" spans="1:11" ht="14.25" customHeight="1" x14ac:dyDescent="0.2">
      <c r="A98" s="7">
        <v>90</v>
      </c>
      <c r="B98" s="8" t="s">
        <v>181</v>
      </c>
      <c r="C98" s="13" t="s">
        <v>182</v>
      </c>
      <c r="D98" s="93">
        <f t="shared" si="4"/>
        <v>0</v>
      </c>
      <c r="E98" s="10">
        <v>0</v>
      </c>
      <c r="F98" s="10">
        <v>0</v>
      </c>
      <c r="G98" s="10">
        <v>0</v>
      </c>
      <c r="H98" s="10">
        <v>0</v>
      </c>
      <c r="J98" s="52"/>
      <c r="K98" s="52"/>
    </row>
    <row r="99" spans="1:11" x14ac:dyDescent="0.2">
      <c r="A99" s="7">
        <v>91</v>
      </c>
      <c r="B99" s="14" t="s">
        <v>183</v>
      </c>
      <c r="C99" s="15" t="s">
        <v>184</v>
      </c>
      <c r="D99" s="94">
        <f t="shared" si="4"/>
        <v>2985000</v>
      </c>
      <c r="E99" s="10">
        <v>0</v>
      </c>
      <c r="F99" s="10">
        <v>0</v>
      </c>
      <c r="G99" s="10">
        <v>0</v>
      </c>
      <c r="H99" s="10">
        <v>2985000</v>
      </c>
      <c r="J99" s="52"/>
      <c r="K99" s="52"/>
    </row>
    <row r="100" spans="1:11" x14ac:dyDescent="0.2">
      <c r="A100" s="7">
        <v>92</v>
      </c>
      <c r="B100" s="11" t="s">
        <v>185</v>
      </c>
      <c r="C100" s="13" t="s">
        <v>186</v>
      </c>
      <c r="D100" s="93">
        <f t="shared" si="4"/>
        <v>0</v>
      </c>
      <c r="E100" s="10">
        <v>0</v>
      </c>
      <c r="F100" s="10">
        <v>0</v>
      </c>
      <c r="G100" s="10">
        <v>0</v>
      </c>
      <c r="H100" s="10">
        <v>0</v>
      </c>
      <c r="J100" s="52"/>
      <c r="K100" s="52"/>
    </row>
    <row r="101" spans="1:11" x14ac:dyDescent="0.2">
      <c r="A101" s="7">
        <v>93</v>
      </c>
      <c r="B101" s="12" t="s">
        <v>187</v>
      </c>
      <c r="C101" s="13" t="s">
        <v>188</v>
      </c>
      <c r="D101" s="93">
        <f t="shared" si="4"/>
        <v>3418310</v>
      </c>
      <c r="E101" s="10">
        <f>2791147+627163</f>
        <v>3418310</v>
      </c>
      <c r="F101" s="10">
        <v>0</v>
      </c>
      <c r="G101" s="10">
        <v>0</v>
      </c>
      <c r="H101" s="10">
        <v>0</v>
      </c>
      <c r="J101" s="52"/>
      <c r="K101" s="52"/>
    </row>
    <row r="102" spans="1:11" ht="24" x14ac:dyDescent="0.2">
      <c r="A102" s="7">
        <v>94</v>
      </c>
      <c r="B102" s="11" t="s">
        <v>189</v>
      </c>
      <c r="C102" s="9" t="s">
        <v>190</v>
      </c>
      <c r="D102" s="92">
        <f t="shared" si="4"/>
        <v>0</v>
      </c>
      <c r="E102" s="10">
        <v>0</v>
      </c>
      <c r="F102" s="10">
        <v>0</v>
      </c>
      <c r="G102" s="10">
        <v>0</v>
      </c>
      <c r="H102" s="10">
        <v>0</v>
      </c>
      <c r="J102" s="52"/>
      <c r="K102" s="52"/>
    </row>
    <row r="103" spans="1:11" x14ac:dyDescent="0.2">
      <c r="A103" s="7">
        <v>95</v>
      </c>
      <c r="B103" s="11" t="s">
        <v>191</v>
      </c>
      <c r="C103" s="15" t="s">
        <v>192</v>
      </c>
      <c r="D103" s="94">
        <f t="shared" si="4"/>
        <v>0</v>
      </c>
      <c r="E103" s="10">
        <v>0</v>
      </c>
      <c r="F103" s="10">
        <v>0</v>
      </c>
      <c r="G103" s="10">
        <v>0</v>
      </c>
      <c r="H103" s="10">
        <v>0</v>
      </c>
      <c r="J103" s="52"/>
      <c r="K103" s="52"/>
    </row>
    <row r="104" spans="1:11" x14ac:dyDescent="0.2">
      <c r="A104" s="7">
        <v>96</v>
      </c>
      <c r="B104" s="12" t="s">
        <v>193</v>
      </c>
      <c r="C104" s="13" t="s">
        <v>194</v>
      </c>
      <c r="D104" s="93">
        <f t="shared" si="4"/>
        <v>873875</v>
      </c>
      <c r="E104" s="10">
        <v>0</v>
      </c>
      <c r="F104" s="10">
        <v>0</v>
      </c>
      <c r="G104" s="10">
        <v>0</v>
      </c>
      <c r="H104" s="10">
        <v>873875</v>
      </c>
      <c r="J104" s="52"/>
      <c r="K104" s="52"/>
    </row>
    <row r="105" spans="1:11" x14ac:dyDescent="0.2">
      <c r="A105" s="7">
        <v>97</v>
      </c>
      <c r="B105" s="11" t="s">
        <v>195</v>
      </c>
      <c r="C105" s="21" t="s">
        <v>196</v>
      </c>
      <c r="D105" s="97">
        <f t="shared" si="4"/>
        <v>0</v>
      </c>
      <c r="E105" s="10">
        <v>0</v>
      </c>
      <c r="F105" s="10">
        <v>0</v>
      </c>
      <c r="G105" s="10">
        <v>0</v>
      </c>
      <c r="H105" s="10">
        <v>0</v>
      </c>
      <c r="J105" s="52"/>
      <c r="K105" s="52"/>
    </row>
    <row r="106" spans="1:11" x14ac:dyDescent="0.2">
      <c r="A106" s="7">
        <v>98</v>
      </c>
      <c r="B106" s="12" t="s">
        <v>197</v>
      </c>
      <c r="C106" s="13" t="s">
        <v>198</v>
      </c>
      <c r="D106" s="93">
        <f t="shared" si="4"/>
        <v>0</v>
      </c>
      <c r="E106" s="10">
        <v>0</v>
      </c>
      <c r="F106" s="10">
        <v>0</v>
      </c>
      <c r="G106" s="10">
        <v>0</v>
      </c>
      <c r="H106" s="10">
        <v>0</v>
      </c>
      <c r="J106" s="52"/>
      <c r="K106" s="52"/>
    </row>
    <row r="107" spans="1:11" x14ac:dyDescent="0.2">
      <c r="A107" s="7">
        <v>99</v>
      </c>
      <c r="B107" s="12" t="s">
        <v>199</v>
      </c>
      <c r="C107" s="13" t="s">
        <v>200</v>
      </c>
      <c r="D107" s="93">
        <f t="shared" si="4"/>
        <v>0</v>
      </c>
      <c r="E107" s="10">
        <v>0</v>
      </c>
      <c r="F107" s="10">
        <v>0</v>
      </c>
      <c r="G107" s="10">
        <v>0</v>
      </c>
      <c r="H107" s="10">
        <v>0</v>
      </c>
      <c r="J107" s="52"/>
      <c r="K107" s="52"/>
    </row>
    <row r="108" spans="1:11" x14ac:dyDescent="0.2">
      <c r="A108" s="7">
        <v>100</v>
      </c>
      <c r="B108" s="11" t="s">
        <v>201</v>
      </c>
      <c r="C108" s="15" t="s">
        <v>202</v>
      </c>
      <c r="D108" s="94">
        <f t="shared" si="4"/>
        <v>0</v>
      </c>
      <c r="E108" s="10">
        <v>0</v>
      </c>
      <c r="F108" s="10">
        <v>0</v>
      </c>
      <c r="G108" s="10">
        <v>0</v>
      </c>
      <c r="H108" s="10">
        <v>0</v>
      </c>
      <c r="J108" s="52"/>
      <c r="K108" s="52"/>
    </row>
    <row r="109" spans="1:11" x14ac:dyDescent="0.2">
      <c r="A109" s="7">
        <v>101</v>
      </c>
      <c r="B109" s="11" t="s">
        <v>203</v>
      </c>
      <c r="C109" s="9" t="s">
        <v>204</v>
      </c>
      <c r="D109" s="92">
        <f t="shared" si="4"/>
        <v>0</v>
      </c>
      <c r="E109" s="10">
        <v>0</v>
      </c>
      <c r="F109" s="10">
        <v>0</v>
      </c>
      <c r="G109" s="10">
        <v>0</v>
      </c>
      <c r="H109" s="10">
        <v>0</v>
      </c>
      <c r="J109" s="52"/>
      <c r="K109" s="52"/>
    </row>
    <row r="110" spans="1:11" x14ac:dyDescent="0.2">
      <c r="A110" s="7">
        <v>102</v>
      </c>
      <c r="B110" s="8" t="s">
        <v>205</v>
      </c>
      <c r="C110" s="9" t="s">
        <v>206</v>
      </c>
      <c r="D110" s="92">
        <f t="shared" si="4"/>
        <v>0</v>
      </c>
      <c r="E110" s="10">
        <v>0</v>
      </c>
      <c r="F110" s="10">
        <v>0</v>
      </c>
      <c r="G110" s="10">
        <v>0</v>
      </c>
      <c r="H110" s="10">
        <v>0</v>
      </c>
      <c r="J110" s="52"/>
      <c r="K110" s="52"/>
    </row>
    <row r="111" spans="1:11" x14ac:dyDescent="0.2">
      <c r="A111" s="7">
        <v>103</v>
      </c>
      <c r="B111" s="8" t="s">
        <v>207</v>
      </c>
      <c r="C111" s="9" t="s">
        <v>208</v>
      </c>
      <c r="D111" s="92">
        <f t="shared" si="4"/>
        <v>0</v>
      </c>
      <c r="E111" s="10">
        <v>0</v>
      </c>
      <c r="F111" s="10">
        <v>0</v>
      </c>
      <c r="G111" s="10">
        <v>0</v>
      </c>
      <c r="H111" s="10">
        <v>0</v>
      </c>
      <c r="J111" s="52"/>
      <c r="K111" s="52"/>
    </row>
    <row r="112" spans="1:11" x14ac:dyDescent="0.2">
      <c r="A112" s="7">
        <v>104</v>
      </c>
      <c r="B112" s="12" t="s">
        <v>209</v>
      </c>
      <c r="C112" s="13" t="s">
        <v>210</v>
      </c>
      <c r="D112" s="93">
        <f t="shared" si="4"/>
        <v>0</v>
      </c>
      <c r="E112" s="10">
        <v>0</v>
      </c>
      <c r="F112" s="10">
        <v>0</v>
      </c>
      <c r="G112" s="10">
        <v>0</v>
      </c>
      <c r="H112" s="10">
        <v>0</v>
      </c>
      <c r="J112" s="52"/>
      <c r="K112" s="52"/>
    </row>
    <row r="113" spans="1:11" x14ac:dyDescent="0.2">
      <c r="A113" s="7">
        <v>105</v>
      </c>
      <c r="B113" s="14" t="s">
        <v>211</v>
      </c>
      <c r="C113" s="15" t="s">
        <v>212</v>
      </c>
      <c r="D113" s="94">
        <f t="shared" si="4"/>
        <v>0</v>
      </c>
      <c r="E113" s="10">
        <v>0</v>
      </c>
      <c r="F113" s="10">
        <v>0</v>
      </c>
      <c r="G113" s="10">
        <v>0</v>
      </c>
      <c r="H113" s="10">
        <v>0</v>
      </c>
      <c r="J113" s="52"/>
      <c r="K113" s="52"/>
    </row>
    <row r="114" spans="1:11" x14ac:dyDescent="0.2">
      <c r="A114" s="7">
        <v>106</v>
      </c>
      <c r="B114" s="8" t="s">
        <v>213</v>
      </c>
      <c r="C114" s="9" t="s">
        <v>214</v>
      </c>
      <c r="D114" s="92">
        <f t="shared" si="4"/>
        <v>0</v>
      </c>
      <c r="E114" s="10">
        <v>0</v>
      </c>
      <c r="F114" s="10">
        <v>0</v>
      </c>
      <c r="G114" s="10">
        <v>0</v>
      </c>
      <c r="H114" s="10">
        <v>0</v>
      </c>
      <c r="J114" s="52"/>
      <c r="K114" s="52"/>
    </row>
    <row r="115" spans="1:11" x14ac:dyDescent="0.2">
      <c r="A115" s="7">
        <v>107</v>
      </c>
      <c r="B115" s="11" t="s">
        <v>215</v>
      </c>
      <c r="C115" s="9" t="s">
        <v>216</v>
      </c>
      <c r="D115" s="92">
        <f t="shared" si="4"/>
        <v>1492500</v>
      </c>
      <c r="E115" s="10">
        <v>0</v>
      </c>
      <c r="F115" s="10">
        <v>0</v>
      </c>
      <c r="G115" s="10">
        <v>0</v>
      </c>
      <c r="H115" s="10">
        <v>1492500</v>
      </c>
      <c r="J115" s="52"/>
      <c r="K115" s="52"/>
    </row>
    <row r="116" spans="1:11" x14ac:dyDescent="0.2">
      <c r="A116" s="7">
        <v>108</v>
      </c>
      <c r="B116" s="12" t="s">
        <v>217</v>
      </c>
      <c r="C116" s="13" t="s">
        <v>218</v>
      </c>
      <c r="D116" s="93">
        <f t="shared" si="4"/>
        <v>0</v>
      </c>
      <c r="E116" s="10">
        <v>0</v>
      </c>
      <c r="F116" s="10">
        <v>0</v>
      </c>
      <c r="G116" s="10">
        <v>0</v>
      </c>
      <c r="H116" s="10">
        <v>0</v>
      </c>
      <c r="J116" s="52"/>
      <c r="K116" s="52"/>
    </row>
    <row r="117" spans="1:11" ht="12" customHeight="1" x14ac:dyDescent="0.2">
      <c r="A117" s="7">
        <v>109</v>
      </c>
      <c r="B117" s="12" t="s">
        <v>219</v>
      </c>
      <c r="C117" s="13" t="s">
        <v>220</v>
      </c>
      <c r="D117" s="93">
        <f t="shared" si="4"/>
        <v>0</v>
      </c>
      <c r="E117" s="10">
        <v>0</v>
      </c>
      <c r="F117" s="10">
        <v>0</v>
      </c>
      <c r="G117" s="10">
        <v>0</v>
      </c>
      <c r="H117" s="10">
        <v>0</v>
      </c>
      <c r="J117" s="52"/>
      <c r="K117" s="52"/>
    </row>
    <row r="118" spans="1:11" x14ac:dyDescent="0.2">
      <c r="A118" s="7">
        <v>110</v>
      </c>
      <c r="B118" s="8" t="s">
        <v>221</v>
      </c>
      <c r="C118" s="9" t="s">
        <v>222</v>
      </c>
      <c r="D118" s="92">
        <f t="shared" si="4"/>
        <v>0</v>
      </c>
      <c r="E118" s="10">
        <v>0</v>
      </c>
      <c r="F118" s="10">
        <v>0</v>
      </c>
      <c r="G118" s="10">
        <v>0</v>
      </c>
      <c r="H118" s="10">
        <v>0</v>
      </c>
      <c r="J118" s="52"/>
      <c r="K118" s="52"/>
    </row>
    <row r="119" spans="1:11" x14ac:dyDescent="0.2">
      <c r="A119" s="7">
        <v>111</v>
      </c>
      <c r="B119" s="11" t="s">
        <v>223</v>
      </c>
      <c r="C119" s="9" t="s">
        <v>224</v>
      </c>
      <c r="D119" s="92">
        <f t="shared" si="4"/>
        <v>0</v>
      </c>
      <c r="E119" s="10">
        <v>0</v>
      </c>
      <c r="F119" s="10">
        <v>0</v>
      </c>
      <c r="G119" s="10">
        <v>0</v>
      </c>
      <c r="H119" s="10">
        <v>0</v>
      </c>
      <c r="J119" s="52"/>
      <c r="K119" s="52"/>
    </row>
    <row r="120" spans="1:11" x14ac:dyDescent="0.2">
      <c r="A120" s="7">
        <v>112</v>
      </c>
      <c r="B120" s="8" t="s">
        <v>225</v>
      </c>
      <c r="C120" s="13" t="s">
        <v>226</v>
      </c>
      <c r="D120" s="93">
        <f t="shared" si="4"/>
        <v>0</v>
      </c>
      <c r="E120" s="10">
        <v>0</v>
      </c>
      <c r="F120" s="10">
        <v>0</v>
      </c>
      <c r="G120" s="10">
        <v>0</v>
      </c>
      <c r="H120" s="10">
        <v>0</v>
      </c>
      <c r="J120" s="52"/>
      <c r="K120" s="52"/>
    </row>
    <row r="121" spans="1:11" x14ac:dyDescent="0.2">
      <c r="A121" s="7">
        <v>113</v>
      </c>
      <c r="B121" s="8" t="s">
        <v>227</v>
      </c>
      <c r="C121" s="9" t="s">
        <v>228</v>
      </c>
      <c r="D121" s="92">
        <f t="shared" si="4"/>
        <v>0</v>
      </c>
      <c r="E121" s="10">
        <v>0</v>
      </c>
      <c r="F121" s="10">
        <v>0</v>
      </c>
      <c r="G121" s="10">
        <v>0</v>
      </c>
      <c r="H121" s="10">
        <v>0</v>
      </c>
      <c r="J121" s="52"/>
      <c r="K121" s="52"/>
    </row>
    <row r="122" spans="1:11" x14ac:dyDescent="0.2">
      <c r="A122" s="7">
        <v>114</v>
      </c>
      <c r="B122" s="12" t="s">
        <v>229</v>
      </c>
      <c r="C122" s="13" t="s">
        <v>230</v>
      </c>
      <c r="D122" s="93">
        <f t="shared" si="4"/>
        <v>0</v>
      </c>
      <c r="E122" s="10">
        <v>0</v>
      </c>
      <c r="F122" s="10">
        <v>0</v>
      </c>
      <c r="G122" s="10">
        <v>0</v>
      </c>
      <c r="H122" s="10">
        <v>0</v>
      </c>
      <c r="J122" s="52"/>
      <c r="K122" s="52"/>
    </row>
    <row r="123" spans="1:11" ht="13.5" customHeight="1" x14ac:dyDescent="0.2">
      <c r="A123" s="7">
        <v>115</v>
      </c>
      <c r="B123" s="12" t="s">
        <v>231</v>
      </c>
      <c r="C123" s="13" t="s">
        <v>232</v>
      </c>
      <c r="D123" s="93">
        <f t="shared" si="4"/>
        <v>0</v>
      </c>
      <c r="E123" s="10">
        <v>0</v>
      </c>
      <c r="F123" s="10">
        <v>0</v>
      </c>
      <c r="G123" s="10">
        <v>0</v>
      </c>
      <c r="H123" s="10">
        <v>0</v>
      </c>
      <c r="J123" s="52"/>
      <c r="K123" s="52"/>
    </row>
    <row r="124" spans="1:11" x14ac:dyDescent="0.2">
      <c r="A124" s="7">
        <v>116</v>
      </c>
      <c r="B124" s="12" t="s">
        <v>233</v>
      </c>
      <c r="C124" s="13" t="s">
        <v>234</v>
      </c>
      <c r="D124" s="93">
        <f t="shared" si="4"/>
        <v>0</v>
      </c>
      <c r="E124" s="10">
        <v>0</v>
      </c>
      <c r="F124" s="10">
        <v>0</v>
      </c>
      <c r="G124" s="10">
        <v>0</v>
      </c>
      <c r="H124" s="10">
        <v>0</v>
      </c>
      <c r="J124" s="52"/>
      <c r="K124" s="52"/>
    </row>
    <row r="125" spans="1:11" x14ac:dyDescent="0.2">
      <c r="A125" s="7">
        <v>117</v>
      </c>
      <c r="B125" s="12" t="s">
        <v>235</v>
      </c>
      <c r="C125" s="13" t="s">
        <v>236</v>
      </c>
      <c r="D125" s="93">
        <f t="shared" si="4"/>
        <v>0</v>
      </c>
      <c r="E125" s="10">
        <v>0</v>
      </c>
      <c r="F125" s="10">
        <v>0</v>
      </c>
      <c r="G125" s="10">
        <v>0</v>
      </c>
      <c r="H125" s="10">
        <v>0</v>
      </c>
      <c r="J125" s="52"/>
      <c r="K125" s="52"/>
    </row>
    <row r="126" spans="1:11" x14ac:dyDescent="0.2">
      <c r="A126" s="7">
        <v>118</v>
      </c>
      <c r="B126" s="12" t="s">
        <v>237</v>
      </c>
      <c r="C126" s="13" t="s">
        <v>238</v>
      </c>
      <c r="D126" s="93">
        <f t="shared" si="4"/>
        <v>0</v>
      </c>
      <c r="E126" s="10">
        <v>0</v>
      </c>
      <c r="F126" s="10">
        <v>0</v>
      </c>
      <c r="G126" s="10">
        <v>0</v>
      </c>
      <c r="H126" s="10">
        <v>0</v>
      </c>
      <c r="J126" s="52"/>
      <c r="K126" s="52"/>
    </row>
    <row r="127" spans="1:11" ht="12.75" customHeight="1" x14ac:dyDescent="0.2">
      <c r="A127" s="7">
        <v>119</v>
      </c>
      <c r="B127" s="12" t="s">
        <v>239</v>
      </c>
      <c r="C127" s="13" t="s">
        <v>240</v>
      </c>
      <c r="D127" s="93">
        <f t="shared" si="4"/>
        <v>0</v>
      </c>
      <c r="E127" s="10">
        <v>0</v>
      </c>
      <c r="F127" s="10">
        <v>0</v>
      </c>
      <c r="G127" s="10">
        <v>0</v>
      </c>
      <c r="H127" s="10">
        <v>0</v>
      </c>
      <c r="J127" s="52"/>
      <c r="K127" s="52"/>
    </row>
    <row r="128" spans="1:11" x14ac:dyDescent="0.2">
      <c r="A128" s="7">
        <v>120</v>
      </c>
      <c r="B128" s="22" t="s">
        <v>241</v>
      </c>
      <c r="C128" s="23" t="s">
        <v>242</v>
      </c>
      <c r="D128" s="98">
        <f t="shared" si="4"/>
        <v>0</v>
      </c>
      <c r="E128" s="10">
        <v>0</v>
      </c>
      <c r="F128" s="10">
        <v>0</v>
      </c>
      <c r="G128" s="10">
        <v>0</v>
      </c>
      <c r="H128" s="10">
        <v>0</v>
      </c>
      <c r="J128" s="52"/>
      <c r="K128" s="52"/>
    </row>
    <row r="129" spans="1:11" x14ac:dyDescent="0.2">
      <c r="A129" s="7">
        <v>121</v>
      </c>
      <c r="B129" s="11" t="s">
        <v>243</v>
      </c>
      <c r="C129" s="9" t="s">
        <v>244</v>
      </c>
      <c r="D129" s="92">
        <f t="shared" si="4"/>
        <v>0</v>
      </c>
      <c r="E129" s="10">
        <v>0</v>
      </c>
      <c r="F129" s="10">
        <v>0</v>
      </c>
      <c r="G129" s="10">
        <v>0</v>
      </c>
      <c r="H129" s="10">
        <v>0</v>
      </c>
      <c r="J129" s="52"/>
      <c r="K129" s="52"/>
    </row>
    <row r="130" spans="1:11" x14ac:dyDescent="0.2">
      <c r="A130" s="7">
        <v>122</v>
      </c>
      <c r="B130" s="12" t="s">
        <v>245</v>
      </c>
      <c r="C130" s="13" t="s">
        <v>246</v>
      </c>
      <c r="D130" s="93">
        <f t="shared" si="4"/>
        <v>0</v>
      </c>
      <c r="E130" s="10">
        <v>0</v>
      </c>
      <c r="F130" s="10">
        <v>0</v>
      </c>
      <c r="G130" s="10">
        <v>0</v>
      </c>
      <c r="H130" s="10">
        <v>0</v>
      </c>
      <c r="J130" s="52"/>
      <c r="K130" s="52"/>
    </row>
    <row r="131" spans="1:11" x14ac:dyDescent="0.2">
      <c r="A131" s="7">
        <v>123</v>
      </c>
      <c r="B131" s="8" t="s">
        <v>247</v>
      </c>
      <c r="C131" s="24" t="s">
        <v>248</v>
      </c>
      <c r="D131" s="93">
        <f t="shared" si="4"/>
        <v>0</v>
      </c>
      <c r="E131" s="10">
        <v>0</v>
      </c>
      <c r="F131" s="10">
        <v>0</v>
      </c>
      <c r="G131" s="10">
        <v>0</v>
      </c>
      <c r="H131" s="10">
        <v>0</v>
      </c>
      <c r="J131" s="52"/>
      <c r="K131" s="52"/>
    </row>
    <row r="132" spans="1:11" ht="24" x14ac:dyDescent="0.2">
      <c r="A132" s="7">
        <v>124</v>
      </c>
      <c r="B132" s="12" t="s">
        <v>249</v>
      </c>
      <c r="C132" s="13" t="s">
        <v>250</v>
      </c>
      <c r="D132" s="93">
        <f t="shared" si="4"/>
        <v>0</v>
      </c>
      <c r="E132" s="10">
        <v>0</v>
      </c>
      <c r="F132" s="10">
        <v>0</v>
      </c>
      <c r="G132" s="10">
        <v>0</v>
      </c>
      <c r="H132" s="10">
        <v>0</v>
      </c>
      <c r="J132" s="52"/>
      <c r="K132" s="52"/>
    </row>
    <row r="133" spans="1:11" ht="21.75" customHeight="1" x14ac:dyDescent="0.2">
      <c r="A133" s="7">
        <v>125</v>
      </c>
      <c r="B133" s="12" t="s">
        <v>251</v>
      </c>
      <c r="C133" s="13" t="s">
        <v>252</v>
      </c>
      <c r="D133" s="93">
        <f t="shared" si="4"/>
        <v>0</v>
      </c>
      <c r="E133" s="10">
        <v>0</v>
      </c>
      <c r="F133" s="10">
        <v>0</v>
      </c>
      <c r="G133" s="10">
        <v>0</v>
      </c>
      <c r="H133" s="10">
        <v>0</v>
      </c>
      <c r="J133" s="52"/>
      <c r="K133" s="52"/>
    </row>
    <row r="134" spans="1:11" x14ac:dyDescent="0.2">
      <c r="A134" s="7">
        <v>126</v>
      </c>
      <c r="B134" s="11" t="s">
        <v>253</v>
      </c>
      <c r="C134" s="13" t="s">
        <v>254</v>
      </c>
      <c r="D134" s="93">
        <f t="shared" si="4"/>
        <v>0</v>
      </c>
      <c r="E134" s="10">
        <v>0</v>
      </c>
      <c r="F134" s="10">
        <v>0</v>
      </c>
      <c r="G134" s="10">
        <v>0</v>
      </c>
      <c r="H134" s="10">
        <v>0</v>
      </c>
      <c r="J134" s="52"/>
      <c r="K134" s="52"/>
    </row>
    <row r="135" spans="1:11" x14ac:dyDescent="0.2">
      <c r="A135" s="7">
        <v>127</v>
      </c>
      <c r="B135" s="14" t="s">
        <v>255</v>
      </c>
      <c r="C135" s="15" t="s">
        <v>256</v>
      </c>
      <c r="D135" s="94">
        <f t="shared" si="4"/>
        <v>0</v>
      </c>
      <c r="E135" s="10">
        <v>0</v>
      </c>
      <c r="F135" s="10">
        <v>0</v>
      </c>
      <c r="G135" s="10">
        <v>0</v>
      </c>
      <c r="H135" s="10">
        <v>0</v>
      </c>
      <c r="J135" s="52"/>
      <c r="K135" s="52"/>
    </row>
    <row r="136" spans="1:11" x14ac:dyDescent="0.2">
      <c r="A136" s="7">
        <v>128</v>
      </c>
      <c r="B136" s="12" t="s">
        <v>257</v>
      </c>
      <c r="C136" s="13" t="s">
        <v>258</v>
      </c>
      <c r="D136" s="93">
        <f t="shared" si="4"/>
        <v>0</v>
      </c>
      <c r="E136" s="10">
        <v>0</v>
      </c>
      <c r="F136" s="10">
        <v>0</v>
      </c>
      <c r="G136" s="10">
        <v>0</v>
      </c>
      <c r="H136" s="10">
        <v>0</v>
      </c>
      <c r="J136" s="52"/>
      <c r="K136" s="52"/>
    </row>
    <row r="137" spans="1:11" ht="24" customHeight="1" x14ac:dyDescent="0.2">
      <c r="A137" s="7">
        <v>129</v>
      </c>
      <c r="B137" s="8" t="s">
        <v>259</v>
      </c>
      <c r="C137" s="9" t="s">
        <v>260</v>
      </c>
      <c r="D137" s="92">
        <f t="shared" si="4"/>
        <v>0</v>
      </c>
      <c r="E137" s="10">
        <v>0</v>
      </c>
      <c r="F137" s="10">
        <v>0</v>
      </c>
      <c r="G137" s="10">
        <v>0</v>
      </c>
      <c r="H137" s="10">
        <v>0</v>
      </c>
      <c r="J137" s="52"/>
      <c r="K137" s="52"/>
    </row>
    <row r="138" spans="1:11" x14ac:dyDescent="0.2">
      <c r="A138" s="7">
        <v>130</v>
      </c>
      <c r="B138" s="11" t="s">
        <v>261</v>
      </c>
      <c r="C138" s="9" t="s">
        <v>262</v>
      </c>
      <c r="D138" s="92">
        <f t="shared" ref="D138:D156" si="5">E138+F138+G138+H138</f>
        <v>0</v>
      </c>
      <c r="E138" s="10">
        <v>0</v>
      </c>
      <c r="F138" s="10">
        <v>0</v>
      </c>
      <c r="G138" s="10">
        <v>0</v>
      </c>
      <c r="H138" s="10">
        <v>0</v>
      </c>
      <c r="J138" s="52"/>
      <c r="K138" s="52"/>
    </row>
    <row r="139" spans="1:11" x14ac:dyDescent="0.2">
      <c r="A139" s="7">
        <v>131</v>
      </c>
      <c r="B139" s="12" t="s">
        <v>263</v>
      </c>
      <c r="C139" s="13" t="s">
        <v>264</v>
      </c>
      <c r="D139" s="93">
        <f t="shared" si="5"/>
        <v>0</v>
      </c>
      <c r="E139" s="10">
        <v>0</v>
      </c>
      <c r="F139" s="10">
        <v>0</v>
      </c>
      <c r="G139" s="10">
        <v>0</v>
      </c>
      <c r="H139" s="10">
        <v>0</v>
      </c>
      <c r="J139" s="52"/>
      <c r="K139" s="52"/>
    </row>
    <row r="140" spans="1:11" x14ac:dyDescent="0.2">
      <c r="A140" s="7">
        <v>132</v>
      </c>
      <c r="B140" s="12" t="s">
        <v>265</v>
      </c>
      <c r="C140" s="13" t="s">
        <v>266</v>
      </c>
      <c r="D140" s="93">
        <f t="shared" si="5"/>
        <v>0</v>
      </c>
      <c r="E140" s="10">
        <v>0</v>
      </c>
      <c r="F140" s="10">
        <v>0</v>
      </c>
      <c r="G140" s="10">
        <v>0</v>
      </c>
      <c r="H140" s="10">
        <v>0</v>
      </c>
      <c r="J140" s="52"/>
      <c r="K140" s="52"/>
    </row>
    <row r="141" spans="1:11" ht="13.5" customHeight="1" x14ac:dyDescent="0.2">
      <c r="A141" s="7">
        <v>133</v>
      </c>
      <c r="B141" s="12" t="s">
        <v>267</v>
      </c>
      <c r="C141" s="13" t="s">
        <v>268</v>
      </c>
      <c r="D141" s="93">
        <f t="shared" si="5"/>
        <v>8601870</v>
      </c>
      <c r="E141" s="10">
        <v>8601870</v>
      </c>
      <c r="F141" s="10">
        <v>0</v>
      </c>
      <c r="G141" s="10">
        <v>0</v>
      </c>
      <c r="H141" s="10">
        <v>0</v>
      </c>
      <c r="J141" s="52"/>
      <c r="K141" s="52"/>
    </row>
    <row r="142" spans="1:11" x14ac:dyDescent="0.2">
      <c r="A142" s="7">
        <v>134</v>
      </c>
      <c r="B142" s="12" t="s">
        <v>269</v>
      </c>
      <c r="C142" s="13" t="s">
        <v>270</v>
      </c>
      <c r="D142" s="93">
        <f t="shared" si="5"/>
        <v>14608500</v>
      </c>
      <c r="E142" s="10">
        <f>14863663-627163</f>
        <v>14236500</v>
      </c>
      <c r="F142" s="10">
        <v>372000</v>
      </c>
      <c r="G142" s="10">
        <v>0</v>
      </c>
      <c r="H142" s="10">
        <v>0</v>
      </c>
      <c r="J142" s="52"/>
      <c r="K142" s="52"/>
    </row>
    <row r="143" spans="1:11" x14ac:dyDescent="0.2">
      <c r="A143" s="7">
        <v>135</v>
      </c>
      <c r="B143" s="12" t="s">
        <v>271</v>
      </c>
      <c r="C143" s="13" t="s">
        <v>272</v>
      </c>
      <c r="D143" s="93">
        <f t="shared" si="5"/>
        <v>2867010</v>
      </c>
      <c r="E143" s="10">
        <v>2867010</v>
      </c>
      <c r="F143" s="10">
        <v>0</v>
      </c>
      <c r="G143" s="10">
        <v>0</v>
      </c>
      <c r="H143" s="10">
        <v>0</v>
      </c>
      <c r="J143" s="52"/>
      <c r="K143" s="52"/>
    </row>
    <row r="144" spans="1:11" x14ac:dyDescent="0.2">
      <c r="A144" s="7">
        <v>136</v>
      </c>
      <c r="B144" s="8" t="s">
        <v>273</v>
      </c>
      <c r="C144" s="9" t="s">
        <v>274</v>
      </c>
      <c r="D144" s="92">
        <f t="shared" si="5"/>
        <v>0</v>
      </c>
      <c r="E144" s="10">
        <v>0</v>
      </c>
      <c r="F144" s="10">
        <v>0</v>
      </c>
      <c r="G144" s="10">
        <v>0</v>
      </c>
      <c r="H144" s="10">
        <v>0</v>
      </c>
      <c r="J144" s="52"/>
      <c r="K144" s="52"/>
    </row>
    <row r="145" spans="1:11" ht="10.5" customHeight="1" x14ac:dyDescent="0.2">
      <c r="A145" s="7">
        <v>137</v>
      </c>
      <c r="B145" s="12" t="s">
        <v>275</v>
      </c>
      <c r="C145" s="13" t="s">
        <v>276</v>
      </c>
      <c r="D145" s="93">
        <f t="shared" si="5"/>
        <v>0</v>
      </c>
      <c r="E145" s="28">
        <v>0</v>
      </c>
      <c r="F145" s="28">
        <v>0</v>
      </c>
      <c r="G145" s="28">
        <v>0</v>
      </c>
      <c r="H145" s="28">
        <v>0</v>
      </c>
      <c r="J145" s="52"/>
      <c r="K145" s="52"/>
    </row>
    <row r="146" spans="1:11" x14ac:dyDescent="0.2">
      <c r="A146" s="7">
        <v>138</v>
      </c>
      <c r="B146" s="8" t="s">
        <v>277</v>
      </c>
      <c r="C146" s="13" t="s">
        <v>278</v>
      </c>
      <c r="D146" s="93">
        <f t="shared" si="5"/>
        <v>0</v>
      </c>
      <c r="E146" s="10">
        <v>0</v>
      </c>
      <c r="F146" s="10">
        <v>0</v>
      </c>
      <c r="G146" s="10">
        <v>0</v>
      </c>
      <c r="H146" s="10">
        <v>0</v>
      </c>
      <c r="J146" s="52"/>
      <c r="K146" s="52"/>
    </row>
    <row r="147" spans="1:11" x14ac:dyDescent="0.2">
      <c r="A147" s="7">
        <v>139</v>
      </c>
      <c r="B147" s="14" t="s">
        <v>279</v>
      </c>
      <c r="C147" s="15" t="s">
        <v>280</v>
      </c>
      <c r="D147" s="94">
        <f t="shared" si="5"/>
        <v>8429250</v>
      </c>
      <c r="E147" s="10">
        <v>0</v>
      </c>
      <c r="F147" s="10">
        <v>0</v>
      </c>
      <c r="G147" s="10">
        <v>0</v>
      </c>
      <c r="H147" s="10">
        <v>8429250</v>
      </c>
      <c r="J147" s="52"/>
      <c r="K147" s="52"/>
    </row>
    <row r="148" spans="1:11" x14ac:dyDescent="0.2">
      <c r="A148" s="7">
        <v>140</v>
      </c>
      <c r="B148" s="12" t="s">
        <v>281</v>
      </c>
      <c r="C148" s="13" t="s">
        <v>282</v>
      </c>
      <c r="D148" s="93">
        <f t="shared" si="5"/>
        <v>5245650</v>
      </c>
      <c r="E148" s="10">
        <v>0</v>
      </c>
      <c r="F148" s="10">
        <v>0</v>
      </c>
      <c r="G148" s="10">
        <v>0</v>
      </c>
      <c r="H148" s="10">
        <v>5245650</v>
      </c>
      <c r="J148" s="52"/>
      <c r="K148" s="52"/>
    </row>
    <row r="149" spans="1:11" x14ac:dyDescent="0.2">
      <c r="A149" s="7">
        <v>141</v>
      </c>
      <c r="B149" s="12" t="s">
        <v>283</v>
      </c>
      <c r="C149" s="13" t="s">
        <v>284</v>
      </c>
      <c r="D149" s="93">
        <f t="shared" si="5"/>
        <v>0</v>
      </c>
      <c r="E149" s="10">
        <v>0</v>
      </c>
      <c r="F149" s="10">
        <v>0</v>
      </c>
      <c r="G149" s="10">
        <v>0</v>
      </c>
      <c r="H149" s="10">
        <v>0</v>
      </c>
      <c r="J149" s="52"/>
      <c r="K149" s="52"/>
    </row>
    <row r="150" spans="1:11" x14ac:dyDescent="0.2">
      <c r="A150" s="7">
        <v>142</v>
      </c>
      <c r="B150" s="12" t="s">
        <v>285</v>
      </c>
      <c r="C150" s="13" t="s">
        <v>286</v>
      </c>
      <c r="D150" s="93">
        <f t="shared" si="5"/>
        <v>0</v>
      </c>
      <c r="E150" s="10">
        <v>0</v>
      </c>
      <c r="F150" s="10">
        <v>0</v>
      </c>
      <c r="G150" s="10">
        <v>0</v>
      </c>
      <c r="H150" s="10">
        <v>0</v>
      </c>
      <c r="J150" s="52"/>
      <c r="K150" s="52"/>
    </row>
    <row r="151" spans="1:11" x14ac:dyDescent="0.2">
      <c r="A151" s="7">
        <v>143</v>
      </c>
      <c r="B151" s="14" t="s">
        <v>287</v>
      </c>
      <c r="C151" s="15" t="s">
        <v>288</v>
      </c>
      <c r="D151" s="94">
        <f t="shared" si="5"/>
        <v>0</v>
      </c>
      <c r="E151" s="10">
        <v>0</v>
      </c>
      <c r="F151" s="10">
        <v>0</v>
      </c>
      <c r="G151" s="10">
        <v>0</v>
      </c>
      <c r="H151" s="10">
        <v>0</v>
      </c>
      <c r="J151" s="52"/>
      <c r="K151" s="52"/>
    </row>
    <row r="152" spans="1:11" x14ac:dyDescent="0.2">
      <c r="A152" s="7">
        <v>144</v>
      </c>
      <c r="B152" s="11" t="s">
        <v>289</v>
      </c>
      <c r="C152" s="15" t="s">
        <v>290</v>
      </c>
      <c r="D152" s="94">
        <f t="shared" si="5"/>
        <v>0</v>
      </c>
      <c r="E152" s="10">
        <v>0</v>
      </c>
      <c r="F152" s="10">
        <v>0</v>
      </c>
      <c r="G152" s="10">
        <v>0</v>
      </c>
      <c r="H152" s="10">
        <v>0</v>
      </c>
      <c r="J152" s="52"/>
      <c r="K152" s="52"/>
    </row>
    <row r="153" spans="1:11" x14ac:dyDescent="0.2">
      <c r="A153" s="7">
        <v>145</v>
      </c>
      <c r="B153" s="12" t="s">
        <v>291</v>
      </c>
      <c r="C153" s="13" t="s">
        <v>292</v>
      </c>
      <c r="D153" s="93">
        <f t="shared" si="5"/>
        <v>0</v>
      </c>
      <c r="E153" s="10">
        <v>0</v>
      </c>
      <c r="F153" s="10">
        <v>0</v>
      </c>
      <c r="G153" s="10">
        <v>0</v>
      </c>
      <c r="H153" s="10">
        <v>0</v>
      </c>
      <c r="J153" s="52"/>
      <c r="K153" s="52"/>
    </row>
    <row r="154" spans="1:11" x14ac:dyDescent="0.2">
      <c r="A154" s="7">
        <v>146</v>
      </c>
      <c r="B154" s="8" t="s">
        <v>293</v>
      </c>
      <c r="C154" s="9" t="s">
        <v>294</v>
      </c>
      <c r="D154" s="92">
        <f t="shared" si="5"/>
        <v>0</v>
      </c>
      <c r="E154" s="10">
        <v>0</v>
      </c>
      <c r="F154" s="10">
        <v>0</v>
      </c>
      <c r="G154" s="10">
        <v>0</v>
      </c>
      <c r="H154" s="10">
        <v>0</v>
      </c>
      <c r="J154" s="52"/>
      <c r="K154" s="52"/>
    </row>
    <row r="155" spans="1:11" x14ac:dyDescent="0.2">
      <c r="A155" s="7">
        <v>147</v>
      </c>
      <c r="B155" s="8" t="s">
        <v>295</v>
      </c>
      <c r="C155" s="30" t="s">
        <v>296</v>
      </c>
      <c r="D155" s="92">
        <f t="shared" si="5"/>
        <v>0</v>
      </c>
      <c r="E155" s="10">
        <v>0</v>
      </c>
      <c r="F155" s="10">
        <v>0</v>
      </c>
      <c r="G155" s="10">
        <v>0</v>
      </c>
      <c r="H155" s="10">
        <v>0</v>
      </c>
      <c r="J155" s="52"/>
      <c r="K155" s="52"/>
    </row>
    <row r="156" spans="1:11" ht="12.75" x14ac:dyDescent="0.2">
      <c r="A156" s="7">
        <v>148</v>
      </c>
      <c r="B156" s="25" t="s">
        <v>297</v>
      </c>
      <c r="C156" s="26" t="s">
        <v>298</v>
      </c>
      <c r="D156" s="99">
        <f t="shared" si="5"/>
        <v>216721234</v>
      </c>
      <c r="E156" s="10">
        <v>0</v>
      </c>
      <c r="F156" s="10">
        <v>0</v>
      </c>
      <c r="G156" s="10">
        <v>216721234</v>
      </c>
      <c r="H156" s="10">
        <v>0</v>
      </c>
      <c r="J156" s="52"/>
      <c r="K156" s="52"/>
    </row>
    <row r="157" spans="1:11" x14ac:dyDescent="0.2">
      <c r="H157" s="52"/>
    </row>
    <row r="159" spans="1:11" x14ac:dyDescent="0.2">
      <c r="H159" s="52"/>
    </row>
  </sheetData>
  <mergeCells count="9">
    <mergeCell ref="A8:C8"/>
    <mergeCell ref="A4:A5"/>
    <mergeCell ref="B4:B5"/>
    <mergeCell ref="C4:C5"/>
    <mergeCell ref="A2:H2"/>
    <mergeCell ref="D4:D5"/>
    <mergeCell ref="E4:H4"/>
    <mergeCell ref="A6:C6"/>
    <mergeCell ref="A7:C7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6"/>
  <sheetViews>
    <sheetView zoomScale="110" zoomScaleNormal="110" workbookViewId="0">
      <pane xSplit="4" ySplit="5" topLeftCell="E6" activePane="bottomRight" state="frozen"/>
      <selection pane="topRight" activeCell="D1" sqref="D1"/>
      <selection pane="bottomLeft" activeCell="A7" sqref="A7"/>
      <selection pane="bottomRight" activeCell="H21" sqref="H21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1.28515625" style="52" customWidth="1"/>
    <col min="5" max="16384" width="9.140625" style="3"/>
  </cols>
  <sheetData>
    <row r="2" spans="1:4" ht="30" customHeight="1" x14ac:dyDescent="0.2">
      <c r="A2" s="148" t="s">
        <v>359</v>
      </c>
      <c r="B2" s="148"/>
      <c r="C2" s="148"/>
      <c r="D2" s="148"/>
    </row>
    <row r="3" spans="1:4" x14ac:dyDescent="0.2">
      <c r="C3" s="4"/>
      <c r="D3" s="52" t="s">
        <v>329</v>
      </c>
    </row>
    <row r="4" spans="1:4" s="5" customFormat="1" ht="24.75" customHeight="1" x14ac:dyDescent="0.2">
      <c r="A4" s="119" t="s">
        <v>0</v>
      </c>
      <c r="B4" s="119" t="s">
        <v>1</v>
      </c>
      <c r="C4" s="119" t="s">
        <v>2</v>
      </c>
      <c r="D4" s="46" t="s">
        <v>346</v>
      </c>
    </row>
    <row r="5" spans="1:4" ht="51.75" customHeight="1" x14ac:dyDescent="0.2">
      <c r="A5" s="120"/>
      <c r="B5" s="120"/>
      <c r="C5" s="120"/>
      <c r="D5" s="49" t="s">
        <v>347</v>
      </c>
    </row>
    <row r="6" spans="1:4" ht="12" customHeight="1" x14ac:dyDescent="0.2">
      <c r="A6" s="142" t="s">
        <v>300</v>
      </c>
      <c r="B6" s="142"/>
      <c r="C6" s="142"/>
      <c r="D6" s="27">
        <f>D7+D8</f>
        <v>1436582808</v>
      </c>
    </row>
    <row r="7" spans="1:4" ht="12" customHeight="1" x14ac:dyDescent="0.2">
      <c r="A7" s="138" t="s">
        <v>299</v>
      </c>
      <c r="B7" s="139"/>
      <c r="C7" s="140"/>
      <c r="D7" s="10">
        <v>3717746</v>
      </c>
    </row>
    <row r="8" spans="1:4" ht="12" customHeight="1" x14ac:dyDescent="0.2">
      <c r="A8" s="138" t="s">
        <v>394</v>
      </c>
      <c r="B8" s="139"/>
      <c r="C8" s="140"/>
      <c r="D8" s="27">
        <f>SUM(D9:D156)</f>
        <v>1432865062</v>
      </c>
    </row>
    <row r="9" spans="1:4" ht="12" customHeight="1" x14ac:dyDescent="0.2">
      <c r="A9" s="7">
        <v>1</v>
      </c>
      <c r="B9" s="8" t="s">
        <v>3</v>
      </c>
      <c r="C9" s="9" t="s">
        <v>4</v>
      </c>
      <c r="D9" s="10">
        <v>25924715</v>
      </c>
    </row>
    <row r="10" spans="1:4" x14ac:dyDescent="0.2">
      <c r="A10" s="7">
        <v>2</v>
      </c>
      <c r="B10" s="11" t="s">
        <v>5</v>
      </c>
      <c r="C10" s="9" t="s">
        <v>6</v>
      </c>
      <c r="D10" s="10">
        <v>20693400</v>
      </c>
    </row>
    <row r="11" spans="1:4" x14ac:dyDescent="0.2">
      <c r="A11" s="7">
        <v>3</v>
      </c>
      <c r="B11" s="12" t="s">
        <v>7</v>
      </c>
      <c r="C11" s="13" t="s">
        <v>8</v>
      </c>
      <c r="D11" s="10">
        <v>17513068</v>
      </c>
    </row>
    <row r="12" spans="1:4" ht="14.25" customHeight="1" x14ac:dyDescent="0.2">
      <c r="A12" s="7">
        <v>4</v>
      </c>
      <c r="B12" s="8" t="s">
        <v>9</v>
      </c>
      <c r="C12" s="9" t="s">
        <v>10</v>
      </c>
      <c r="D12" s="10">
        <v>30770242</v>
      </c>
    </row>
    <row r="13" spans="1:4" x14ac:dyDescent="0.2">
      <c r="A13" s="7">
        <v>5</v>
      </c>
      <c r="B13" s="8" t="s">
        <v>11</v>
      </c>
      <c r="C13" s="9" t="s">
        <v>12</v>
      </c>
      <c r="D13" s="10">
        <v>25704554</v>
      </c>
    </row>
    <row r="14" spans="1:4" x14ac:dyDescent="0.2">
      <c r="A14" s="7">
        <v>6</v>
      </c>
      <c r="B14" s="12" t="s">
        <v>13</v>
      </c>
      <c r="C14" s="13" t="s">
        <v>14</v>
      </c>
      <c r="D14" s="10">
        <v>2625393</v>
      </c>
    </row>
    <row r="15" spans="1:4" x14ac:dyDescent="0.2">
      <c r="A15" s="7">
        <v>7</v>
      </c>
      <c r="B15" s="14" t="s">
        <v>15</v>
      </c>
      <c r="C15" s="15" t="s">
        <v>16</v>
      </c>
      <c r="D15" s="10">
        <v>22371457</v>
      </c>
    </row>
    <row r="16" spans="1:4" x14ac:dyDescent="0.2">
      <c r="A16" s="7">
        <v>8</v>
      </c>
      <c r="B16" s="12" t="s">
        <v>17</v>
      </c>
      <c r="C16" s="13" t="s">
        <v>18</v>
      </c>
      <c r="D16" s="10">
        <v>22664488</v>
      </c>
    </row>
    <row r="17" spans="1:4" x14ac:dyDescent="0.2">
      <c r="A17" s="7">
        <v>9</v>
      </c>
      <c r="B17" s="12" t="s">
        <v>19</v>
      </c>
      <c r="C17" s="13" t="s">
        <v>20</v>
      </c>
      <c r="D17" s="10">
        <v>33375793</v>
      </c>
    </row>
    <row r="18" spans="1:4" x14ac:dyDescent="0.2">
      <c r="A18" s="7">
        <v>10</v>
      </c>
      <c r="B18" s="12" t="s">
        <v>21</v>
      </c>
      <c r="C18" s="13" t="s">
        <v>22</v>
      </c>
      <c r="D18" s="10">
        <v>23292906</v>
      </c>
    </row>
    <row r="19" spans="1:4" x14ac:dyDescent="0.2">
      <c r="A19" s="7">
        <v>11</v>
      </c>
      <c r="B19" s="12" t="s">
        <v>23</v>
      </c>
      <c r="C19" s="13" t="s">
        <v>24</v>
      </c>
      <c r="D19" s="10">
        <v>22407519</v>
      </c>
    </row>
    <row r="20" spans="1:4" x14ac:dyDescent="0.2">
      <c r="A20" s="7">
        <v>12</v>
      </c>
      <c r="B20" s="12" t="s">
        <v>25</v>
      </c>
      <c r="C20" s="13" t="s">
        <v>26</v>
      </c>
      <c r="D20" s="10">
        <v>34909928</v>
      </c>
    </row>
    <row r="21" spans="1:4" x14ac:dyDescent="0.2">
      <c r="A21" s="7">
        <v>13</v>
      </c>
      <c r="B21" s="8" t="s">
        <v>27</v>
      </c>
      <c r="C21" s="13" t="s">
        <v>28</v>
      </c>
      <c r="D21" s="10">
        <v>0</v>
      </c>
    </row>
    <row r="22" spans="1:4" x14ac:dyDescent="0.2">
      <c r="A22" s="7">
        <v>14</v>
      </c>
      <c r="B22" s="8" t="s">
        <v>29</v>
      </c>
      <c r="C22" s="9" t="s">
        <v>30</v>
      </c>
      <c r="D22" s="10">
        <v>0</v>
      </c>
    </row>
    <row r="23" spans="1:4" x14ac:dyDescent="0.2">
      <c r="A23" s="7">
        <v>15</v>
      </c>
      <c r="B23" s="12" t="s">
        <v>31</v>
      </c>
      <c r="C23" s="13" t="s">
        <v>32</v>
      </c>
      <c r="D23" s="10">
        <v>21983171</v>
      </c>
    </row>
    <row r="24" spans="1:4" x14ac:dyDescent="0.2">
      <c r="A24" s="7">
        <v>16</v>
      </c>
      <c r="B24" s="12" t="s">
        <v>33</v>
      </c>
      <c r="C24" s="13" t="s">
        <v>34</v>
      </c>
      <c r="D24" s="10">
        <v>42133496</v>
      </c>
    </row>
    <row r="25" spans="1:4" x14ac:dyDescent="0.2">
      <c r="A25" s="7">
        <v>17</v>
      </c>
      <c r="B25" s="12" t="s">
        <v>35</v>
      </c>
      <c r="C25" s="13" t="s">
        <v>36</v>
      </c>
      <c r="D25" s="10">
        <v>40133062</v>
      </c>
    </row>
    <row r="26" spans="1:4" x14ac:dyDescent="0.2">
      <c r="A26" s="7">
        <v>18</v>
      </c>
      <c r="B26" s="12" t="s">
        <v>37</v>
      </c>
      <c r="C26" s="13" t="s">
        <v>38</v>
      </c>
      <c r="D26" s="10">
        <v>29073580</v>
      </c>
    </row>
    <row r="27" spans="1:4" x14ac:dyDescent="0.2">
      <c r="A27" s="7">
        <v>19</v>
      </c>
      <c r="B27" s="8" t="s">
        <v>39</v>
      </c>
      <c r="C27" s="9" t="s">
        <v>40</v>
      </c>
      <c r="D27" s="10">
        <v>20386010</v>
      </c>
    </row>
    <row r="28" spans="1:4" x14ac:dyDescent="0.2">
      <c r="A28" s="7">
        <v>20</v>
      </c>
      <c r="B28" s="8" t="s">
        <v>41</v>
      </c>
      <c r="C28" s="9" t="s">
        <v>42</v>
      </c>
      <c r="D28" s="10">
        <v>15647875</v>
      </c>
    </row>
    <row r="29" spans="1:4" x14ac:dyDescent="0.2">
      <c r="A29" s="7">
        <v>21</v>
      </c>
      <c r="B29" s="8" t="s">
        <v>43</v>
      </c>
      <c r="C29" s="9" t="s">
        <v>44</v>
      </c>
      <c r="D29" s="10">
        <v>36927356</v>
      </c>
    </row>
    <row r="30" spans="1:4" x14ac:dyDescent="0.2">
      <c r="A30" s="7">
        <v>22</v>
      </c>
      <c r="B30" s="8" t="s">
        <v>45</v>
      </c>
      <c r="C30" s="9" t="s">
        <v>46</v>
      </c>
      <c r="D30" s="10">
        <v>815417</v>
      </c>
    </row>
    <row r="31" spans="1:4" x14ac:dyDescent="0.2">
      <c r="A31" s="7">
        <v>23</v>
      </c>
      <c r="B31" s="12" t="s">
        <v>47</v>
      </c>
      <c r="C31" s="13" t="s">
        <v>48</v>
      </c>
      <c r="D31" s="10">
        <v>0</v>
      </c>
    </row>
    <row r="32" spans="1:4" ht="12" customHeight="1" x14ac:dyDescent="0.2">
      <c r="A32" s="7">
        <v>24</v>
      </c>
      <c r="B32" s="12" t="s">
        <v>49</v>
      </c>
      <c r="C32" s="13" t="s">
        <v>50</v>
      </c>
      <c r="D32" s="10">
        <v>0</v>
      </c>
    </row>
    <row r="33" spans="1:4" ht="24" x14ac:dyDescent="0.2">
      <c r="A33" s="7">
        <v>25</v>
      </c>
      <c r="B33" s="12" t="s">
        <v>51</v>
      </c>
      <c r="C33" s="13" t="s">
        <v>52</v>
      </c>
      <c r="D33" s="10">
        <v>0</v>
      </c>
    </row>
    <row r="34" spans="1:4" x14ac:dyDescent="0.2">
      <c r="A34" s="7">
        <v>26</v>
      </c>
      <c r="B34" s="8" t="s">
        <v>53</v>
      </c>
      <c r="C34" s="15" t="s">
        <v>54</v>
      </c>
      <c r="D34" s="10">
        <v>0</v>
      </c>
    </row>
    <row r="35" spans="1:4" x14ac:dyDescent="0.2">
      <c r="A35" s="7">
        <v>27</v>
      </c>
      <c r="B35" s="12" t="s">
        <v>55</v>
      </c>
      <c r="C35" s="13" t="s">
        <v>56</v>
      </c>
      <c r="D35" s="10">
        <v>44108250</v>
      </c>
    </row>
    <row r="36" spans="1:4" ht="24" customHeight="1" x14ac:dyDescent="0.2">
      <c r="A36" s="7">
        <v>28</v>
      </c>
      <c r="B36" s="12" t="s">
        <v>57</v>
      </c>
      <c r="C36" s="13" t="s">
        <v>58</v>
      </c>
      <c r="D36" s="10">
        <v>0</v>
      </c>
    </row>
    <row r="37" spans="1:4" ht="12" customHeight="1" x14ac:dyDescent="0.2">
      <c r="A37" s="7">
        <v>29</v>
      </c>
      <c r="B37" s="8" t="s">
        <v>59</v>
      </c>
      <c r="C37" s="9" t="s">
        <v>60</v>
      </c>
      <c r="D37" s="10">
        <v>0</v>
      </c>
    </row>
    <row r="38" spans="1:4" x14ac:dyDescent="0.2">
      <c r="A38" s="7">
        <v>30</v>
      </c>
      <c r="B38" s="11" t="s">
        <v>61</v>
      </c>
      <c r="C38" s="15" t="s">
        <v>62</v>
      </c>
      <c r="D38" s="10">
        <v>0</v>
      </c>
    </row>
    <row r="39" spans="1:4" ht="24" x14ac:dyDescent="0.2">
      <c r="A39" s="7">
        <v>31</v>
      </c>
      <c r="B39" s="8" t="s">
        <v>63</v>
      </c>
      <c r="C39" s="9" t="s">
        <v>64</v>
      </c>
      <c r="D39" s="10">
        <v>0</v>
      </c>
    </row>
    <row r="40" spans="1:4" x14ac:dyDescent="0.2">
      <c r="A40" s="7">
        <v>32</v>
      </c>
      <c r="B40" s="12" t="s">
        <v>65</v>
      </c>
      <c r="C40" s="13" t="s">
        <v>66</v>
      </c>
      <c r="D40" s="10">
        <v>0</v>
      </c>
    </row>
    <row r="41" spans="1:4" x14ac:dyDescent="0.2">
      <c r="A41" s="7">
        <v>33</v>
      </c>
      <c r="B41" s="11" t="s">
        <v>67</v>
      </c>
      <c r="C41" s="9" t="s">
        <v>68</v>
      </c>
      <c r="D41" s="10">
        <v>26494112</v>
      </c>
    </row>
    <row r="42" spans="1:4" x14ac:dyDescent="0.2">
      <c r="A42" s="7">
        <v>34</v>
      </c>
      <c r="B42" s="14" t="s">
        <v>69</v>
      </c>
      <c r="C42" s="15" t="s">
        <v>70</v>
      </c>
      <c r="D42" s="10">
        <v>0</v>
      </c>
    </row>
    <row r="43" spans="1:4" x14ac:dyDescent="0.2">
      <c r="A43" s="7">
        <v>35</v>
      </c>
      <c r="B43" s="8" t="s">
        <v>71</v>
      </c>
      <c r="C43" s="9" t="s">
        <v>72</v>
      </c>
      <c r="D43" s="10">
        <v>0</v>
      </c>
    </row>
    <row r="44" spans="1:4" x14ac:dyDescent="0.2">
      <c r="A44" s="7">
        <v>36</v>
      </c>
      <c r="B44" s="11" t="s">
        <v>73</v>
      </c>
      <c r="C44" s="9" t="s">
        <v>74</v>
      </c>
      <c r="D44" s="10">
        <v>24913665</v>
      </c>
    </row>
    <row r="45" spans="1:4" x14ac:dyDescent="0.2">
      <c r="A45" s="7">
        <v>37</v>
      </c>
      <c r="B45" s="12" t="s">
        <v>75</v>
      </c>
      <c r="C45" s="13" t="s">
        <v>76</v>
      </c>
      <c r="D45" s="10">
        <v>22486676</v>
      </c>
    </row>
    <row r="46" spans="1:4" x14ac:dyDescent="0.2">
      <c r="A46" s="7">
        <v>38</v>
      </c>
      <c r="B46" s="11" t="s">
        <v>77</v>
      </c>
      <c r="C46" s="9" t="s">
        <v>78</v>
      </c>
      <c r="D46" s="10">
        <v>28038606</v>
      </c>
    </row>
    <row r="47" spans="1:4" x14ac:dyDescent="0.2">
      <c r="A47" s="7">
        <v>39</v>
      </c>
      <c r="B47" s="8" t="s">
        <v>79</v>
      </c>
      <c r="C47" s="9" t="s">
        <v>80</v>
      </c>
      <c r="D47" s="10">
        <v>31441786</v>
      </c>
    </row>
    <row r="48" spans="1:4" x14ac:dyDescent="0.2">
      <c r="A48" s="7">
        <v>40</v>
      </c>
      <c r="B48" s="16" t="s">
        <v>81</v>
      </c>
      <c r="C48" s="17" t="s">
        <v>82</v>
      </c>
      <c r="D48" s="10">
        <v>32792570</v>
      </c>
    </row>
    <row r="49" spans="1:4" x14ac:dyDescent="0.2">
      <c r="A49" s="7">
        <v>41</v>
      </c>
      <c r="B49" s="8" t="s">
        <v>83</v>
      </c>
      <c r="C49" s="9" t="s">
        <v>84</v>
      </c>
      <c r="D49" s="10">
        <v>27332652</v>
      </c>
    </row>
    <row r="50" spans="1:4" x14ac:dyDescent="0.2">
      <c r="A50" s="7">
        <v>42</v>
      </c>
      <c r="B50" s="14" t="s">
        <v>85</v>
      </c>
      <c r="C50" s="15" t="s">
        <v>86</v>
      </c>
      <c r="D50" s="10">
        <v>33249841</v>
      </c>
    </row>
    <row r="51" spans="1:4" x14ac:dyDescent="0.2">
      <c r="A51" s="7">
        <v>43</v>
      </c>
      <c r="B51" s="12" t="s">
        <v>87</v>
      </c>
      <c r="C51" s="13" t="s">
        <v>88</v>
      </c>
      <c r="D51" s="10">
        <v>21668286</v>
      </c>
    </row>
    <row r="52" spans="1:4" x14ac:dyDescent="0.2">
      <c r="A52" s="7">
        <v>44</v>
      </c>
      <c r="B52" s="11" t="s">
        <v>89</v>
      </c>
      <c r="C52" s="9" t="s">
        <v>90</v>
      </c>
      <c r="D52" s="10">
        <v>0</v>
      </c>
    </row>
    <row r="53" spans="1:4" x14ac:dyDescent="0.2">
      <c r="A53" s="7">
        <v>45</v>
      </c>
      <c r="B53" s="12" t="s">
        <v>91</v>
      </c>
      <c r="C53" s="13" t="s">
        <v>92</v>
      </c>
      <c r="D53" s="10">
        <v>0</v>
      </c>
    </row>
    <row r="54" spans="1:4" x14ac:dyDescent="0.2">
      <c r="A54" s="7">
        <v>46</v>
      </c>
      <c r="B54" s="8" t="s">
        <v>93</v>
      </c>
      <c r="C54" s="9" t="s">
        <v>94</v>
      </c>
      <c r="D54" s="10">
        <v>32007606</v>
      </c>
    </row>
    <row r="55" spans="1:4" ht="10.5" customHeight="1" x14ac:dyDescent="0.2">
      <c r="A55" s="7">
        <v>47</v>
      </c>
      <c r="B55" s="8" t="s">
        <v>95</v>
      </c>
      <c r="C55" s="9" t="s">
        <v>96</v>
      </c>
      <c r="D55" s="10">
        <v>17306468</v>
      </c>
    </row>
    <row r="56" spans="1:4" x14ac:dyDescent="0.2">
      <c r="A56" s="7">
        <v>48</v>
      </c>
      <c r="B56" s="18" t="s">
        <v>97</v>
      </c>
      <c r="C56" s="19" t="s">
        <v>98</v>
      </c>
      <c r="D56" s="10">
        <v>21704377</v>
      </c>
    </row>
    <row r="57" spans="1:4" x14ac:dyDescent="0.2">
      <c r="A57" s="7">
        <v>49</v>
      </c>
      <c r="B57" s="12" t="s">
        <v>99</v>
      </c>
      <c r="C57" s="13" t="s">
        <v>100</v>
      </c>
      <c r="D57" s="10">
        <v>36327128</v>
      </c>
    </row>
    <row r="58" spans="1:4" x14ac:dyDescent="0.2">
      <c r="A58" s="7">
        <v>50</v>
      </c>
      <c r="B58" s="11" t="s">
        <v>101</v>
      </c>
      <c r="C58" s="9" t="s">
        <v>102</v>
      </c>
      <c r="D58" s="10">
        <v>28940711</v>
      </c>
    </row>
    <row r="59" spans="1:4" ht="10.5" customHeight="1" x14ac:dyDescent="0.2">
      <c r="A59" s="7">
        <v>51</v>
      </c>
      <c r="B59" s="12" t="s">
        <v>103</v>
      </c>
      <c r="C59" s="13" t="s">
        <v>104</v>
      </c>
      <c r="D59" s="10">
        <v>19513441</v>
      </c>
    </row>
    <row r="60" spans="1:4" x14ac:dyDescent="0.2">
      <c r="A60" s="7">
        <v>52</v>
      </c>
      <c r="B60" s="11" t="s">
        <v>105</v>
      </c>
      <c r="C60" s="9" t="s">
        <v>106</v>
      </c>
      <c r="D60" s="10">
        <v>26433292</v>
      </c>
    </row>
    <row r="61" spans="1:4" x14ac:dyDescent="0.2">
      <c r="A61" s="7">
        <v>53</v>
      </c>
      <c r="B61" s="12" t="s">
        <v>107</v>
      </c>
      <c r="C61" s="13" t="s">
        <v>108</v>
      </c>
      <c r="D61" s="10">
        <v>26748986</v>
      </c>
    </row>
    <row r="62" spans="1:4" x14ac:dyDescent="0.2">
      <c r="A62" s="7">
        <v>54</v>
      </c>
      <c r="B62" s="12" t="s">
        <v>109</v>
      </c>
      <c r="C62" s="13" t="s">
        <v>110</v>
      </c>
      <c r="D62" s="10">
        <v>44695599</v>
      </c>
    </row>
    <row r="63" spans="1:4" x14ac:dyDescent="0.2">
      <c r="A63" s="7">
        <v>55</v>
      </c>
      <c r="B63" s="12" t="s">
        <v>111</v>
      </c>
      <c r="C63" s="13" t="s">
        <v>112</v>
      </c>
      <c r="D63" s="10">
        <v>30982760</v>
      </c>
    </row>
    <row r="64" spans="1:4" x14ac:dyDescent="0.2">
      <c r="A64" s="7">
        <v>56</v>
      </c>
      <c r="B64" s="12" t="s">
        <v>113</v>
      </c>
      <c r="C64" s="13" t="s">
        <v>114</v>
      </c>
      <c r="D64" s="10">
        <v>0</v>
      </c>
    </row>
    <row r="65" spans="1:4" x14ac:dyDescent="0.2">
      <c r="A65" s="7">
        <v>57</v>
      </c>
      <c r="B65" s="12" t="s">
        <v>115</v>
      </c>
      <c r="C65" s="13" t="s">
        <v>116</v>
      </c>
      <c r="D65" s="10">
        <v>0</v>
      </c>
    </row>
    <row r="66" spans="1:4" ht="17.25" customHeight="1" x14ac:dyDescent="0.2">
      <c r="A66" s="7">
        <v>58</v>
      </c>
      <c r="B66" s="12" t="s">
        <v>117</v>
      </c>
      <c r="C66" s="13" t="s">
        <v>118</v>
      </c>
      <c r="D66" s="10">
        <v>0</v>
      </c>
    </row>
    <row r="67" spans="1:4" ht="15" customHeight="1" x14ac:dyDescent="0.2">
      <c r="A67" s="7">
        <v>59</v>
      </c>
      <c r="B67" s="11" t="s">
        <v>119</v>
      </c>
      <c r="C67" s="13" t="s">
        <v>120</v>
      </c>
      <c r="D67" s="10">
        <v>0</v>
      </c>
    </row>
    <row r="68" spans="1:4" ht="16.5" customHeight="1" x14ac:dyDescent="0.2">
      <c r="A68" s="7">
        <v>60</v>
      </c>
      <c r="B68" s="14" t="s">
        <v>121</v>
      </c>
      <c r="C68" s="15" t="s">
        <v>122</v>
      </c>
      <c r="D68" s="10">
        <v>0</v>
      </c>
    </row>
    <row r="69" spans="1:4" ht="17.25" customHeight="1" x14ac:dyDescent="0.2">
      <c r="A69" s="7">
        <v>61</v>
      </c>
      <c r="B69" s="11" t="s">
        <v>123</v>
      </c>
      <c r="C69" s="13" t="s">
        <v>124</v>
      </c>
      <c r="D69" s="10">
        <v>0</v>
      </c>
    </row>
    <row r="70" spans="1:4" ht="12.75" customHeight="1" x14ac:dyDescent="0.2">
      <c r="A70" s="7">
        <v>62</v>
      </c>
      <c r="B70" s="12" t="s">
        <v>125</v>
      </c>
      <c r="C70" s="13" t="s">
        <v>126</v>
      </c>
      <c r="D70" s="10">
        <v>0</v>
      </c>
    </row>
    <row r="71" spans="1:4" ht="27.75" customHeight="1" x14ac:dyDescent="0.2">
      <c r="A71" s="7">
        <v>63</v>
      </c>
      <c r="B71" s="8" t="s">
        <v>127</v>
      </c>
      <c r="C71" s="13" t="s">
        <v>128</v>
      </c>
      <c r="D71" s="10">
        <v>0</v>
      </c>
    </row>
    <row r="72" spans="1:4" ht="24" x14ac:dyDescent="0.2">
      <c r="A72" s="7">
        <v>64</v>
      </c>
      <c r="B72" s="8" t="s">
        <v>129</v>
      </c>
      <c r="C72" s="13" t="s">
        <v>130</v>
      </c>
      <c r="D72" s="10">
        <v>0</v>
      </c>
    </row>
    <row r="73" spans="1:4" x14ac:dyDescent="0.2">
      <c r="A73" s="7">
        <v>65</v>
      </c>
      <c r="B73" s="11" t="s">
        <v>131</v>
      </c>
      <c r="C73" s="13" t="s">
        <v>132</v>
      </c>
      <c r="D73" s="10">
        <v>1828300</v>
      </c>
    </row>
    <row r="74" spans="1:4" x14ac:dyDescent="0.2">
      <c r="A74" s="7">
        <v>66</v>
      </c>
      <c r="B74" s="8" t="s">
        <v>133</v>
      </c>
      <c r="C74" s="13" t="s">
        <v>134</v>
      </c>
      <c r="D74" s="10">
        <v>0</v>
      </c>
    </row>
    <row r="75" spans="1:4" x14ac:dyDescent="0.2">
      <c r="A75" s="7">
        <v>67</v>
      </c>
      <c r="B75" s="11" t="s">
        <v>135</v>
      </c>
      <c r="C75" s="13" t="s">
        <v>136</v>
      </c>
      <c r="D75" s="10">
        <v>0</v>
      </c>
    </row>
    <row r="76" spans="1:4" x14ac:dyDescent="0.2">
      <c r="A76" s="7">
        <v>68</v>
      </c>
      <c r="B76" s="11" t="s">
        <v>137</v>
      </c>
      <c r="C76" s="13" t="s">
        <v>138</v>
      </c>
      <c r="D76" s="10">
        <v>0</v>
      </c>
    </row>
    <row r="77" spans="1:4" x14ac:dyDescent="0.2">
      <c r="A77" s="7">
        <v>69</v>
      </c>
      <c r="B77" s="11" t="s">
        <v>139</v>
      </c>
      <c r="C77" s="13" t="s">
        <v>140</v>
      </c>
      <c r="D77" s="10">
        <v>0</v>
      </c>
    </row>
    <row r="78" spans="1:4" x14ac:dyDescent="0.2">
      <c r="A78" s="7">
        <v>70</v>
      </c>
      <c r="B78" s="12" t="s">
        <v>141</v>
      </c>
      <c r="C78" s="13" t="s">
        <v>142</v>
      </c>
      <c r="D78" s="10">
        <v>0</v>
      </c>
    </row>
    <row r="79" spans="1:4" x14ac:dyDescent="0.2">
      <c r="A79" s="7">
        <v>71</v>
      </c>
      <c r="B79" s="11" t="s">
        <v>143</v>
      </c>
      <c r="C79" s="9" t="s">
        <v>144</v>
      </c>
      <c r="D79" s="10">
        <v>0</v>
      </c>
    </row>
    <row r="80" spans="1:4" x14ac:dyDescent="0.2">
      <c r="A80" s="7">
        <v>72</v>
      </c>
      <c r="B80" s="12" t="s">
        <v>145</v>
      </c>
      <c r="C80" s="13" t="s">
        <v>146</v>
      </c>
      <c r="D80" s="10">
        <v>0</v>
      </c>
    </row>
    <row r="81" spans="1:4" x14ac:dyDescent="0.2">
      <c r="A81" s="7">
        <v>73</v>
      </c>
      <c r="B81" s="11" t="s">
        <v>147</v>
      </c>
      <c r="C81" s="13" t="s">
        <v>148</v>
      </c>
      <c r="D81" s="10">
        <v>0</v>
      </c>
    </row>
    <row r="82" spans="1:4" x14ac:dyDescent="0.2">
      <c r="A82" s="7">
        <v>74</v>
      </c>
      <c r="B82" s="12" t="s">
        <v>149</v>
      </c>
      <c r="C82" s="13" t="s">
        <v>150</v>
      </c>
      <c r="D82" s="10">
        <v>0</v>
      </c>
    </row>
    <row r="83" spans="1:4" x14ac:dyDescent="0.2">
      <c r="A83" s="7">
        <v>75</v>
      </c>
      <c r="B83" s="12" t="s">
        <v>151</v>
      </c>
      <c r="C83" s="13" t="s">
        <v>152</v>
      </c>
      <c r="D83" s="10">
        <v>0</v>
      </c>
    </row>
    <row r="84" spans="1:4" ht="24" x14ac:dyDescent="0.2">
      <c r="A84" s="7">
        <v>76</v>
      </c>
      <c r="B84" s="20" t="s">
        <v>153</v>
      </c>
      <c r="C84" s="19" t="s">
        <v>154</v>
      </c>
      <c r="D84" s="10">
        <v>0</v>
      </c>
    </row>
    <row r="85" spans="1:4" ht="24" x14ac:dyDescent="0.2">
      <c r="A85" s="7">
        <v>77</v>
      </c>
      <c r="B85" s="8" t="s">
        <v>155</v>
      </c>
      <c r="C85" s="13" t="s">
        <v>156</v>
      </c>
      <c r="D85" s="10">
        <v>0</v>
      </c>
    </row>
    <row r="86" spans="1:4" ht="24" x14ac:dyDescent="0.2">
      <c r="A86" s="7">
        <v>78</v>
      </c>
      <c r="B86" s="11" t="s">
        <v>157</v>
      </c>
      <c r="C86" s="13" t="s">
        <v>158</v>
      </c>
      <c r="D86" s="10">
        <v>0</v>
      </c>
    </row>
    <row r="87" spans="1:4" ht="24" x14ac:dyDescent="0.2">
      <c r="A87" s="7">
        <v>79</v>
      </c>
      <c r="B87" s="11" t="s">
        <v>159</v>
      </c>
      <c r="C87" s="13" t="s">
        <v>160</v>
      </c>
      <c r="D87" s="10">
        <v>0</v>
      </c>
    </row>
    <row r="88" spans="1:4" ht="24" x14ac:dyDescent="0.2">
      <c r="A88" s="7">
        <v>80</v>
      </c>
      <c r="B88" s="8" t="s">
        <v>161</v>
      </c>
      <c r="C88" s="13" t="s">
        <v>162</v>
      </c>
      <c r="D88" s="10">
        <v>0</v>
      </c>
    </row>
    <row r="89" spans="1:4" ht="24" x14ac:dyDescent="0.2">
      <c r="A89" s="7">
        <v>81</v>
      </c>
      <c r="B89" s="8" t="s">
        <v>163</v>
      </c>
      <c r="C89" s="13" t="s">
        <v>164</v>
      </c>
      <c r="D89" s="10">
        <v>0</v>
      </c>
    </row>
    <row r="90" spans="1:4" ht="24" x14ac:dyDescent="0.2">
      <c r="A90" s="7">
        <v>82</v>
      </c>
      <c r="B90" s="8" t="s">
        <v>165</v>
      </c>
      <c r="C90" s="13" t="s">
        <v>166</v>
      </c>
      <c r="D90" s="10">
        <v>0</v>
      </c>
    </row>
    <row r="91" spans="1:4" x14ac:dyDescent="0.2">
      <c r="A91" s="7">
        <v>83</v>
      </c>
      <c r="B91" s="12" t="s">
        <v>167</v>
      </c>
      <c r="C91" s="13" t="s">
        <v>168</v>
      </c>
      <c r="D91" s="10">
        <v>0</v>
      </c>
    </row>
    <row r="92" spans="1:4" x14ac:dyDescent="0.2">
      <c r="A92" s="7">
        <v>84</v>
      </c>
      <c r="B92" s="8" t="s">
        <v>169</v>
      </c>
      <c r="C92" s="13" t="s">
        <v>170</v>
      </c>
      <c r="D92" s="10">
        <v>0</v>
      </c>
    </row>
    <row r="93" spans="1:4" x14ac:dyDescent="0.2">
      <c r="A93" s="7">
        <v>85</v>
      </c>
      <c r="B93" s="12" t="s">
        <v>171</v>
      </c>
      <c r="C93" s="13" t="s">
        <v>172</v>
      </c>
      <c r="D93" s="10">
        <v>1844735</v>
      </c>
    </row>
    <row r="94" spans="1:4" x14ac:dyDescent="0.2">
      <c r="A94" s="7">
        <v>86</v>
      </c>
      <c r="B94" s="14" t="s">
        <v>173</v>
      </c>
      <c r="C94" s="15" t="s">
        <v>174</v>
      </c>
      <c r="D94" s="10">
        <v>0</v>
      </c>
    </row>
    <row r="95" spans="1:4" x14ac:dyDescent="0.2">
      <c r="A95" s="7">
        <v>87</v>
      </c>
      <c r="B95" s="8" t="s">
        <v>175</v>
      </c>
      <c r="C95" s="13" t="s">
        <v>176</v>
      </c>
      <c r="D95" s="10">
        <v>0</v>
      </c>
    </row>
    <row r="96" spans="1:4" x14ac:dyDescent="0.2">
      <c r="A96" s="7">
        <v>88</v>
      </c>
      <c r="B96" s="8" t="s">
        <v>177</v>
      </c>
      <c r="C96" s="13" t="s">
        <v>178</v>
      </c>
      <c r="D96" s="10">
        <v>2466934</v>
      </c>
    </row>
    <row r="97" spans="1:4" ht="13.5" customHeight="1" x14ac:dyDescent="0.2">
      <c r="A97" s="7">
        <v>89</v>
      </c>
      <c r="B97" s="14" t="s">
        <v>179</v>
      </c>
      <c r="C97" s="15" t="s">
        <v>180</v>
      </c>
      <c r="D97" s="10">
        <v>0</v>
      </c>
    </row>
    <row r="98" spans="1:4" ht="14.25" customHeight="1" x14ac:dyDescent="0.2">
      <c r="A98" s="7">
        <v>90</v>
      </c>
      <c r="B98" s="8" t="s">
        <v>181</v>
      </c>
      <c r="C98" s="13" t="s">
        <v>182</v>
      </c>
      <c r="D98" s="10">
        <v>1302121</v>
      </c>
    </row>
    <row r="99" spans="1:4" x14ac:dyDescent="0.2">
      <c r="A99" s="7">
        <v>91</v>
      </c>
      <c r="B99" s="14" t="s">
        <v>183</v>
      </c>
      <c r="C99" s="15" t="s">
        <v>184</v>
      </c>
      <c r="D99" s="10">
        <v>0</v>
      </c>
    </row>
    <row r="100" spans="1:4" x14ac:dyDescent="0.2">
      <c r="A100" s="7">
        <v>92</v>
      </c>
      <c r="B100" s="11" t="s">
        <v>185</v>
      </c>
      <c r="C100" s="13" t="s">
        <v>186</v>
      </c>
      <c r="D100" s="10">
        <v>0</v>
      </c>
    </row>
    <row r="101" spans="1:4" x14ac:dyDescent="0.2">
      <c r="A101" s="7">
        <v>93</v>
      </c>
      <c r="B101" s="12" t="s">
        <v>187</v>
      </c>
      <c r="C101" s="13" t="s">
        <v>188</v>
      </c>
      <c r="D101" s="10">
        <v>0</v>
      </c>
    </row>
    <row r="102" spans="1:4" ht="24" x14ac:dyDescent="0.2">
      <c r="A102" s="7">
        <v>94</v>
      </c>
      <c r="B102" s="11" t="s">
        <v>189</v>
      </c>
      <c r="C102" s="9" t="s">
        <v>190</v>
      </c>
      <c r="D102" s="10">
        <v>0</v>
      </c>
    </row>
    <row r="103" spans="1:4" x14ac:dyDescent="0.2">
      <c r="A103" s="7">
        <v>95</v>
      </c>
      <c r="B103" s="11" t="s">
        <v>191</v>
      </c>
      <c r="C103" s="15" t="s">
        <v>192</v>
      </c>
      <c r="D103" s="10">
        <v>0</v>
      </c>
    </row>
    <row r="104" spans="1:4" x14ac:dyDescent="0.2">
      <c r="A104" s="7">
        <v>96</v>
      </c>
      <c r="B104" s="12" t="s">
        <v>193</v>
      </c>
      <c r="C104" s="13" t="s">
        <v>194</v>
      </c>
      <c r="D104" s="10">
        <v>0</v>
      </c>
    </row>
    <row r="105" spans="1:4" x14ac:dyDescent="0.2">
      <c r="A105" s="7">
        <v>97</v>
      </c>
      <c r="B105" s="11" t="s">
        <v>195</v>
      </c>
      <c r="C105" s="21" t="s">
        <v>196</v>
      </c>
      <c r="D105" s="10">
        <v>23124999</v>
      </c>
    </row>
    <row r="106" spans="1:4" x14ac:dyDescent="0.2">
      <c r="A106" s="7">
        <v>98</v>
      </c>
      <c r="B106" s="12" t="s">
        <v>197</v>
      </c>
      <c r="C106" s="13" t="s">
        <v>198</v>
      </c>
      <c r="D106" s="10">
        <v>13459192</v>
      </c>
    </row>
    <row r="107" spans="1:4" x14ac:dyDescent="0.2">
      <c r="A107" s="7">
        <v>99</v>
      </c>
      <c r="B107" s="12" t="s">
        <v>199</v>
      </c>
      <c r="C107" s="13" t="s">
        <v>200</v>
      </c>
      <c r="D107" s="10">
        <v>14304235</v>
      </c>
    </row>
    <row r="108" spans="1:4" x14ac:dyDescent="0.2">
      <c r="A108" s="7">
        <v>100</v>
      </c>
      <c r="B108" s="11" t="s">
        <v>201</v>
      </c>
      <c r="C108" s="15" t="s">
        <v>202</v>
      </c>
      <c r="D108" s="10">
        <v>19886090</v>
      </c>
    </row>
    <row r="109" spans="1:4" x14ac:dyDescent="0.2">
      <c r="A109" s="7">
        <v>101</v>
      </c>
      <c r="B109" s="11" t="s">
        <v>203</v>
      </c>
      <c r="C109" s="9" t="s">
        <v>204</v>
      </c>
      <c r="D109" s="10">
        <v>28660105</v>
      </c>
    </row>
    <row r="110" spans="1:4" x14ac:dyDescent="0.2">
      <c r="A110" s="7">
        <v>102</v>
      </c>
      <c r="B110" s="8" t="s">
        <v>205</v>
      </c>
      <c r="C110" s="9" t="s">
        <v>206</v>
      </c>
      <c r="D110" s="10">
        <v>30184392</v>
      </c>
    </row>
    <row r="111" spans="1:4" x14ac:dyDescent="0.2">
      <c r="A111" s="7">
        <v>103</v>
      </c>
      <c r="B111" s="8" t="s">
        <v>207</v>
      </c>
      <c r="C111" s="9" t="s">
        <v>208</v>
      </c>
      <c r="D111" s="10">
        <v>30216763</v>
      </c>
    </row>
    <row r="112" spans="1:4" x14ac:dyDescent="0.2">
      <c r="A112" s="7">
        <v>104</v>
      </c>
      <c r="B112" s="12" t="s">
        <v>209</v>
      </c>
      <c r="C112" s="13" t="s">
        <v>210</v>
      </c>
      <c r="D112" s="10">
        <v>13484987</v>
      </c>
    </row>
    <row r="113" spans="1:4" x14ac:dyDescent="0.2">
      <c r="A113" s="7">
        <v>105</v>
      </c>
      <c r="B113" s="14" t="s">
        <v>211</v>
      </c>
      <c r="C113" s="15" t="s">
        <v>212</v>
      </c>
      <c r="D113" s="10">
        <v>22437121</v>
      </c>
    </row>
    <row r="114" spans="1:4" x14ac:dyDescent="0.2">
      <c r="A114" s="7">
        <v>106</v>
      </c>
      <c r="B114" s="8" t="s">
        <v>213</v>
      </c>
      <c r="C114" s="9" t="s">
        <v>214</v>
      </c>
      <c r="D114" s="10">
        <v>27500501</v>
      </c>
    </row>
    <row r="115" spans="1:4" x14ac:dyDescent="0.2">
      <c r="A115" s="7">
        <v>107</v>
      </c>
      <c r="B115" s="11" t="s">
        <v>215</v>
      </c>
      <c r="C115" s="9" t="s">
        <v>216</v>
      </c>
      <c r="D115" s="10">
        <v>15489431</v>
      </c>
    </row>
    <row r="116" spans="1:4" x14ac:dyDescent="0.2">
      <c r="A116" s="7">
        <v>108</v>
      </c>
      <c r="B116" s="12" t="s">
        <v>217</v>
      </c>
      <c r="C116" s="13" t="s">
        <v>218</v>
      </c>
      <c r="D116" s="10">
        <v>14596512</v>
      </c>
    </row>
    <row r="117" spans="1:4" ht="12" customHeight="1" x14ac:dyDescent="0.2">
      <c r="A117" s="7">
        <v>109</v>
      </c>
      <c r="B117" s="12" t="s">
        <v>219</v>
      </c>
      <c r="C117" s="13" t="s">
        <v>220</v>
      </c>
      <c r="D117" s="10">
        <v>32069242</v>
      </c>
    </row>
    <row r="118" spans="1:4" x14ac:dyDescent="0.2">
      <c r="A118" s="7">
        <v>110</v>
      </c>
      <c r="B118" s="8" t="s">
        <v>221</v>
      </c>
      <c r="C118" s="9" t="s">
        <v>222</v>
      </c>
      <c r="D118" s="10">
        <v>29284374</v>
      </c>
    </row>
    <row r="119" spans="1:4" x14ac:dyDescent="0.2">
      <c r="A119" s="7">
        <v>111</v>
      </c>
      <c r="B119" s="11" t="s">
        <v>223</v>
      </c>
      <c r="C119" s="9" t="s">
        <v>224</v>
      </c>
      <c r="D119" s="10">
        <v>24404138</v>
      </c>
    </row>
    <row r="120" spans="1:4" x14ac:dyDescent="0.2">
      <c r="A120" s="7">
        <v>112</v>
      </c>
      <c r="B120" s="8" t="s">
        <v>225</v>
      </c>
      <c r="C120" s="13" t="s">
        <v>226</v>
      </c>
      <c r="D120" s="10">
        <v>0</v>
      </c>
    </row>
    <row r="121" spans="1:4" x14ac:dyDescent="0.2">
      <c r="A121" s="7">
        <v>113</v>
      </c>
      <c r="B121" s="8" t="s">
        <v>227</v>
      </c>
      <c r="C121" s="9" t="s">
        <v>228</v>
      </c>
      <c r="D121" s="10">
        <v>0</v>
      </c>
    </row>
    <row r="122" spans="1:4" x14ac:dyDescent="0.2">
      <c r="A122" s="7">
        <v>114</v>
      </c>
      <c r="B122" s="12" t="s">
        <v>229</v>
      </c>
      <c r="C122" s="13" t="s">
        <v>230</v>
      </c>
      <c r="D122" s="10">
        <v>0</v>
      </c>
    </row>
    <row r="123" spans="1:4" ht="13.5" customHeight="1" x14ac:dyDescent="0.2">
      <c r="A123" s="7">
        <v>115</v>
      </c>
      <c r="B123" s="12" t="s">
        <v>231</v>
      </c>
      <c r="C123" s="13" t="s">
        <v>232</v>
      </c>
      <c r="D123" s="10">
        <v>0</v>
      </c>
    </row>
    <row r="124" spans="1:4" x14ac:dyDescent="0.2">
      <c r="A124" s="7">
        <v>116</v>
      </c>
      <c r="B124" s="12" t="s">
        <v>233</v>
      </c>
      <c r="C124" s="13" t="s">
        <v>234</v>
      </c>
      <c r="D124" s="10">
        <v>0</v>
      </c>
    </row>
    <row r="125" spans="1:4" x14ac:dyDescent="0.2">
      <c r="A125" s="7">
        <v>117</v>
      </c>
      <c r="B125" s="12" t="s">
        <v>235</v>
      </c>
      <c r="C125" s="13" t="s">
        <v>236</v>
      </c>
      <c r="D125" s="10">
        <v>0</v>
      </c>
    </row>
    <row r="126" spans="1:4" x14ac:dyDescent="0.2">
      <c r="A126" s="7">
        <v>118</v>
      </c>
      <c r="B126" s="12" t="s">
        <v>237</v>
      </c>
      <c r="C126" s="13" t="s">
        <v>238</v>
      </c>
      <c r="D126" s="10">
        <v>0</v>
      </c>
    </row>
    <row r="127" spans="1:4" ht="12.75" customHeight="1" x14ac:dyDescent="0.2">
      <c r="A127" s="7">
        <v>119</v>
      </c>
      <c r="B127" s="12" t="s">
        <v>239</v>
      </c>
      <c r="C127" s="13" t="s">
        <v>240</v>
      </c>
      <c r="D127" s="10">
        <v>0</v>
      </c>
    </row>
    <row r="128" spans="1:4" x14ac:dyDescent="0.2">
      <c r="A128" s="7">
        <v>120</v>
      </c>
      <c r="B128" s="22" t="s">
        <v>241</v>
      </c>
      <c r="C128" s="23" t="s">
        <v>242</v>
      </c>
      <c r="D128" s="10">
        <v>0</v>
      </c>
    </row>
    <row r="129" spans="1:4" x14ac:dyDescent="0.2">
      <c r="A129" s="7">
        <v>121</v>
      </c>
      <c r="B129" s="11" t="s">
        <v>243</v>
      </c>
      <c r="C129" s="9" t="s">
        <v>244</v>
      </c>
      <c r="D129" s="10">
        <v>0</v>
      </c>
    </row>
    <row r="130" spans="1:4" x14ac:dyDescent="0.2">
      <c r="A130" s="7">
        <v>122</v>
      </c>
      <c r="B130" s="12" t="s">
        <v>245</v>
      </c>
      <c r="C130" s="13" t="s">
        <v>246</v>
      </c>
      <c r="D130" s="10">
        <v>0</v>
      </c>
    </row>
    <row r="131" spans="1:4" x14ac:dyDescent="0.2">
      <c r="A131" s="7">
        <v>123</v>
      </c>
      <c r="B131" s="8" t="s">
        <v>247</v>
      </c>
      <c r="C131" s="24" t="s">
        <v>248</v>
      </c>
      <c r="D131" s="10">
        <v>0</v>
      </c>
    </row>
    <row r="132" spans="1:4" ht="24" x14ac:dyDescent="0.2">
      <c r="A132" s="7">
        <v>124</v>
      </c>
      <c r="B132" s="12" t="s">
        <v>249</v>
      </c>
      <c r="C132" s="13" t="s">
        <v>250</v>
      </c>
      <c r="D132" s="10">
        <v>0</v>
      </c>
    </row>
    <row r="133" spans="1:4" ht="21.75" customHeight="1" x14ac:dyDescent="0.2">
      <c r="A133" s="7">
        <v>125</v>
      </c>
      <c r="B133" s="12" t="s">
        <v>251</v>
      </c>
      <c r="C133" s="13" t="s">
        <v>252</v>
      </c>
      <c r="D133" s="10">
        <v>0</v>
      </c>
    </row>
    <row r="134" spans="1:4" x14ac:dyDescent="0.2">
      <c r="A134" s="7">
        <v>126</v>
      </c>
      <c r="B134" s="11" t="s">
        <v>253</v>
      </c>
      <c r="C134" s="13" t="s">
        <v>254</v>
      </c>
      <c r="D134" s="10">
        <v>0</v>
      </c>
    </row>
    <row r="135" spans="1:4" x14ac:dyDescent="0.2">
      <c r="A135" s="7">
        <v>127</v>
      </c>
      <c r="B135" s="14" t="s">
        <v>255</v>
      </c>
      <c r="C135" s="15" t="s">
        <v>256</v>
      </c>
      <c r="D135" s="10">
        <v>0</v>
      </c>
    </row>
    <row r="136" spans="1:4" x14ac:dyDescent="0.2">
      <c r="A136" s="7">
        <v>128</v>
      </c>
      <c r="B136" s="12" t="s">
        <v>257</v>
      </c>
      <c r="C136" s="13" t="s">
        <v>258</v>
      </c>
      <c r="D136" s="10">
        <v>0</v>
      </c>
    </row>
    <row r="137" spans="1:4" ht="24" customHeight="1" x14ac:dyDescent="0.2">
      <c r="A137" s="7">
        <v>129</v>
      </c>
      <c r="B137" s="8" t="s">
        <v>259</v>
      </c>
      <c r="C137" s="9" t="s">
        <v>260</v>
      </c>
      <c r="D137" s="10">
        <v>0</v>
      </c>
    </row>
    <row r="138" spans="1:4" x14ac:dyDescent="0.2">
      <c r="A138" s="7">
        <v>130</v>
      </c>
      <c r="B138" s="11" t="s">
        <v>261</v>
      </c>
      <c r="C138" s="9" t="s">
        <v>262</v>
      </c>
      <c r="D138" s="10">
        <v>0</v>
      </c>
    </row>
    <row r="139" spans="1:4" x14ac:dyDescent="0.2">
      <c r="A139" s="7">
        <v>131</v>
      </c>
      <c r="B139" s="12" t="s">
        <v>263</v>
      </c>
      <c r="C139" s="13" t="s">
        <v>264</v>
      </c>
      <c r="D139" s="10">
        <v>0</v>
      </c>
    </row>
    <row r="140" spans="1:4" x14ac:dyDescent="0.2">
      <c r="A140" s="7">
        <v>132</v>
      </c>
      <c r="B140" s="12" t="s">
        <v>265</v>
      </c>
      <c r="C140" s="13" t="s">
        <v>266</v>
      </c>
      <c r="D140" s="10">
        <v>0</v>
      </c>
    </row>
    <row r="141" spans="1:4" ht="13.5" customHeight="1" x14ac:dyDescent="0.2">
      <c r="A141" s="7">
        <v>133</v>
      </c>
      <c r="B141" s="12" t="s">
        <v>267</v>
      </c>
      <c r="C141" s="13" t="s">
        <v>268</v>
      </c>
      <c r="D141" s="10">
        <v>0</v>
      </c>
    </row>
    <row r="142" spans="1:4" x14ac:dyDescent="0.2">
      <c r="A142" s="7">
        <v>134</v>
      </c>
      <c r="B142" s="12" t="s">
        <v>269</v>
      </c>
      <c r="C142" s="13" t="s">
        <v>270</v>
      </c>
      <c r="D142" s="10">
        <v>0</v>
      </c>
    </row>
    <row r="143" spans="1:4" x14ac:dyDescent="0.2">
      <c r="A143" s="7">
        <v>135</v>
      </c>
      <c r="B143" s="12" t="s">
        <v>271</v>
      </c>
      <c r="C143" s="13" t="s">
        <v>272</v>
      </c>
      <c r="D143" s="10">
        <v>0</v>
      </c>
    </row>
    <row r="144" spans="1:4" x14ac:dyDescent="0.2">
      <c r="A144" s="7">
        <v>136</v>
      </c>
      <c r="B144" s="8" t="s">
        <v>273</v>
      </c>
      <c r="C144" s="9" t="s">
        <v>274</v>
      </c>
      <c r="D144" s="10">
        <v>0</v>
      </c>
    </row>
    <row r="145" spans="1:4" ht="10.5" customHeight="1" x14ac:dyDescent="0.2">
      <c r="A145" s="7">
        <v>137</v>
      </c>
      <c r="B145" s="12" t="s">
        <v>275</v>
      </c>
      <c r="C145" s="13" t="s">
        <v>276</v>
      </c>
      <c r="D145" s="10">
        <v>0</v>
      </c>
    </row>
    <row r="146" spans="1:4" x14ac:dyDescent="0.2">
      <c r="A146" s="7">
        <v>138</v>
      </c>
      <c r="B146" s="8" t="s">
        <v>277</v>
      </c>
      <c r="C146" s="13" t="s">
        <v>278</v>
      </c>
      <c r="D146" s="10">
        <v>0</v>
      </c>
    </row>
    <row r="147" spans="1:4" x14ac:dyDescent="0.2">
      <c r="A147" s="7">
        <v>139</v>
      </c>
      <c r="B147" s="14" t="s">
        <v>279</v>
      </c>
      <c r="C147" s="15" t="s">
        <v>280</v>
      </c>
      <c r="D147" s="10">
        <v>0</v>
      </c>
    </row>
    <row r="148" spans="1:4" x14ac:dyDescent="0.2">
      <c r="A148" s="7">
        <v>140</v>
      </c>
      <c r="B148" s="12" t="s">
        <v>281</v>
      </c>
      <c r="C148" s="13" t="s">
        <v>282</v>
      </c>
      <c r="D148" s="10">
        <v>0</v>
      </c>
    </row>
    <row r="149" spans="1:4" x14ac:dyDescent="0.2">
      <c r="A149" s="7">
        <v>141</v>
      </c>
      <c r="B149" s="12" t="s">
        <v>283</v>
      </c>
      <c r="C149" s="13" t="s">
        <v>284</v>
      </c>
      <c r="D149" s="10">
        <v>0</v>
      </c>
    </row>
    <row r="150" spans="1:4" x14ac:dyDescent="0.2">
      <c r="A150" s="7">
        <v>142</v>
      </c>
      <c r="B150" s="12" t="s">
        <v>285</v>
      </c>
      <c r="C150" s="13" t="s">
        <v>286</v>
      </c>
      <c r="D150" s="10">
        <v>0</v>
      </c>
    </row>
    <row r="151" spans="1:4" x14ac:dyDescent="0.2">
      <c r="A151" s="7">
        <v>143</v>
      </c>
      <c r="B151" s="14" t="s">
        <v>287</v>
      </c>
      <c r="C151" s="15" t="s">
        <v>288</v>
      </c>
      <c r="D151" s="10">
        <v>0</v>
      </c>
    </row>
    <row r="152" spans="1:4" x14ac:dyDescent="0.2">
      <c r="A152" s="7">
        <v>144</v>
      </c>
      <c r="B152" s="11" t="s">
        <v>289</v>
      </c>
      <c r="C152" s="15" t="s">
        <v>290</v>
      </c>
      <c r="D152" s="10">
        <v>19780648</v>
      </c>
    </row>
    <row r="153" spans="1:4" x14ac:dyDescent="0.2">
      <c r="A153" s="7">
        <v>145</v>
      </c>
      <c r="B153" s="12" t="s">
        <v>291</v>
      </c>
      <c r="C153" s="13" t="s">
        <v>292</v>
      </c>
      <c r="D153" s="10">
        <v>0</v>
      </c>
    </row>
    <row r="154" spans="1:4" x14ac:dyDescent="0.2">
      <c r="A154" s="7">
        <v>146</v>
      </c>
      <c r="B154" s="8" t="s">
        <v>293</v>
      </c>
      <c r="C154" s="9" t="s">
        <v>294</v>
      </c>
      <c r="D154" s="10">
        <v>0</v>
      </c>
    </row>
    <row r="155" spans="1:4" x14ac:dyDescent="0.2">
      <c r="A155" s="7">
        <v>147</v>
      </c>
      <c r="B155" s="8" t="s">
        <v>295</v>
      </c>
      <c r="C155" s="9" t="s">
        <v>296</v>
      </c>
      <c r="D155" s="10">
        <v>0</v>
      </c>
    </row>
    <row r="156" spans="1:4" ht="12.75" x14ac:dyDescent="0.2">
      <c r="A156" s="7">
        <v>148</v>
      </c>
      <c r="B156" s="25" t="s">
        <v>297</v>
      </c>
      <c r="C156" s="26" t="s">
        <v>298</v>
      </c>
      <c r="D156" s="10">
        <v>0</v>
      </c>
    </row>
  </sheetData>
  <mergeCells count="7">
    <mergeCell ref="A7:C7"/>
    <mergeCell ref="A8:C8"/>
    <mergeCell ref="A2:D2"/>
    <mergeCell ref="A4:A5"/>
    <mergeCell ref="B4:B5"/>
    <mergeCell ref="C4:C5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6"/>
  <sheetViews>
    <sheetView zoomScale="110" zoomScaleNormal="110" workbookViewId="0">
      <pane xSplit="3" ySplit="5" topLeftCell="D19" activePane="bottomRight" state="frozen"/>
      <selection pane="topRight" activeCell="D1" sqref="D1"/>
      <selection pane="bottomLeft" activeCell="A6" sqref="A6"/>
      <selection pane="bottomRight" activeCell="G30" sqref="G30"/>
    </sheetView>
  </sheetViews>
  <sheetFormatPr defaultRowHeight="12" x14ac:dyDescent="0.2"/>
  <cols>
    <col min="1" max="1" width="4.7109375" style="214" customWidth="1"/>
    <col min="2" max="2" width="9.28515625" style="214" customWidth="1"/>
    <col min="3" max="3" width="31.28515625" style="245" customWidth="1"/>
    <col min="4" max="4" width="13.140625" style="245" customWidth="1"/>
    <col min="5" max="5" width="15.140625" style="213" customWidth="1"/>
    <col min="6" max="6" width="13.5703125" style="213" customWidth="1"/>
    <col min="7" max="7" width="13.7109375" style="213" customWidth="1"/>
    <col min="8" max="8" width="11.85546875" style="213" customWidth="1"/>
    <col min="9" max="9" width="13.5703125" style="213" customWidth="1"/>
    <col min="10" max="16384" width="9.140625" style="213"/>
  </cols>
  <sheetData>
    <row r="2" spans="1:9" ht="30" customHeight="1" x14ac:dyDescent="0.2">
      <c r="A2" s="212" t="s">
        <v>339</v>
      </c>
      <c r="B2" s="212"/>
      <c r="C2" s="212"/>
      <c r="D2" s="212"/>
      <c r="E2" s="212"/>
      <c r="F2" s="212"/>
      <c r="G2" s="212"/>
      <c r="H2" s="212"/>
      <c r="I2" s="212"/>
    </row>
    <row r="3" spans="1:9" x14ac:dyDescent="0.2">
      <c r="C3" s="215"/>
      <c r="D3" s="215"/>
      <c r="I3" s="213" t="s">
        <v>329</v>
      </c>
    </row>
    <row r="4" spans="1:9" s="218" customFormat="1" ht="24.75" customHeight="1" x14ac:dyDescent="0.2">
      <c r="A4" s="216" t="s">
        <v>0</v>
      </c>
      <c r="B4" s="216" t="s">
        <v>1</v>
      </c>
      <c r="C4" s="246" t="s">
        <v>2</v>
      </c>
      <c r="D4" s="216" t="s">
        <v>300</v>
      </c>
      <c r="E4" s="247" t="s">
        <v>334</v>
      </c>
      <c r="F4" s="247"/>
      <c r="G4" s="247" t="s">
        <v>335</v>
      </c>
      <c r="H4" s="247"/>
      <c r="I4" s="247"/>
    </row>
    <row r="5" spans="1:9" ht="51.75" customHeight="1" x14ac:dyDescent="0.2">
      <c r="A5" s="221"/>
      <c r="B5" s="221"/>
      <c r="C5" s="248"/>
      <c r="D5" s="221"/>
      <c r="E5" s="249" t="s">
        <v>336</v>
      </c>
      <c r="F5" s="249" t="s">
        <v>337</v>
      </c>
      <c r="G5" s="249" t="s">
        <v>337</v>
      </c>
      <c r="H5" s="249" t="s">
        <v>338</v>
      </c>
      <c r="I5" s="249" t="s">
        <v>336</v>
      </c>
    </row>
    <row r="6" spans="1:9" ht="11.25" customHeight="1" x14ac:dyDescent="0.2">
      <c r="A6" s="159" t="s">
        <v>300</v>
      </c>
      <c r="B6" s="159"/>
      <c r="C6" s="159"/>
      <c r="D6" s="226">
        <f>D7+D8</f>
        <v>1396572416</v>
      </c>
      <c r="E6" s="226">
        <f t="shared" ref="E6:I6" si="0">E7+E8</f>
        <v>6960425</v>
      </c>
      <c r="F6" s="226">
        <f t="shared" si="0"/>
        <v>20565428</v>
      </c>
      <c r="G6" s="226">
        <f t="shared" si="0"/>
        <v>12986000</v>
      </c>
      <c r="H6" s="226">
        <f t="shared" si="0"/>
        <v>3116640</v>
      </c>
      <c r="I6" s="226">
        <f t="shared" si="0"/>
        <v>1352943923</v>
      </c>
    </row>
    <row r="7" spans="1:9" ht="11.25" customHeight="1" x14ac:dyDescent="0.2">
      <c r="A7" s="162" t="s">
        <v>299</v>
      </c>
      <c r="B7" s="163"/>
      <c r="C7" s="164"/>
      <c r="D7" s="224">
        <f>I7</f>
        <v>157108046</v>
      </c>
      <c r="E7" s="225"/>
      <c r="F7" s="225"/>
      <c r="G7" s="225"/>
      <c r="H7" s="225"/>
      <c r="I7" s="225">
        <f>159026556-1785575-132935</f>
        <v>157108046</v>
      </c>
    </row>
    <row r="8" spans="1:9" ht="11.25" customHeight="1" x14ac:dyDescent="0.2">
      <c r="A8" s="162" t="s">
        <v>394</v>
      </c>
      <c r="B8" s="163"/>
      <c r="C8" s="164"/>
      <c r="D8" s="226">
        <f>SUM(D9:D156)</f>
        <v>1239464370</v>
      </c>
      <c r="E8" s="226">
        <f t="shared" ref="E8:I8" si="1">SUM(E9:E156)</f>
        <v>6960425</v>
      </c>
      <c r="F8" s="226">
        <f t="shared" si="1"/>
        <v>20565428</v>
      </c>
      <c r="G8" s="226">
        <f t="shared" si="1"/>
        <v>12986000</v>
      </c>
      <c r="H8" s="226">
        <f t="shared" si="1"/>
        <v>3116640</v>
      </c>
      <c r="I8" s="226">
        <f t="shared" si="1"/>
        <v>1195835877</v>
      </c>
    </row>
    <row r="9" spans="1:9" ht="12" customHeight="1" x14ac:dyDescent="0.2">
      <c r="A9" s="227">
        <v>1</v>
      </c>
      <c r="B9" s="228" t="s">
        <v>3</v>
      </c>
      <c r="C9" s="229" t="s">
        <v>4</v>
      </c>
      <c r="D9" s="250">
        <f>E9+F9+G9+H9+I9</f>
        <v>0</v>
      </c>
      <c r="E9" s="251"/>
      <c r="F9" s="251"/>
      <c r="G9" s="251"/>
      <c r="H9" s="251"/>
      <c r="I9" s="251"/>
    </row>
    <row r="10" spans="1:9" x14ac:dyDescent="0.2">
      <c r="A10" s="227">
        <v>2</v>
      </c>
      <c r="B10" s="230" t="s">
        <v>5</v>
      </c>
      <c r="C10" s="229" t="s">
        <v>6</v>
      </c>
      <c r="D10" s="250">
        <f t="shared" ref="D10:D73" si="2">E10+F10+G10+H10+I10</f>
        <v>0</v>
      </c>
      <c r="E10" s="251"/>
      <c r="F10" s="251"/>
      <c r="G10" s="251"/>
      <c r="H10" s="251"/>
      <c r="I10" s="251"/>
    </row>
    <row r="11" spans="1:9" x14ac:dyDescent="0.2">
      <c r="A11" s="227">
        <v>3</v>
      </c>
      <c r="B11" s="231" t="s">
        <v>7</v>
      </c>
      <c r="C11" s="232" t="s">
        <v>8</v>
      </c>
      <c r="D11" s="250">
        <f t="shared" si="2"/>
        <v>0</v>
      </c>
      <c r="E11" s="251"/>
      <c r="F11" s="251"/>
      <c r="G11" s="251"/>
      <c r="H11" s="251"/>
      <c r="I11" s="251"/>
    </row>
    <row r="12" spans="1:9" ht="14.25" customHeight="1" x14ac:dyDescent="0.2">
      <c r="A12" s="227">
        <v>4</v>
      </c>
      <c r="B12" s="228" t="s">
        <v>9</v>
      </c>
      <c r="C12" s="229" t="s">
        <v>10</v>
      </c>
      <c r="D12" s="250">
        <f t="shared" si="2"/>
        <v>0</v>
      </c>
      <c r="E12" s="251"/>
      <c r="F12" s="251"/>
      <c r="G12" s="251"/>
      <c r="H12" s="251"/>
      <c r="I12" s="251"/>
    </row>
    <row r="13" spans="1:9" x14ac:dyDescent="0.2">
      <c r="A13" s="227">
        <v>5</v>
      </c>
      <c r="B13" s="228" t="s">
        <v>11</v>
      </c>
      <c r="C13" s="229" t="s">
        <v>12</v>
      </c>
      <c r="D13" s="250">
        <f t="shared" si="2"/>
        <v>0</v>
      </c>
      <c r="E13" s="251"/>
      <c r="F13" s="251"/>
      <c r="G13" s="251"/>
      <c r="H13" s="251"/>
      <c r="I13" s="251"/>
    </row>
    <row r="14" spans="1:9" x14ac:dyDescent="0.2">
      <c r="A14" s="227">
        <v>6</v>
      </c>
      <c r="B14" s="231" t="s">
        <v>13</v>
      </c>
      <c r="C14" s="232" t="s">
        <v>14</v>
      </c>
      <c r="D14" s="250">
        <f t="shared" si="2"/>
        <v>949975</v>
      </c>
      <c r="E14" s="251"/>
      <c r="F14" s="251">
        <v>949975</v>
      </c>
      <c r="G14" s="251"/>
      <c r="H14" s="251"/>
      <c r="I14" s="251"/>
    </row>
    <row r="15" spans="1:9" x14ac:dyDescent="0.2">
      <c r="A15" s="227">
        <v>7</v>
      </c>
      <c r="B15" s="233" t="s">
        <v>15</v>
      </c>
      <c r="C15" s="234" t="s">
        <v>16</v>
      </c>
      <c r="D15" s="250">
        <f t="shared" si="2"/>
        <v>0</v>
      </c>
      <c r="E15" s="251"/>
      <c r="F15" s="251"/>
      <c r="G15" s="251"/>
      <c r="H15" s="251"/>
      <c r="I15" s="251"/>
    </row>
    <row r="16" spans="1:9" x14ac:dyDescent="0.2">
      <c r="A16" s="227">
        <v>8</v>
      </c>
      <c r="B16" s="231" t="s">
        <v>17</v>
      </c>
      <c r="C16" s="232" t="s">
        <v>18</v>
      </c>
      <c r="D16" s="250">
        <f t="shared" si="2"/>
        <v>0</v>
      </c>
      <c r="E16" s="251"/>
      <c r="F16" s="251"/>
      <c r="G16" s="251"/>
      <c r="H16" s="251"/>
      <c r="I16" s="251"/>
    </row>
    <row r="17" spans="1:9" x14ac:dyDescent="0.2">
      <c r="A17" s="227">
        <v>9</v>
      </c>
      <c r="B17" s="231" t="s">
        <v>19</v>
      </c>
      <c r="C17" s="232" t="s">
        <v>20</v>
      </c>
      <c r="D17" s="250">
        <f t="shared" si="2"/>
        <v>0</v>
      </c>
      <c r="E17" s="251"/>
      <c r="F17" s="251"/>
      <c r="G17" s="251"/>
      <c r="H17" s="251"/>
      <c r="I17" s="251"/>
    </row>
    <row r="18" spans="1:9" x14ac:dyDescent="0.2">
      <c r="A18" s="227">
        <v>10</v>
      </c>
      <c r="B18" s="231" t="s">
        <v>21</v>
      </c>
      <c r="C18" s="232" t="s">
        <v>22</v>
      </c>
      <c r="D18" s="250">
        <f t="shared" si="2"/>
        <v>0</v>
      </c>
      <c r="E18" s="251"/>
      <c r="F18" s="251"/>
      <c r="G18" s="251"/>
      <c r="H18" s="251"/>
      <c r="I18" s="251"/>
    </row>
    <row r="19" spans="1:9" x14ac:dyDescent="0.2">
      <c r="A19" s="227">
        <v>11</v>
      </c>
      <c r="B19" s="231" t="s">
        <v>23</v>
      </c>
      <c r="C19" s="232" t="s">
        <v>24</v>
      </c>
      <c r="D19" s="250">
        <f t="shared" si="2"/>
        <v>0</v>
      </c>
      <c r="E19" s="251"/>
      <c r="F19" s="251"/>
      <c r="G19" s="251"/>
      <c r="H19" s="251"/>
      <c r="I19" s="251"/>
    </row>
    <row r="20" spans="1:9" x14ac:dyDescent="0.2">
      <c r="A20" s="227">
        <v>12</v>
      </c>
      <c r="B20" s="231" t="s">
        <v>25</v>
      </c>
      <c r="C20" s="232" t="s">
        <v>26</v>
      </c>
      <c r="D20" s="250">
        <f t="shared" si="2"/>
        <v>0</v>
      </c>
      <c r="E20" s="251"/>
      <c r="F20" s="251"/>
      <c r="G20" s="251"/>
      <c r="H20" s="251"/>
      <c r="I20" s="251"/>
    </row>
    <row r="21" spans="1:9" x14ac:dyDescent="0.2">
      <c r="A21" s="227">
        <v>13</v>
      </c>
      <c r="B21" s="228" t="s">
        <v>27</v>
      </c>
      <c r="C21" s="232" t="s">
        <v>28</v>
      </c>
      <c r="D21" s="250">
        <f t="shared" si="2"/>
        <v>0</v>
      </c>
      <c r="E21" s="251"/>
      <c r="F21" s="251"/>
      <c r="G21" s="251"/>
      <c r="H21" s="251"/>
      <c r="I21" s="251"/>
    </row>
    <row r="22" spans="1:9" x14ac:dyDescent="0.2">
      <c r="A22" s="227">
        <v>14</v>
      </c>
      <c r="B22" s="228" t="s">
        <v>29</v>
      </c>
      <c r="C22" s="229" t="s">
        <v>30</v>
      </c>
      <c r="D22" s="250">
        <f t="shared" si="2"/>
        <v>0</v>
      </c>
      <c r="E22" s="251"/>
      <c r="F22" s="251"/>
      <c r="G22" s="251"/>
      <c r="H22" s="251"/>
      <c r="I22" s="251"/>
    </row>
    <row r="23" spans="1:9" x14ac:dyDescent="0.2">
      <c r="A23" s="227">
        <v>15</v>
      </c>
      <c r="B23" s="231" t="s">
        <v>31</v>
      </c>
      <c r="C23" s="232" t="s">
        <v>32</v>
      </c>
      <c r="D23" s="250">
        <f t="shared" si="2"/>
        <v>0</v>
      </c>
      <c r="E23" s="251"/>
      <c r="F23" s="251"/>
      <c r="G23" s="251"/>
      <c r="H23" s="251"/>
      <c r="I23" s="251"/>
    </row>
    <row r="24" spans="1:9" x14ac:dyDescent="0.2">
      <c r="A24" s="227">
        <v>16</v>
      </c>
      <c r="B24" s="231" t="s">
        <v>33</v>
      </c>
      <c r="C24" s="232" t="s">
        <v>34</v>
      </c>
      <c r="D24" s="250">
        <f t="shared" si="2"/>
        <v>0</v>
      </c>
      <c r="E24" s="251"/>
      <c r="F24" s="251"/>
      <c r="G24" s="251"/>
      <c r="H24" s="251"/>
      <c r="I24" s="251"/>
    </row>
    <row r="25" spans="1:9" x14ac:dyDescent="0.2">
      <c r="A25" s="227">
        <v>17</v>
      </c>
      <c r="B25" s="231" t="s">
        <v>35</v>
      </c>
      <c r="C25" s="232" t="s">
        <v>36</v>
      </c>
      <c r="D25" s="250">
        <f t="shared" si="2"/>
        <v>0</v>
      </c>
      <c r="E25" s="251"/>
      <c r="F25" s="251"/>
      <c r="G25" s="251"/>
      <c r="H25" s="251"/>
      <c r="I25" s="251"/>
    </row>
    <row r="26" spans="1:9" x14ac:dyDescent="0.2">
      <c r="A26" s="227">
        <v>18</v>
      </c>
      <c r="B26" s="231" t="s">
        <v>37</v>
      </c>
      <c r="C26" s="232" t="s">
        <v>38</v>
      </c>
      <c r="D26" s="250">
        <f t="shared" si="2"/>
        <v>0</v>
      </c>
      <c r="E26" s="251"/>
      <c r="F26" s="251"/>
      <c r="G26" s="251"/>
      <c r="H26" s="251"/>
      <c r="I26" s="251"/>
    </row>
    <row r="27" spans="1:9" x14ac:dyDescent="0.2">
      <c r="A27" s="227">
        <v>19</v>
      </c>
      <c r="B27" s="228" t="s">
        <v>39</v>
      </c>
      <c r="C27" s="229" t="s">
        <v>40</v>
      </c>
      <c r="D27" s="250">
        <f t="shared" si="2"/>
        <v>0</v>
      </c>
      <c r="E27" s="251"/>
      <c r="F27" s="251"/>
      <c r="G27" s="251"/>
      <c r="H27" s="251"/>
      <c r="I27" s="251"/>
    </row>
    <row r="28" spans="1:9" x14ac:dyDescent="0.2">
      <c r="A28" s="227">
        <v>20</v>
      </c>
      <c r="B28" s="228" t="s">
        <v>41</v>
      </c>
      <c r="C28" s="229" t="s">
        <v>42</v>
      </c>
      <c r="D28" s="250">
        <f t="shared" si="2"/>
        <v>0</v>
      </c>
      <c r="E28" s="251"/>
      <c r="F28" s="251"/>
      <c r="G28" s="251"/>
      <c r="H28" s="251"/>
      <c r="I28" s="251"/>
    </row>
    <row r="29" spans="1:9" x14ac:dyDescent="0.2">
      <c r="A29" s="227">
        <v>21</v>
      </c>
      <c r="B29" s="228" t="s">
        <v>43</v>
      </c>
      <c r="C29" s="229" t="s">
        <v>44</v>
      </c>
      <c r="D29" s="250">
        <f t="shared" si="2"/>
        <v>0</v>
      </c>
      <c r="E29" s="251"/>
      <c r="F29" s="251"/>
      <c r="G29" s="251"/>
      <c r="H29" s="251"/>
      <c r="I29" s="251"/>
    </row>
    <row r="30" spans="1:9" x14ac:dyDescent="0.2">
      <c r="A30" s="227">
        <v>22</v>
      </c>
      <c r="B30" s="228" t="s">
        <v>45</v>
      </c>
      <c r="C30" s="229" t="s">
        <v>46</v>
      </c>
      <c r="D30" s="250">
        <f t="shared" si="2"/>
        <v>0</v>
      </c>
      <c r="E30" s="251"/>
      <c r="F30" s="251"/>
      <c r="G30" s="251"/>
      <c r="H30" s="251"/>
      <c r="I30" s="251"/>
    </row>
    <row r="31" spans="1:9" x14ac:dyDescent="0.2">
      <c r="A31" s="227">
        <v>23</v>
      </c>
      <c r="B31" s="231" t="s">
        <v>47</v>
      </c>
      <c r="C31" s="232" t="s">
        <v>48</v>
      </c>
      <c r="D31" s="250">
        <f t="shared" si="2"/>
        <v>0</v>
      </c>
      <c r="E31" s="251"/>
      <c r="F31" s="251"/>
      <c r="G31" s="251"/>
      <c r="H31" s="251"/>
      <c r="I31" s="251"/>
    </row>
    <row r="32" spans="1:9" ht="12" customHeight="1" x14ac:dyDescent="0.2">
      <c r="A32" s="227">
        <v>24</v>
      </c>
      <c r="B32" s="231" t="s">
        <v>49</v>
      </c>
      <c r="C32" s="232" t="s">
        <v>50</v>
      </c>
      <c r="D32" s="250">
        <f t="shared" si="2"/>
        <v>0</v>
      </c>
      <c r="E32" s="251"/>
      <c r="F32" s="251"/>
      <c r="G32" s="251"/>
      <c r="H32" s="251"/>
      <c r="I32" s="251"/>
    </row>
    <row r="33" spans="1:9" ht="24" x14ac:dyDescent="0.2">
      <c r="A33" s="227">
        <v>25</v>
      </c>
      <c r="B33" s="231" t="s">
        <v>51</v>
      </c>
      <c r="C33" s="232" t="s">
        <v>52</v>
      </c>
      <c r="D33" s="250">
        <f t="shared" si="2"/>
        <v>0</v>
      </c>
      <c r="E33" s="251"/>
      <c r="F33" s="251"/>
      <c r="G33" s="251"/>
      <c r="H33" s="251"/>
      <c r="I33" s="251"/>
    </row>
    <row r="34" spans="1:9" x14ac:dyDescent="0.2">
      <c r="A34" s="227">
        <v>26</v>
      </c>
      <c r="B34" s="228" t="s">
        <v>53</v>
      </c>
      <c r="C34" s="234" t="s">
        <v>54</v>
      </c>
      <c r="D34" s="250">
        <f t="shared" si="2"/>
        <v>552644</v>
      </c>
      <c r="E34" s="251"/>
      <c r="F34" s="251">
        <f>704640-151996</f>
        <v>552644</v>
      </c>
      <c r="G34" s="251"/>
      <c r="H34" s="251"/>
      <c r="I34" s="251"/>
    </row>
    <row r="35" spans="1:9" x14ac:dyDescent="0.2">
      <c r="A35" s="227">
        <v>27</v>
      </c>
      <c r="B35" s="231" t="s">
        <v>55</v>
      </c>
      <c r="C35" s="232" t="s">
        <v>56</v>
      </c>
      <c r="D35" s="250">
        <f t="shared" si="2"/>
        <v>151996</v>
      </c>
      <c r="E35" s="251"/>
      <c r="F35" s="251">
        <v>151996</v>
      </c>
      <c r="G35" s="251"/>
      <c r="H35" s="251"/>
      <c r="I35" s="251"/>
    </row>
    <row r="36" spans="1:9" ht="24" customHeight="1" x14ac:dyDescent="0.2">
      <c r="A36" s="227">
        <v>28</v>
      </c>
      <c r="B36" s="231" t="s">
        <v>57</v>
      </c>
      <c r="C36" s="232" t="s">
        <v>58</v>
      </c>
      <c r="D36" s="250">
        <f t="shared" si="2"/>
        <v>0</v>
      </c>
      <c r="E36" s="251"/>
      <c r="F36" s="251"/>
      <c r="G36" s="251"/>
      <c r="H36" s="251"/>
      <c r="I36" s="251"/>
    </row>
    <row r="37" spans="1:9" ht="12" customHeight="1" x14ac:dyDescent="0.2">
      <c r="A37" s="227">
        <v>29</v>
      </c>
      <c r="B37" s="228" t="s">
        <v>59</v>
      </c>
      <c r="C37" s="229" t="s">
        <v>60</v>
      </c>
      <c r="D37" s="250">
        <f t="shared" si="2"/>
        <v>0</v>
      </c>
      <c r="E37" s="251"/>
      <c r="F37" s="251"/>
      <c r="G37" s="251"/>
      <c r="H37" s="251"/>
      <c r="I37" s="251"/>
    </row>
    <row r="38" spans="1:9" x14ac:dyDescent="0.2">
      <c r="A38" s="227">
        <v>30</v>
      </c>
      <c r="B38" s="230" t="s">
        <v>61</v>
      </c>
      <c r="C38" s="234" t="s">
        <v>62</v>
      </c>
      <c r="D38" s="250">
        <f t="shared" si="2"/>
        <v>0</v>
      </c>
      <c r="E38" s="251"/>
      <c r="F38" s="251"/>
      <c r="G38" s="251"/>
      <c r="H38" s="251"/>
      <c r="I38" s="251"/>
    </row>
    <row r="39" spans="1:9" ht="24" x14ac:dyDescent="0.2">
      <c r="A39" s="227">
        <v>31</v>
      </c>
      <c r="B39" s="228" t="s">
        <v>63</v>
      </c>
      <c r="C39" s="229" t="s">
        <v>64</v>
      </c>
      <c r="D39" s="250">
        <f t="shared" si="2"/>
        <v>0</v>
      </c>
      <c r="E39" s="251"/>
      <c r="F39" s="251"/>
      <c r="G39" s="251"/>
      <c r="H39" s="251"/>
      <c r="I39" s="251"/>
    </row>
    <row r="40" spans="1:9" x14ac:dyDescent="0.2">
      <c r="A40" s="227">
        <v>32</v>
      </c>
      <c r="B40" s="231" t="s">
        <v>65</v>
      </c>
      <c r="C40" s="232" t="s">
        <v>66</v>
      </c>
      <c r="D40" s="250">
        <f t="shared" si="2"/>
        <v>0</v>
      </c>
      <c r="E40" s="251"/>
      <c r="F40" s="251"/>
      <c r="G40" s="251"/>
      <c r="H40" s="251"/>
      <c r="I40" s="251"/>
    </row>
    <row r="41" spans="1:9" x14ac:dyDescent="0.2">
      <c r="A41" s="227">
        <v>33</v>
      </c>
      <c r="B41" s="230" t="s">
        <v>67</v>
      </c>
      <c r="C41" s="229" t="s">
        <v>68</v>
      </c>
      <c r="D41" s="250">
        <f t="shared" si="2"/>
        <v>0</v>
      </c>
      <c r="E41" s="251"/>
      <c r="F41" s="251"/>
      <c r="G41" s="251"/>
      <c r="H41" s="251"/>
      <c r="I41" s="251"/>
    </row>
    <row r="42" spans="1:9" x14ac:dyDescent="0.2">
      <c r="A42" s="227">
        <v>34</v>
      </c>
      <c r="B42" s="233" t="s">
        <v>69</v>
      </c>
      <c r="C42" s="234" t="s">
        <v>70</v>
      </c>
      <c r="D42" s="250">
        <f t="shared" si="2"/>
        <v>0</v>
      </c>
      <c r="E42" s="251"/>
      <c r="F42" s="251"/>
      <c r="G42" s="251"/>
      <c r="H42" s="251"/>
      <c r="I42" s="251"/>
    </row>
    <row r="43" spans="1:9" x14ac:dyDescent="0.2">
      <c r="A43" s="227">
        <v>35</v>
      </c>
      <c r="B43" s="228" t="s">
        <v>71</v>
      </c>
      <c r="C43" s="229" t="s">
        <v>72</v>
      </c>
      <c r="D43" s="250">
        <f t="shared" si="2"/>
        <v>0</v>
      </c>
      <c r="E43" s="251"/>
      <c r="F43" s="251"/>
      <c r="G43" s="251"/>
      <c r="H43" s="251"/>
      <c r="I43" s="251"/>
    </row>
    <row r="44" spans="1:9" x14ac:dyDescent="0.2">
      <c r="A44" s="227">
        <v>36</v>
      </c>
      <c r="B44" s="230" t="s">
        <v>73</v>
      </c>
      <c r="C44" s="229" t="s">
        <v>74</v>
      </c>
      <c r="D44" s="250">
        <f t="shared" si="2"/>
        <v>0</v>
      </c>
      <c r="E44" s="251"/>
      <c r="F44" s="251"/>
      <c r="G44" s="251"/>
      <c r="H44" s="251"/>
      <c r="I44" s="251"/>
    </row>
    <row r="45" spans="1:9" x14ac:dyDescent="0.2">
      <c r="A45" s="227">
        <v>37</v>
      </c>
      <c r="B45" s="231" t="s">
        <v>75</v>
      </c>
      <c r="C45" s="232" t="s">
        <v>76</v>
      </c>
      <c r="D45" s="250">
        <f t="shared" si="2"/>
        <v>0</v>
      </c>
      <c r="E45" s="251"/>
      <c r="F45" s="251"/>
      <c r="G45" s="251"/>
      <c r="H45" s="251"/>
      <c r="I45" s="251"/>
    </row>
    <row r="46" spans="1:9" x14ac:dyDescent="0.2">
      <c r="A46" s="227">
        <v>38</v>
      </c>
      <c r="B46" s="230" t="s">
        <v>77</v>
      </c>
      <c r="C46" s="229" t="s">
        <v>78</v>
      </c>
      <c r="D46" s="250">
        <f t="shared" si="2"/>
        <v>0</v>
      </c>
      <c r="E46" s="251"/>
      <c r="F46" s="251"/>
      <c r="G46" s="251"/>
      <c r="H46" s="251"/>
      <c r="I46" s="251"/>
    </row>
    <row r="47" spans="1:9" x14ac:dyDescent="0.2">
      <c r="A47" s="227">
        <v>39</v>
      </c>
      <c r="B47" s="228" t="s">
        <v>79</v>
      </c>
      <c r="C47" s="229" t="s">
        <v>80</v>
      </c>
      <c r="D47" s="250">
        <f t="shared" si="2"/>
        <v>0</v>
      </c>
      <c r="E47" s="251"/>
      <c r="F47" s="251"/>
      <c r="G47" s="251"/>
      <c r="H47" s="251"/>
      <c r="I47" s="251"/>
    </row>
    <row r="48" spans="1:9" x14ac:dyDescent="0.2">
      <c r="A48" s="227">
        <v>40</v>
      </c>
      <c r="B48" s="235" t="s">
        <v>81</v>
      </c>
      <c r="C48" s="236" t="s">
        <v>82</v>
      </c>
      <c r="D48" s="250">
        <f t="shared" si="2"/>
        <v>0</v>
      </c>
      <c r="E48" s="251"/>
      <c r="F48" s="251"/>
      <c r="G48" s="251"/>
      <c r="H48" s="251"/>
      <c r="I48" s="251"/>
    </row>
    <row r="49" spans="1:9" x14ac:dyDescent="0.2">
      <c r="A49" s="227">
        <v>41</v>
      </c>
      <c r="B49" s="228" t="s">
        <v>83</v>
      </c>
      <c r="C49" s="229" t="s">
        <v>84</v>
      </c>
      <c r="D49" s="250">
        <f t="shared" si="2"/>
        <v>0</v>
      </c>
      <c r="E49" s="251"/>
      <c r="F49" s="251"/>
      <c r="G49" s="251"/>
      <c r="H49" s="251"/>
      <c r="I49" s="251"/>
    </row>
    <row r="50" spans="1:9" x14ac:dyDescent="0.2">
      <c r="A50" s="227">
        <v>42</v>
      </c>
      <c r="B50" s="233" t="s">
        <v>85</v>
      </c>
      <c r="C50" s="234" t="s">
        <v>86</v>
      </c>
      <c r="D50" s="250">
        <f t="shared" si="2"/>
        <v>0</v>
      </c>
      <c r="E50" s="251"/>
      <c r="F50" s="251"/>
      <c r="G50" s="251"/>
      <c r="H50" s="251"/>
      <c r="I50" s="251"/>
    </row>
    <row r="51" spans="1:9" x14ac:dyDescent="0.2">
      <c r="A51" s="227">
        <v>43</v>
      </c>
      <c r="B51" s="231" t="s">
        <v>87</v>
      </c>
      <c r="C51" s="232" t="s">
        <v>88</v>
      </c>
      <c r="D51" s="250">
        <f t="shared" si="2"/>
        <v>0</v>
      </c>
      <c r="E51" s="251"/>
      <c r="F51" s="251"/>
      <c r="G51" s="251"/>
      <c r="H51" s="251"/>
      <c r="I51" s="251"/>
    </row>
    <row r="52" spans="1:9" x14ac:dyDescent="0.2">
      <c r="A52" s="227">
        <v>44</v>
      </c>
      <c r="B52" s="230" t="s">
        <v>89</v>
      </c>
      <c r="C52" s="229" t="s">
        <v>90</v>
      </c>
      <c r="D52" s="250">
        <f t="shared" si="2"/>
        <v>0</v>
      </c>
      <c r="E52" s="251"/>
      <c r="F52" s="251"/>
      <c r="G52" s="251"/>
      <c r="H52" s="251"/>
      <c r="I52" s="251"/>
    </row>
    <row r="53" spans="1:9" x14ac:dyDescent="0.2">
      <c r="A53" s="227">
        <v>45</v>
      </c>
      <c r="B53" s="231" t="s">
        <v>91</v>
      </c>
      <c r="C53" s="232" t="s">
        <v>92</v>
      </c>
      <c r="D53" s="250">
        <f t="shared" si="2"/>
        <v>0</v>
      </c>
      <c r="E53" s="251"/>
      <c r="F53" s="251"/>
      <c r="G53" s="251"/>
      <c r="H53" s="251"/>
      <c r="I53" s="251"/>
    </row>
    <row r="54" spans="1:9" x14ac:dyDescent="0.2">
      <c r="A54" s="227">
        <v>46</v>
      </c>
      <c r="B54" s="228" t="s">
        <v>93</v>
      </c>
      <c r="C54" s="229" t="s">
        <v>94</v>
      </c>
      <c r="D54" s="250">
        <f t="shared" si="2"/>
        <v>0</v>
      </c>
      <c r="E54" s="251"/>
      <c r="F54" s="251"/>
      <c r="G54" s="251"/>
      <c r="H54" s="251"/>
      <c r="I54" s="251"/>
    </row>
    <row r="55" spans="1:9" ht="10.5" customHeight="1" x14ac:dyDescent="0.2">
      <c r="A55" s="227">
        <v>47</v>
      </c>
      <c r="B55" s="228" t="s">
        <v>95</v>
      </c>
      <c r="C55" s="229" t="s">
        <v>96</v>
      </c>
      <c r="D55" s="250">
        <f t="shared" si="2"/>
        <v>0</v>
      </c>
      <c r="E55" s="251"/>
      <c r="F55" s="251"/>
      <c r="G55" s="251"/>
      <c r="H55" s="251"/>
      <c r="I55" s="251"/>
    </row>
    <row r="56" spans="1:9" x14ac:dyDescent="0.2">
      <c r="A56" s="227">
        <v>48</v>
      </c>
      <c r="B56" s="237" t="s">
        <v>97</v>
      </c>
      <c r="C56" s="238" t="s">
        <v>98</v>
      </c>
      <c r="D56" s="250">
        <f t="shared" si="2"/>
        <v>0</v>
      </c>
      <c r="E56" s="251"/>
      <c r="F56" s="251"/>
      <c r="G56" s="251"/>
      <c r="H56" s="251"/>
      <c r="I56" s="251"/>
    </row>
    <row r="57" spans="1:9" x14ac:dyDescent="0.2">
      <c r="A57" s="227">
        <v>49</v>
      </c>
      <c r="B57" s="231" t="s">
        <v>99</v>
      </c>
      <c r="C57" s="232" t="s">
        <v>100</v>
      </c>
      <c r="D57" s="250">
        <f t="shared" si="2"/>
        <v>0</v>
      </c>
      <c r="E57" s="251"/>
      <c r="F57" s="251"/>
      <c r="G57" s="251"/>
      <c r="H57" s="251"/>
      <c r="I57" s="251"/>
    </row>
    <row r="58" spans="1:9" x14ac:dyDescent="0.2">
      <c r="A58" s="227">
        <v>50</v>
      </c>
      <c r="B58" s="230" t="s">
        <v>101</v>
      </c>
      <c r="C58" s="229" t="s">
        <v>102</v>
      </c>
      <c r="D58" s="250">
        <f t="shared" si="2"/>
        <v>0</v>
      </c>
      <c r="E58" s="251"/>
      <c r="F58" s="251"/>
      <c r="G58" s="251"/>
      <c r="H58" s="251"/>
      <c r="I58" s="251"/>
    </row>
    <row r="59" spans="1:9" ht="10.5" customHeight="1" x14ac:dyDescent="0.2">
      <c r="A59" s="227">
        <v>51</v>
      </c>
      <c r="B59" s="231" t="s">
        <v>103</v>
      </c>
      <c r="C59" s="232" t="s">
        <v>104</v>
      </c>
      <c r="D59" s="250">
        <f t="shared" si="2"/>
        <v>0</v>
      </c>
      <c r="E59" s="251"/>
      <c r="F59" s="251"/>
      <c r="G59" s="251"/>
      <c r="H59" s="251"/>
      <c r="I59" s="251"/>
    </row>
    <row r="60" spans="1:9" x14ac:dyDescent="0.2">
      <c r="A60" s="227">
        <v>52</v>
      </c>
      <c r="B60" s="230" t="s">
        <v>105</v>
      </c>
      <c r="C60" s="229" t="s">
        <v>106</v>
      </c>
      <c r="D60" s="250">
        <f t="shared" si="2"/>
        <v>0</v>
      </c>
      <c r="E60" s="251"/>
      <c r="F60" s="251"/>
      <c r="G60" s="251"/>
      <c r="H60" s="251"/>
      <c r="I60" s="251"/>
    </row>
    <row r="61" spans="1:9" x14ac:dyDescent="0.2">
      <c r="A61" s="227">
        <v>53</v>
      </c>
      <c r="B61" s="231" t="s">
        <v>107</v>
      </c>
      <c r="C61" s="232" t="s">
        <v>108</v>
      </c>
      <c r="D61" s="250">
        <f t="shared" si="2"/>
        <v>0</v>
      </c>
      <c r="E61" s="251"/>
      <c r="F61" s="251"/>
      <c r="G61" s="251"/>
      <c r="H61" s="251"/>
      <c r="I61" s="251"/>
    </row>
    <row r="62" spans="1:9" x14ac:dyDescent="0.2">
      <c r="A62" s="227">
        <v>54</v>
      </c>
      <c r="B62" s="231" t="s">
        <v>109</v>
      </c>
      <c r="C62" s="232" t="s">
        <v>110</v>
      </c>
      <c r="D62" s="250">
        <f t="shared" si="2"/>
        <v>0</v>
      </c>
      <c r="E62" s="251"/>
      <c r="F62" s="251"/>
      <c r="G62" s="251"/>
      <c r="H62" s="251"/>
      <c r="I62" s="251"/>
    </row>
    <row r="63" spans="1:9" x14ac:dyDescent="0.2">
      <c r="A63" s="227">
        <v>55</v>
      </c>
      <c r="B63" s="231" t="s">
        <v>111</v>
      </c>
      <c r="C63" s="232" t="s">
        <v>112</v>
      </c>
      <c r="D63" s="250">
        <f t="shared" si="2"/>
        <v>0</v>
      </c>
      <c r="E63" s="251"/>
      <c r="F63" s="251"/>
      <c r="G63" s="251"/>
      <c r="H63" s="251"/>
      <c r="I63" s="251"/>
    </row>
    <row r="64" spans="1:9" x14ac:dyDescent="0.2">
      <c r="A64" s="227">
        <v>56</v>
      </c>
      <c r="B64" s="231" t="s">
        <v>113</v>
      </c>
      <c r="C64" s="232" t="s">
        <v>114</v>
      </c>
      <c r="D64" s="250">
        <f t="shared" si="2"/>
        <v>0</v>
      </c>
      <c r="E64" s="251"/>
      <c r="F64" s="251"/>
      <c r="G64" s="251"/>
      <c r="H64" s="251"/>
      <c r="I64" s="251"/>
    </row>
    <row r="65" spans="1:9" x14ac:dyDescent="0.2">
      <c r="A65" s="227">
        <v>57</v>
      </c>
      <c r="B65" s="231" t="s">
        <v>115</v>
      </c>
      <c r="C65" s="232" t="s">
        <v>116</v>
      </c>
      <c r="D65" s="250">
        <f t="shared" si="2"/>
        <v>0</v>
      </c>
      <c r="E65" s="251"/>
      <c r="F65" s="251"/>
      <c r="G65" s="251"/>
      <c r="H65" s="251"/>
      <c r="I65" s="251"/>
    </row>
    <row r="66" spans="1:9" ht="17.25" customHeight="1" x14ac:dyDescent="0.2">
      <c r="A66" s="227">
        <v>58</v>
      </c>
      <c r="B66" s="231" t="s">
        <v>117</v>
      </c>
      <c r="C66" s="232" t="s">
        <v>118</v>
      </c>
      <c r="D66" s="250">
        <f t="shared" si="2"/>
        <v>0</v>
      </c>
      <c r="E66" s="251"/>
      <c r="F66" s="251"/>
      <c r="G66" s="251"/>
      <c r="H66" s="251"/>
      <c r="I66" s="251"/>
    </row>
    <row r="67" spans="1:9" ht="15" customHeight="1" x14ac:dyDescent="0.2">
      <c r="A67" s="227">
        <v>59</v>
      </c>
      <c r="B67" s="230" t="s">
        <v>119</v>
      </c>
      <c r="C67" s="232" t="s">
        <v>120</v>
      </c>
      <c r="D67" s="250">
        <f t="shared" si="2"/>
        <v>0</v>
      </c>
      <c r="E67" s="251"/>
      <c r="F67" s="251"/>
      <c r="G67" s="251"/>
      <c r="H67" s="251"/>
      <c r="I67" s="251"/>
    </row>
    <row r="68" spans="1:9" ht="16.5" customHeight="1" x14ac:dyDescent="0.2">
      <c r="A68" s="227">
        <v>60</v>
      </c>
      <c r="B68" s="233" t="s">
        <v>121</v>
      </c>
      <c r="C68" s="234" t="s">
        <v>122</v>
      </c>
      <c r="D68" s="250">
        <f t="shared" si="2"/>
        <v>0</v>
      </c>
      <c r="E68" s="251"/>
      <c r="F68" s="251"/>
      <c r="G68" s="251"/>
      <c r="H68" s="251"/>
      <c r="I68" s="251"/>
    </row>
    <row r="69" spans="1:9" ht="17.25" customHeight="1" x14ac:dyDescent="0.2">
      <c r="A69" s="227">
        <v>61</v>
      </c>
      <c r="B69" s="230" t="s">
        <v>123</v>
      </c>
      <c r="C69" s="232" t="s">
        <v>124</v>
      </c>
      <c r="D69" s="250">
        <f t="shared" si="2"/>
        <v>0</v>
      </c>
      <c r="E69" s="251"/>
      <c r="F69" s="251"/>
      <c r="G69" s="251"/>
      <c r="H69" s="251"/>
      <c r="I69" s="251"/>
    </row>
    <row r="70" spans="1:9" ht="12.75" customHeight="1" x14ac:dyDescent="0.2">
      <c r="A70" s="227">
        <v>62</v>
      </c>
      <c r="B70" s="231" t="s">
        <v>125</v>
      </c>
      <c r="C70" s="232" t="s">
        <v>126</v>
      </c>
      <c r="D70" s="250">
        <f t="shared" si="2"/>
        <v>0</v>
      </c>
      <c r="E70" s="251"/>
      <c r="F70" s="251"/>
      <c r="G70" s="251"/>
      <c r="H70" s="251"/>
      <c r="I70" s="251"/>
    </row>
    <row r="71" spans="1:9" ht="27.75" customHeight="1" x14ac:dyDescent="0.2">
      <c r="A71" s="227">
        <v>63</v>
      </c>
      <c r="B71" s="228" t="s">
        <v>127</v>
      </c>
      <c r="C71" s="232" t="s">
        <v>128</v>
      </c>
      <c r="D71" s="250">
        <f t="shared" si="2"/>
        <v>0</v>
      </c>
      <c r="E71" s="251"/>
      <c r="F71" s="251"/>
      <c r="G71" s="251"/>
      <c r="H71" s="251"/>
      <c r="I71" s="251"/>
    </row>
    <row r="72" spans="1:9" ht="24" x14ac:dyDescent="0.2">
      <c r="A72" s="227">
        <v>64</v>
      </c>
      <c r="B72" s="228" t="s">
        <v>129</v>
      </c>
      <c r="C72" s="232" t="s">
        <v>130</v>
      </c>
      <c r="D72" s="250">
        <f t="shared" si="2"/>
        <v>0</v>
      </c>
      <c r="E72" s="251"/>
      <c r="F72" s="251"/>
      <c r="G72" s="251"/>
      <c r="H72" s="251"/>
      <c r="I72" s="251"/>
    </row>
    <row r="73" spans="1:9" x14ac:dyDescent="0.2">
      <c r="A73" s="227">
        <v>65</v>
      </c>
      <c r="B73" s="230" t="s">
        <v>131</v>
      </c>
      <c r="C73" s="232" t="s">
        <v>132</v>
      </c>
      <c r="D73" s="250">
        <f t="shared" si="2"/>
        <v>0</v>
      </c>
      <c r="E73" s="251"/>
      <c r="F73" s="251"/>
      <c r="G73" s="251"/>
      <c r="H73" s="251"/>
      <c r="I73" s="251"/>
    </row>
    <row r="74" spans="1:9" x14ac:dyDescent="0.2">
      <c r="A74" s="227">
        <v>66</v>
      </c>
      <c r="B74" s="228" t="s">
        <v>133</v>
      </c>
      <c r="C74" s="232" t="s">
        <v>134</v>
      </c>
      <c r="D74" s="250">
        <f t="shared" ref="D74:D137" si="3">E74+F74+G74+H74+I74</f>
        <v>0</v>
      </c>
      <c r="E74" s="251"/>
      <c r="F74" s="251"/>
      <c r="G74" s="251"/>
      <c r="H74" s="251"/>
      <c r="I74" s="251"/>
    </row>
    <row r="75" spans="1:9" x14ac:dyDescent="0.2">
      <c r="A75" s="227">
        <v>67</v>
      </c>
      <c r="B75" s="230" t="s">
        <v>135</v>
      </c>
      <c r="C75" s="232" t="s">
        <v>136</v>
      </c>
      <c r="D75" s="250">
        <f t="shared" si="3"/>
        <v>0</v>
      </c>
      <c r="E75" s="251"/>
      <c r="F75" s="251"/>
      <c r="G75" s="251"/>
      <c r="H75" s="251"/>
      <c r="I75" s="251"/>
    </row>
    <row r="76" spans="1:9" x14ac:dyDescent="0.2">
      <c r="A76" s="227">
        <v>68</v>
      </c>
      <c r="B76" s="230" t="s">
        <v>137</v>
      </c>
      <c r="C76" s="232" t="s">
        <v>138</v>
      </c>
      <c r="D76" s="250">
        <f t="shared" si="3"/>
        <v>0</v>
      </c>
      <c r="E76" s="251"/>
      <c r="F76" s="251"/>
      <c r="G76" s="251"/>
      <c r="H76" s="251"/>
      <c r="I76" s="251"/>
    </row>
    <row r="77" spans="1:9" x14ac:dyDescent="0.2">
      <c r="A77" s="227">
        <v>69</v>
      </c>
      <c r="B77" s="230" t="s">
        <v>139</v>
      </c>
      <c r="C77" s="232" t="s">
        <v>140</v>
      </c>
      <c r="D77" s="250">
        <f t="shared" si="3"/>
        <v>0</v>
      </c>
      <c r="E77" s="251"/>
      <c r="F77" s="251"/>
      <c r="G77" s="251"/>
      <c r="H77" s="251"/>
      <c r="I77" s="251"/>
    </row>
    <row r="78" spans="1:9" x14ac:dyDescent="0.2">
      <c r="A78" s="227">
        <v>70</v>
      </c>
      <c r="B78" s="231" t="s">
        <v>141</v>
      </c>
      <c r="C78" s="232" t="s">
        <v>142</v>
      </c>
      <c r="D78" s="250">
        <f t="shared" si="3"/>
        <v>0</v>
      </c>
      <c r="E78" s="251"/>
      <c r="F78" s="251"/>
      <c r="G78" s="251"/>
      <c r="H78" s="251"/>
      <c r="I78" s="251"/>
    </row>
    <row r="79" spans="1:9" x14ac:dyDescent="0.2">
      <c r="A79" s="227">
        <v>71</v>
      </c>
      <c r="B79" s="230" t="s">
        <v>143</v>
      </c>
      <c r="C79" s="229" t="s">
        <v>144</v>
      </c>
      <c r="D79" s="250">
        <f t="shared" si="3"/>
        <v>0</v>
      </c>
      <c r="E79" s="251"/>
      <c r="F79" s="251"/>
      <c r="G79" s="251"/>
      <c r="H79" s="251"/>
      <c r="I79" s="251"/>
    </row>
    <row r="80" spans="1:9" x14ac:dyDescent="0.2">
      <c r="A80" s="227">
        <v>72</v>
      </c>
      <c r="B80" s="231" t="s">
        <v>145</v>
      </c>
      <c r="C80" s="232" t="s">
        <v>146</v>
      </c>
      <c r="D80" s="250">
        <f t="shared" si="3"/>
        <v>0</v>
      </c>
      <c r="E80" s="251"/>
      <c r="F80" s="251"/>
      <c r="G80" s="251"/>
      <c r="H80" s="251"/>
      <c r="I80" s="251"/>
    </row>
    <row r="81" spans="1:9" x14ac:dyDescent="0.2">
      <c r="A81" s="227">
        <v>73</v>
      </c>
      <c r="B81" s="230" t="s">
        <v>147</v>
      </c>
      <c r="C81" s="232" t="s">
        <v>148</v>
      </c>
      <c r="D81" s="250">
        <f t="shared" si="3"/>
        <v>0</v>
      </c>
      <c r="E81" s="251"/>
      <c r="F81" s="251"/>
      <c r="G81" s="251"/>
      <c r="H81" s="251"/>
      <c r="I81" s="251"/>
    </row>
    <row r="82" spans="1:9" x14ac:dyDescent="0.2">
      <c r="A82" s="227">
        <v>74</v>
      </c>
      <c r="B82" s="231" t="s">
        <v>149</v>
      </c>
      <c r="C82" s="232" t="s">
        <v>150</v>
      </c>
      <c r="D82" s="250">
        <f t="shared" si="3"/>
        <v>0</v>
      </c>
      <c r="E82" s="251"/>
      <c r="F82" s="251"/>
      <c r="G82" s="251"/>
      <c r="H82" s="251"/>
      <c r="I82" s="251"/>
    </row>
    <row r="83" spans="1:9" x14ac:dyDescent="0.2">
      <c r="A83" s="227">
        <v>75</v>
      </c>
      <c r="B83" s="231" t="s">
        <v>151</v>
      </c>
      <c r="C83" s="232" t="s">
        <v>152</v>
      </c>
      <c r="D83" s="250">
        <f t="shared" si="3"/>
        <v>0</v>
      </c>
      <c r="E83" s="251"/>
      <c r="F83" s="251"/>
      <c r="G83" s="251"/>
      <c r="H83" s="251"/>
      <c r="I83" s="251"/>
    </row>
    <row r="84" spans="1:9" ht="24" x14ac:dyDescent="0.2">
      <c r="A84" s="227">
        <v>76</v>
      </c>
      <c r="B84" s="239" t="s">
        <v>153</v>
      </c>
      <c r="C84" s="238" t="s">
        <v>154</v>
      </c>
      <c r="D84" s="250">
        <f t="shared" si="3"/>
        <v>0</v>
      </c>
      <c r="E84" s="251"/>
      <c r="F84" s="251"/>
      <c r="G84" s="251"/>
      <c r="H84" s="251"/>
      <c r="I84" s="251"/>
    </row>
    <row r="85" spans="1:9" ht="24" x14ac:dyDescent="0.2">
      <c r="A85" s="227">
        <v>77</v>
      </c>
      <c r="B85" s="228" t="s">
        <v>155</v>
      </c>
      <c r="C85" s="232" t="s">
        <v>156</v>
      </c>
      <c r="D85" s="250">
        <f t="shared" si="3"/>
        <v>0</v>
      </c>
      <c r="E85" s="251"/>
      <c r="F85" s="251"/>
      <c r="G85" s="251"/>
      <c r="H85" s="251"/>
      <c r="I85" s="251"/>
    </row>
    <row r="86" spans="1:9" ht="24" x14ac:dyDescent="0.2">
      <c r="A86" s="227">
        <v>78</v>
      </c>
      <c r="B86" s="230" t="s">
        <v>157</v>
      </c>
      <c r="C86" s="232" t="s">
        <v>158</v>
      </c>
      <c r="D86" s="250">
        <f t="shared" si="3"/>
        <v>0</v>
      </c>
      <c r="E86" s="251"/>
      <c r="F86" s="251"/>
      <c r="G86" s="251"/>
      <c r="H86" s="251"/>
      <c r="I86" s="251"/>
    </row>
    <row r="87" spans="1:9" ht="24" x14ac:dyDescent="0.2">
      <c r="A87" s="227">
        <v>79</v>
      </c>
      <c r="B87" s="230" t="s">
        <v>159</v>
      </c>
      <c r="C87" s="232" t="s">
        <v>160</v>
      </c>
      <c r="D87" s="250">
        <f t="shared" si="3"/>
        <v>0</v>
      </c>
      <c r="E87" s="251"/>
      <c r="F87" s="251"/>
      <c r="G87" s="251"/>
      <c r="H87" s="251"/>
      <c r="I87" s="251"/>
    </row>
    <row r="88" spans="1:9" ht="24" x14ac:dyDescent="0.2">
      <c r="A88" s="227">
        <v>80</v>
      </c>
      <c r="B88" s="228" t="s">
        <v>161</v>
      </c>
      <c r="C88" s="232" t="s">
        <v>162</v>
      </c>
      <c r="D88" s="250">
        <f t="shared" si="3"/>
        <v>0</v>
      </c>
      <c r="E88" s="251"/>
      <c r="F88" s="251"/>
      <c r="G88" s="251"/>
      <c r="H88" s="251"/>
      <c r="I88" s="251"/>
    </row>
    <row r="89" spans="1:9" ht="24" x14ac:dyDescent="0.2">
      <c r="A89" s="227">
        <v>81</v>
      </c>
      <c r="B89" s="228" t="s">
        <v>163</v>
      </c>
      <c r="C89" s="232" t="s">
        <v>164</v>
      </c>
      <c r="D89" s="250">
        <f t="shared" si="3"/>
        <v>0</v>
      </c>
      <c r="E89" s="251"/>
      <c r="F89" s="251"/>
      <c r="G89" s="251"/>
      <c r="H89" s="251"/>
      <c r="I89" s="251"/>
    </row>
    <row r="90" spans="1:9" ht="24" x14ac:dyDescent="0.2">
      <c r="A90" s="227">
        <v>82</v>
      </c>
      <c r="B90" s="228" t="s">
        <v>165</v>
      </c>
      <c r="C90" s="232" t="s">
        <v>166</v>
      </c>
      <c r="D90" s="250">
        <f t="shared" si="3"/>
        <v>0</v>
      </c>
      <c r="E90" s="251"/>
      <c r="F90" s="251"/>
      <c r="G90" s="251"/>
      <c r="H90" s="251"/>
      <c r="I90" s="251"/>
    </row>
    <row r="91" spans="1:9" x14ac:dyDescent="0.2">
      <c r="A91" s="227">
        <v>83</v>
      </c>
      <c r="B91" s="231" t="s">
        <v>167</v>
      </c>
      <c r="C91" s="232" t="s">
        <v>168</v>
      </c>
      <c r="D91" s="250">
        <f t="shared" si="3"/>
        <v>0</v>
      </c>
      <c r="E91" s="251"/>
      <c r="F91" s="251"/>
      <c r="G91" s="251"/>
      <c r="H91" s="251"/>
      <c r="I91" s="251"/>
    </row>
    <row r="92" spans="1:9" x14ac:dyDescent="0.2">
      <c r="A92" s="227">
        <v>84</v>
      </c>
      <c r="B92" s="228" t="s">
        <v>169</v>
      </c>
      <c r="C92" s="232" t="s">
        <v>170</v>
      </c>
      <c r="D92" s="250">
        <f t="shared" si="3"/>
        <v>0</v>
      </c>
      <c r="E92" s="251"/>
      <c r="F92" s="251"/>
      <c r="G92" s="251"/>
      <c r="H92" s="251"/>
      <c r="I92" s="251"/>
    </row>
    <row r="93" spans="1:9" x14ac:dyDescent="0.2">
      <c r="A93" s="227">
        <v>85</v>
      </c>
      <c r="B93" s="231" t="s">
        <v>171</v>
      </c>
      <c r="C93" s="232" t="s">
        <v>172</v>
      </c>
      <c r="D93" s="250">
        <f t="shared" si="3"/>
        <v>0</v>
      </c>
      <c r="E93" s="251"/>
      <c r="F93" s="251"/>
      <c r="G93" s="251"/>
      <c r="H93" s="251"/>
      <c r="I93" s="251"/>
    </row>
    <row r="94" spans="1:9" x14ac:dyDescent="0.2">
      <c r="A94" s="227">
        <v>86</v>
      </c>
      <c r="B94" s="233" t="s">
        <v>173</v>
      </c>
      <c r="C94" s="234" t="s">
        <v>174</v>
      </c>
      <c r="D94" s="250">
        <f t="shared" si="3"/>
        <v>0</v>
      </c>
      <c r="E94" s="251"/>
      <c r="F94" s="251"/>
      <c r="G94" s="251"/>
      <c r="H94" s="251"/>
      <c r="I94" s="251"/>
    </row>
    <row r="95" spans="1:9" x14ac:dyDescent="0.2">
      <c r="A95" s="227">
        <v>87</v>
      </c>
      <c r="B95" s="228" t="s">
        <v>175</v>
      </c>
      <c r="C95" s="232" t="s">
        <v>176</v>
      </c>
      <c r="D95" s="250">
        <f t="shared" si="3"/>
        <v>0</v>
      </c>
      <c r="E95" s="251"/>
      <c r="F95" s="251"/>
      <c r="G95" s="251"/>
      <c r="H95" s="251"/>
      <c r="I95" s="251"/>
    </row>
    <row r="96" spans="1:9" x14ac:dyDescent="0.2">
      <c r="A96" s="227">
        <v>88</v>
      </c>
      <c r="B96" s="228" t="s">
        <v>177</v>
      </c>
      <c r="C96" s="232" t="s">
        <v>178</v>
      </c>
      <c r="D96" s="250">
        <f t="shared" si="3"/>
        <v>0</v>
      </c>
      <c r="E96" s="251"/>
      <c r="F96" s="251"/>
      <c r="G96" s="251"/>
      <c r="H96" s="251"/>
      <c r="I96" s="251"/>
    </row>
    <row r="97" spans="1:9" ht="13.5" customHeight="1" x14ac:dyDescent="0.2">
      <c r="A97" s="227">
        <v>89</v>
      </c>
      <c r="B97" s="233" t="s">
        <v>179</v>
      </c>
      <c r="C97" s="234" t="s">
        <v>180</v>
      </c>
      <c r="D97" s="250">
        <f t="shared" si="3"/>
        <v>0</v>
      </c>
      <c r="E97" s="251"/>
      <c r="F97" s="251"/>
      <c r="G97" s="251"/>
      <c r="H97" s="251"/>
      <c r="I97" s="251"/>
    </row>
    <row r="98" spans="1:9" ht="14.25" customHeight="1" x14ac:dyDescent="0.2">
      <c r="A98" s="227">
        <v>90</v>
      </c>
      <c r="B98" s="228" t="s">
        <v>181</v>
      </c>
      <c r="C98" s="232" t="s">
        <v>182</v>
      </c>
      <c r="D98" s="250">
        <f t="shared" si="3"/>
        <v>4825873</v>
      </c>
      <c r="E98" s="251"/>
      <c r="F98" s="251">
        <v>4825873</v>
      </c>
      <c r="G98" s="251"/>
      <c r="H98" s="251"/>
      <c r="I98" s="251"/>
    </row>
    <row r="99" spans="1:9" x14ac:dyDescent="0.2">
      <c r="A99" s="227">
        <v>91</v>
      </c>
      <c r="B99" s="233" t="s">
        <v>183</v>
      </c>
      <c r="C99" s="234" t="s">
        <v>184</v>
      </c>
      <c r="D99" s="250">
        <f t="shared" si="3"/>
        <v>0</v>
      </c>
      <c r="E99" s="251"/>
      <c r="F99" s="251"/>
      <c r="G99" s="251"/>
      <c r="H99" s="251"/>
      <c r="I99" s="251"/>
    </row>
    <row r="100" spans="1:9" x14ac:dyDescent="0.2">
      <c r="A100" s="227">
        <v>92</v>
      </c>
      <c r="B100" s="230" t="s">
        <v>185</v>
      </c>
      <c r="C100" s="232" t="s">
        <v>186</v>
      </c>
      <c r="D100" s="250">
        <f t="shared" si="3"/>
        <v>0</v>
      </c>
      <c r="E100" s="251"/>
      <c r="F100" s="251"/>
      <c r="G100" s="251"/>
      <c r="H100" s="251"/>
      <c r="I100" s="251"/>
    </row>
    <row r="101" spans="1:9" x14ac:dyDescent="0.2">
      <c r="A101" s="227">
        <v>93</v>
      </c>
      <c r="B101" s="231" t="s">
        <v>187</v>
      </c>
      <c r="C101" s="232" t="s">
        <v>188</v>
      </c>
      <c r="D101" s="250">
        <f t="shared" si="3"/>
        <v>0</v>
      </c>
      <c r="E101" s="251"/>
      <c r="F101" s="251"/>
      <c r="G101" s="251"/>
      <c r="H101" s="251"/>
      <c r="I101" s="251"/>
    </row>
    <row r="102" spans="1:9" ht="24" x14ac:dyDescent="0.2">
      <c r="A102" s="227">
        <v>94</v>
      </c>
      <c r="B102" s="230" t="s">
        <v>189</v>
      </c>
      <c r="C102" s="229" t="s">
        <v>190</v>
      </c>
      <c r="D102" s="250">
        <f t="shared" si="3"/>
        <v>0</v>
      </c>
      <c r="E102" s="251"/>
      <c r="F102" s="251"/>
      <c r="G102" s="251"/>
      <c r="H102" s="251"/>
      <c r="I102" s="251"/>
    </row>
    <row r="103" spans="1:9" x14ac:dyDescent="0.2">
      <c r="A103" s="227">
        <v>95</v>
      </c>
      <c r="B103" s="230" t="s">
        <v>191</v>
      </c>
      <c r="C103" s="234" t="s">
        <v>192</v>
      </c>
      <c r="D103" s="250">
        <f t="shared" si="3"/>
        <v>0</v>
      </c>
      <c r="E103" s="251"/>
      <c r="F103" s="251"/>
      <c r="G103" s="251"/>
      <c r="H103" s="251"/>
      <c r="I103" s="251"/>
    </row>
    <row r="104" spans="1:9" x14ac:dyDescent="0.2">
      <c r="A104" s="227">
        <v>96</v>
      </c>
      <c r="B104" s="231" t="s">
        <v>193</v>
      </c>
      <c r="C104" s="232" t="s">
        <v>194</v>
      </c>
      <c r="D104" s="250">
        <f t="shared" si="3"/>
        <v>0</v>
      </c>
      <c r="E104" s="251"/>
      <c r="F104" s="251"/>
      <c r="G104" s="251"/>
      <c r="H104" s="251"/>
      <c r="I104" s="251"/>
    </row>
    <row r="105" spans="1:9" x14ac:dyDescent="0.2">
      <c r="A105" s="227">
        <v>97</v>
      </c>
      <c r="B105" s="230" t="s">
        <v>195</v>
      </c>
      <c r="C105" s="240" t="s">
        <v>196</v>
      </c>
      <c r="D105" s="250">
        <f t="shared" si="3"/>
        <v>0</v>
      </c>
      <c r="E105" s="251"/>
      <c r="F105" s="251"/>
      <c r="G105" s="251"/>
      <c r="H105" s="251"/>
      <c r="I105" s="251"/>
    </row>
    <row r="106" spans="1:9" x14ac:dyDescent="0.2">
      <c r="A106" s="227">
        <v>98</v>
      </c>
      <c r="B106" s="231" t="s">
        <v>197</v>
      </c>
      <c r="C106" s="232" t="s">
        <v>198</v>
      </c>
      <c r="D106" s="250">
        <f t="shared" si="3"/>
        <v>0</v>
      </c>
      <c r="E106" s="251"/>
      <c r="F106" s="251"/>
      <c r="G106" s="251"/>
      <c r="H106" s="251"/>
      <c r="I106" s="251"/>
    </row>
    <row r="107" spans="1:9" x14ac:dyDescent="0.2">
      <c r="A107" s="227">
        <v>99</v>
      </c>
      <c r="B107" s="231" t="s">
        <v>199</v>
      </c>
      <c r="C107" s="232" t="s">
        <v>200</v>
      </c>
      <c r="D107" s="250">
        <f t="shared" si="3"/>
        <v>0</v>
      </c>
      <c r="E107" s="251"/>
      <c r="F107" s="251"/>
      <c r="G107" s="251"/>
      <c r="H107" s="251"/>
      <c r="I107" s="251"/>
    </row>
    <row r="108" spans="1:9" x14ac:dyDescent="0.2">
      <c r="A108" s="227">
        <v>100</v>
      </c>
      <c r="B108" s="230" t="s">
        <v>201</v>
      </c>
      <c r="C108" s="234" t="s">
        <v>202</v>
      </c>
      <c r="D108" s="250">
        <f t="shared" si="3"/>
        <v>0</v>
      </c>
      <c r="E108" s="251"/>
      <c r="F108" s="251"/>
      <c r="G108" s="251"/>
      <c r="H108" s="251"/>
      <c r="I108" s="251"/>
    </row>
    <row r="109" spans="1:9" x14ac:dyDescent="0.2">
      <c r="A109" s="227">
        <v>101</v>
      </c>
      <c r="B109" s="230" t="s">
        <v>203</v>
      </c>
      <c r="C109" s="229" t="s">
        <v>204</v>
      </c>
      <c r="D109" s="250">
        <f t="shared" si="3"/>
        <v>0</v>
      </c>
      <c r="E109" s="251"/>
      <c r="F109" s="251"/>
      <c r="G109" s="251"/>
      <c r="H109" s="251"/>
      <c r="I109" s="251"/>
    </row>
    <row r="110" spans="1:9" x14ac:dyDescent="0.2">
      <c r="A110" s="227">
        <v>102</v>
      </c>
      <c r="B110" s="228" t="s">
        <v>205</v>
      </c>
      <c r="C110" s="229" t="s">
        <v>206</v>
      </c>
      <c r="D110" s="250">
        <f t="shared" si="3"/>
        <v>0</v>
      </c>
      <c r="E110" s="251"/>
      <c r="F110" s="251"/>
      <c r="G110" s="251"/>
      <c r="H110" s="251"/>
      <c r="I110" s="251"/>
    </row>
    <row r="111" spans="1:9" x14ac:dyDescent="0.2">
      <c r="A111" s="227">
        <v>103</v>
      </c>
      <c r="B111" s="228" t="s">
        <v>207</v>
      </c>
      <c r="C111" s="229" t="s">
        <v>208</v>
      </c>
      <c r="D111" s="250">
        <f t="shared" si="3"/>
        <v>0</v>
      </c>
      <c r="E111" s="251"/>
      <c r="F111" s="251"/>
      <c r="G111" s="251"/>
      <c r="H111" s="251"/>
      <c r="I111" s="251"/>
    </row>
    <row r="112" spans="1:9" x14ac:dyDescent="0.2">
      <c r="A112" s="227">
        <v>104</v>
      </c>
      <c r="B112" s="231" t="s">
        <v>209</v>
      </c>
      <c r="C112" s="232" t="s">
        <v>210</v>
      </c>
      <c r="D112" s="250">
        <f t="shared" si="3"/>
        <v>0</v>
      </c>
      <c r="E112" s="251"/>
      <c r="F112" s="251"/>
      <c r="G112" s="251"/>
      <c r="H112" s="251"/>
      <c r="I112" s="251"/>
    </row>
    <row r="113" spans="1:9" x14ac:dyDescent="0.2">
      <c r="A113" s="227">
        <v>105</v>
      </c>
      <c r="B113" s="233" t="s">
        <v>211</v>
      </c>
      <c r="C113" s="234" t="s">
        <v>212</v>
      </c>
      <c r="D113" s="250">
        <f t="shared" si="3"/>
        <v>0</v>
      </c>
      <c r="E113" s="251"/>
      <c r="F113" s="251"/>
      <c r="G113" s="251"/>
      <c r="H113" s="251"/>
      <c r="I113" s="251"/>
    </row>
    <row r="114" spans="1:9" x14ac:dyDescent="0.2">
      <c r="A114" s="227">
        <v>106</v>
      </c>
      <c r="B114" s="228" t="s">
        <v>213</v>
      </c>
      <c r="C114" s="229" t="s">
        <v>214</v>
      </c>
      <c r="D114" s="250">
        <f t="shared" si="3"/>
        <v>0</v>
      </c>
      <c r="E114" s="251"/>
      <c r="F114" s="251"/>
      <c r="G114" s="251"/>
      <c r="H114" s="251"/>
      <c r="I114" s="251"/>
    </row>
    <row r="115" spans="1:9" x14ac:dyDescent="0.2">
      <c r="A115" s="227">
        <v>107</v>
      </c>
      <c r="B115" s="230" t="s">
        <v>215</v>
      </c>
      <c r="C115" s="229" t="s">
        <v>216</v>
      </c>
      <c r="D115" s="250">
        <f t="shared" si="3"/>
        <v>0</v>
      </c>
      <c r="E115" s="251"/>
      <c r="F115" s="251"/>
      <c r="G115" s="251"/>
      <c r="H115" s="251"/>
      <c r="I115" s="251"/>
    </row>
    <row r="116" spans="1:9" x14ac:dyDescent="0.2">
      <c r="A116" s="227">
        <v>108</v>
      </c>
      <c r="B116" s="231" t="s">
        <v>217</v>
      </c>
      <c r="C116" s="232" t="s">
        <v>218</v>
      </c>
      <c r="D116" s="250">
        <f t="shared" si="3"/>
        <v>0</v>
      </c>
      <c r="E116" s="251"/>
      <c r="F116" s="251"/>
      <c r="G116" s="251"/>
      <c r="H116" s="251"/>
      <c r="I116" s="251"/>
    </row>
    <row r="117" spans="1:9" ht="12" customHeight="1" x14ac:dyDescent="0.2">
      <c r="A117" s="227">
        <v>109</v>
      </c>
      <c r="B117" s="231" t="s">
        <v>219</v>
      </c>
      <c r="C117" s="232" t="s">
        <v>220</v>
      </c>
      <c r="D117" s="250">
        <f t="shared" si="3"/>
        <v>0</v>
      </c>
      <c r="E117" s="251"/>
      <c r="F117" s="251"/>
      <c r="G117" s="251"/>
      <c r="H117" s="251"/>
      <c r="I117" s="251"/>
    </row>
    <row r="118" spans="1:9" x14ac:dyDescent="0.2">
      <c r="A118" s="227">
        <v>110</v>
      </c>
      <c r="B118" s="228" t="s">
        <v>221</v>
      </c>
      <c r="C118" s="229" t="s">
        <v>222</v>
      </c>
      <c r="D118" s="250">
        <f t="shared" si="3"/>
        <v>0</v>
      </c>
      <c r="E118" s="251"/>
      <c r="F118" s="251"/>
      <c r="G118" s="251"/>
      <c r="H118" s="251"/>
      <c r="I118" s="251"/>
    </row>
    <row r="119" spans="1:9" x14ac:dyDescent="0.2">
      <c r="A119" s="227">
        <v>111</v>
      </c>
      <c r="B119" s="230" t="s">
        <v>223</v>
      </c>
      <c r="C119" s="229" t="s">
        <v>224</v>
      </c>
      <c r="D119" s="250">
        <f t="shared" si="3"/>
        <v>0</v>
      </c>
      <c r="E119" s="251"/>
      <c r="F119" s="251"/>
      <c r="G119" s="251"/>
      <c r="H119" s="251"/>
      <c r="I119" s="251"/>
    </row>
    <row r="120" spans="1:9" x14ac:dyDescent="0.2">
      <c r="A120" s="227">
        <v>112</v>
      </c>
      <c r="B120" s="228" t="s">
        <v>225</v>
      </c>
      <c r="C120" s="232" t="s">
        <v>226</v>
      </c>
      <c r="D120" s="250">
        <f t="shared" si="3"/>
        <v>149390944</v>
      </c>
      <c r="E120" s="251"/>
      <c r="F120" s="251"/>
      <c r="G120" s="251"/>
      <c r="H120" s="251"/>
      <c r="I120" s="251">
        <v>149390944</v>
      </c>
    </row>
    <row r="121" spans="1:9" x14ac:dyDescent="0.2">
      <c r="A121" s="227">
        <v>113</v>
      </c>
      <c r="B121" s="228" t="s">
        <v>227</v>
      </c>
      <c r="C121" s="229" t="s">
        <v>228</v>
      </c>
      <c r="D121" s="250">
        <f t="shared" si="3"/>
        <v>0</v>
      </c>
      <c r="E121" s="251"/>
      <c r="F121" s="251"/>
      <c r="G121" s="251"/>
      <c r="H121" s="251"/>
      <c r="I121" s="251"/>
    </row>
    <row r="122" spans="1:9" x14ac:dyDescent="0.2">
      <c r="A122" s="227">
        <v>114</v>
      </c>
      <c r="B122" s="231" t="s">
        <v>229</v>
      </c>
      <c r="C122" s="232" t="s">
        <v>230</v>
      </c>
      <c r="D122" s="250">
        <f t="shared" si="3"/>
        <v>42853800</v>
      </c>
      <c r="E122" s="251"/>
      <c r="F122" s="251"/>
      <c r="G122" s="251"/>
      <c r="H122" s="251"/>
      <c r="I122" s="251">
        <v>42853800</v>
      </c>
    </row>
    <row r="123" spans="1:9" ht="13.5" customHeight="1" x14ac:dyDescent="0.2">
      <c r="A123" s="227">
        <v>115</v>
      </c>
      <c r="B123" s="231" t="s">
        <v>231</v>
      </c>
      <c r="C123" s="232" t="s">
        <v>232</v>
      </c>
      <c r="D123" s="250">
        <f t="shared" si="3"/>
        <v>0</v>
      </c>
      <c r="E123" s="251"/>
      <c r="F123" s="251"/>
      <c r="G123" s="251"/>
      <c r="H123" s="251"/>
      <c r="I123" s="251"/>
    </row>
    <row r="124" spans="1:9" x14ac:dyDescent="0.2">
      <c r="A124" s="227">
        <v>116</v>
      </c>
      <c r="B124" s="231" t="s">
        <v>233</v>
      </c>
      <c r="C124" s="232" t="s">
        <v>234</v>
      </c>
      <c r="D124" s="250">
        <f t="shared" si="3"/>
        <v>0</v>
      </c>
      <c r="E124" s="251"/>
      <c r="F124" s="251"/>
      <c r="G124" s="251"/>
      <c r="H124" s="251"/>
      <c r="I124" s="251"/>
    </row>
    <row r="125" spans="1:9" ht="24" x14ac:dyDescent="0.2">
      <c r="A125" s="227">
        <v>117</v>
      </c>
      <c r="B125" s="231" t="s">
        <v>235</v>
      </c>
      <c r="C125" s="232" t="s">
        <v>236</v>
      </c>
      <c r="D125" s="250">
        <f t="shared" si="3"/>
        <v>0</v>
      </c>
      <c r="E125" s="251"/>
      <c r="F125" s="251"/>
      <c r="G125" s="251"/>
      <c r="H125" s="251"/>
      <c r="I125" s="251"/>
    </row>
    <row r="126" spans="1:9" x14ac:dyDescent="0.2">
      <c r="A126" s="227">
        <v>118</v>
      </c>
      <c r="B126" s="231" t="s">
        <v>237</v>
      </c>
      <c r="C126" s="232" t="s">
        <v>238</v>
      </c>
      <c r="D126" s="250">
        <f t="shared" si="3"/>
        <v>0</v>
      </c>
      <c r="E126" s="251"/>
      <c r="F126" s="251"/>
      <c r="G126" s="251"/>
      <c r="H126" s="251"/>
      <c r="I126" s="251"/>
    </row>
    <row r="127" spans="1:9" ht="12.75" customHeight="1" x14ac:dyDescent="0.2">
      <c r="A127" s="227">
        <v>119</v>
      </c>
      <c r="B127" s="231" t="s">
        <v>239</v>
      </c>
      <c r="C127" s="232" t="s">
        <v>240</v>
      </c>
      <c r="D127" s="250">
        <f t="shared" si="3"/>
        <v>659824321</v>
      </c>
      <c r="E127" s="251">
        <v>6330675</v>
      </c>
      <c r="F127" s="251"/>
      <c r="G127" s="251"/>
      <c r="H127" s="251"/>
      <c r="I127" s="251">
        <v>653493646</v>
      </c>
    </row>
    <row r="128" spans="1:9" x14ac:dyDescent="0.2">
      <c r="A128" s="227">
        <v>120</v>
      </c>
      <c r="B128" s="241" t="s">
        <v>241</v>
      </c>
      <c r="C128" s="242" t="s">
        <v>242</v>
      </c>
      <c r="D128" s="250">
        <f t="shared" si="3"/>
        <v>0</v>
      </c>
      <c r="E128" s="251"/>
      <c r="F128" s="251"/>
      <c r="G128" s="251"/>
      <c r="H128" s="251"/>
      <c r="I128" s="251"/>
    </row>
    <row r="129" spans="1:9" x14ac:dyDescent="0.2">
      <c r="A129" s="227">
        <v>121</v>
      </c>
      <c r="B129" s="230" t="s">
        <v>243</v>
      </c>
      <c r="C129" s="229" t="s">
        <v>244</v>
      </c>
      <c r="D129" s="250">
        <f t="shared" si="3"/>
        <v>0</v>
      </c>
      <c r="E129" s="251"/>
      <c r="F129" s="251"/>
      <c r="G129" s="251"/>
      <c r="H129" s="251"/>
      <c r="I129" s="251"/>
    </row>
    <row r="130" spans="1:9" x14ac:dyDescent="0.2">
      <c r="A130" s="227">
        <v>122</v>
      </c>
      <c r="B130" s="231" t="s">
        <v>245</v>
      </c>
      <c r="C130" s="232" t="s">
        <v>246</v>
      </c>
      <c r="D130" s="250">
        <f t="shared" si="3"/>
        <v>0</v>
      </c>
      <c r="E130" s="251"/>
      <c r="F130" s="251"/>
      <c r="G130" s="251"/>
      <c r="H130" s="251"/>
      <c r="I130" s="251"/>
    </row>
    <row r="131" spans="1:9" x14ac:dyDescent="0.2">
      <c r="A131" s="227">
        <v>123</v>
      </c>
      <c r="B131" s="228" t="s">
        <v>247</v>
      </c>
      <c r="C131" s="243" t="s">
        <v>248</v>
      </c>
      <c r="D131" s="250">
        <f t="shared" si="3"/>
        <v>0</v>
      </c>
      <c r="E131" s="251"/>
      <c r="F131" s="251"/>
      <c r="G131" s="251"/>
      <c r="H131" s="251"/>
      <c r="I131" s="251"/>
    </row>
    <row r="132" spans="1:9" ht="24" x14ac:dyDescent="0.2">
      <c r="A132" s="227">
        <v>124</v>
      </c>
      <c r="B132" s="231" t="s">
        <v>249</v>
      </c>
      <c r="C132" s="232" t="s">
        <v>250</v>
      </c>
      <c r="D132" s="250">
        <f t="shared" si="3"/>
        <v>0</v>
      </c>
      <c r="E132" s="251"/>
      <c r="F132" s="251"/>
      <c r="G132" s="251"/>
      <c r="H132" s="251"/>
      <c r="I132" s="251"/>
    </row>
    <row r="133" spans="1:9" ht="21.75" customHeight="1" x14ac:dyDescent="0.2">
      <c r="A133" s="227">
        <v>125</v>
      </c>
      <c r="B133" s="231" t="s">
        <v>251</v>
      </c>
      <c r="C133" s="232" t="s">
        <v>252</v>
      </c>
      <c r="D133" s="250">
        <f t="shared" si="3"/>
        <v>0</v>
      </c>
      <c r="E133" s="251"/>
      <c r="F133" s="251"/>
      <c r="G133" s="251"/>
      <c r="H133" s="251"/>
      <c r="I133" s="251"/>
    </row>
    <row r="134" spans="1:9" x14ac:dyDescent="0.2">
      <c r="A134" s="227">
        <v>126</v>
      </c>
      <c r="B134" s="230" t="s">
        <v>253</v>
      </c>
      <c r="C134" s="232" t="s">
        <v>254</v>
      </c>
      <c r="D134" s="250">
        <f t="shared" si="3"/>
        <v>0</v>
      </c>
      <c r="E134" s="251"/>
      <c r="F134" s="251"/>
      <c r="G134" s="251"/>
      <c r="H134" s="251"/>
      <c r="I134" s="251"/>
    </row>
    <row r="135" spans="1:9" x14ac:dyDescent="0.2">
      <c r="A135" s="227">
        <v>127</v>
      </c>
      <c r="B135" s="233" t="s">
        <v>255</v>
      </c>
      <c r="C135" s="234" t="s">
        <v>256</v>
      </c>
      <c r="D135" s="250">
        <f t="shared" si="3"/>
        <v>0</v>
      </c>
      <c r="E135" s="251"/>
      <c r="F135" s="251"/>
      <c r="G135" s="251"/>
      <c r="H135" s="251"/>
      <c r="I135" s="251"/>
    </row>
    <row r="136" spans="1:9" x14ac:dyDescent="0.2">
      <c r="A136" s="227">
        <v>128</v>
      </c>
      <c r="B136" s="231" t="s">
        <v>257</v>
      </c>
      <c r="C136" s="232" t="s">
        <v>258</v>
      </c>
      <c r="D136" s="250">
        <f t="shared" si="3"/>
        <v>0</v>
      </c>
      <c r="E136" s="251"/>
      <c r="F136" s="251"/>
      <c r="G136" s="251"/>
      <c r="H136" s="251"/>
      <c r="I136" s="251"/>
    </row>
    <row r="137" spans="1:9" ht="18.75" customHeight="1" x14ac:dyDescent="0.2">
      <c r="A137" s="227">
        <v>129</v>
      </c>
      <c r="B137" s="228" t="s">
        <v>259</v>
      </c>
      <c r="C137" s="229" t="s">
        <v>260</v>
      </c>
      <c r="D137" s="250">
        <f t="shared" si="3"/>
        <v>58325732</v>
      </c>
      <c r="E137" s="251"/>
      <c r="F137" s="251"/>
      <c r="G137" s="251"/>
      <c r="H137" s="251"/>
      <c r="I137" s="251">
        <v>58325732</v>
      </c>
    </row>
    <row r="138" spans="1:9" x14ac:dyDescent="0.2">
      <c r="A138" s="227">
        <v>130</v>
      </c>
      <c r="B138" s="230" t="s">
        <v>261</v>
      </c>
      <c r="C138" s="229" t="s">
        <v>262</v>
      </c>
      <c r="D138" s="250">
        <f t="shared" ref="D138:D156" si="4">E138+F138+G138+H138+I138</f>
        <v>0</v>
      </c>
      <c r="E138" s="251"/>
      <c r="F138" s="251"/>
      <c r="G138" s="251"/>
      <c r="H138" s="251"/>
      <c r="I138" s="251"/>
    </row>
    <row r="139" spans="1:9" x14ac:dyDescent="0.2">
      <c r="A139" s="227">
        <v>131</v>
      </c>
      <c r="B139" s="231" t="s">
        <v>263</v>
      </c>
      <c r="C139" s="232" t="s">
        <v>264</v>
      </c>
      <c r="D139" s="250">
        <f>E139+F139+G139+H139+I139</f>
        <v>247652391</v>
      </c>
      <c r="E139" s="251">
        <v>629750</v>
      </c>
      <c r="F139" s="251">
        <v>0</v>
      </c>
      <c r="G139" s="251">
        <v>0</v>
      </c>
      <c r="H139" s="251">
        <v>0</v>
      </c>
      <c r="I139" s="251">
        <v>247022641</v>
      </c>
    </row>
    <row r="140" spans="1:9" x14ac:dyDescent="0.2">
      <c r="A140" s="227">
        <v>132</v>
      </c>
      <c r="B140" s="231" t="s">
        <v>265</v>
      </c>
      <c r="C140" s="232" t="s">
        <v>266</v>
      </c>
      <c r="D140" s="250">
        <f t="shared" si="4"/>
        <v>0</v>
      </c>
      <c r="E140" s="251"/>
      <c r="F140" s="251"/>
      <c r="G140" s="251"/>
      <c r="H140" s="251"/>
      <c r="I140" s="251"/>
    </row>
    <row r="141" spans="1:9" ht="13.5" customHeight="1" x14ac:dyDescent="0.2">
      <c r="A141" s="227">
        <v>133</v>
      </c>
      <c r="B141" s="231" t="s">
        <v>267</v>
      </c>
      <c r="C141" s="232" t="s">
        <v>268</v>
      </c>
      <c r="D141" s="250">
        <f t="shared" si="4"/>
        <v>48204344</v>
      </c>
      <c r="E141" s="251"/>
      <c r="F141" s="251">
        <v>7720430</v>
      </c>
      <c r="G141" s="251">
        <v>12986000</v>
      </c>
      <c r="H141" s="251">
        <v>3116640</v>
      </c>
      <c r="I141" s="251">
        <v>24381274</v>
      </c>
    </row>
    <row r="142" spans="1:9" x14ac:dyDescent="0.2">
      <c r="A142" s="227">
        <v>134</v>
      </c>
      <c r="B142" s="231" t="s">
        <v>269</v>
      </c>
      <c r="C142" s="232" t="s">
        <v>270</v>
      </c>
      <c r="D142" s="250">
        <f t="shared" si="4"/>
        <v>0</v>
      </c>
      <c r="E142" s="251"/>
      <c r="F142" s="251"/>
      <c r="G142" s="251"/>
      <c r="H142" s="251"/>
      <c r="I142" s="251"/>
    </row>
    <row r="143" spans="1:9" x14ac:dyDescent="0.2">
      <c r="A143" s="227">
        <v>135</v>
      </c>
      <c r="B143" s="231" t="s">
        <v>271</v>
      </c>
      <c r="C143" s="232" t="s">
        <v>272</v>
      </c>
      <c r="D143" s="250">
        <f t="shared" si="4"/>
        <v>2766890</v>
      </c>
      <c r="E143" s="251"/>
      <c r="F143" s="251">
        <v>2766890</v>
      </c>
      <c r="G143" s="251"/>
      <c r="H143" s="251"/>
      <c r="I143" s="251"/>
    </row>
    <row r="144" spans="1:9" x14ac:dyDescent="0.2">
      <c r="A144" s="227">
        <v>136</v>
      </c>
      <c r="B144" s="228" t="s">
        <v>273</v>
      </c>
      <c r="C144" s="229" t="s">
        <v>274</v>
      </c>
      <c r="D144" s="250">
        <f t="shared" si="4"/>
        <v>20925540</v>
      </c>
      <c r="E144" s="251">
        <v>0</v>
      </c>
      <c r="F144" s="251">
        <v>557700</v>
      </c>
      <c r="G144" s="251">
        <v>0</v>
      </c>
      <c r="H144" s="251">
        <v>0</v>
      </c>
      <c r="I144" s="251">
        <v>20367840</v>
      </c>
    </row>
    <row r="145" spans="1:9" ht="10.5" customHeight="1" x14ac:dyDescent="0.2">
      <c r="A145" s="227">
        <v>137</v>
      </c>
      <c r="B145" s="231" t="s">
        <v>275</v>
      </c>
      <c r="C145" s="232" t="s">
        <v>276</v>
      </c>
      <c r="D145" s="250">
        <f t="shared" si="4"/>
        <v>0</v>
      </c>
      <c r="E145" s="251"/>
      <c r="F145" s="251"/>
      <c r="G145" s="251"/>
      <c r="H145" s="251"/>
      <c r="I145" s="251"/>
    </row>
    <row r="146" spans="1:9" x14ac:dyDescent="0.2">
      <c r="A146" s="227">
        <v>138</v>
      </c>
      <c r="B146" s="228" t="s">
        <v>277</v>
      </c>
      <c r="C146" s="232" t="s">
        <v>278</v>
      </c>
      <c r="D146" s="250">
        <f t="shared" si="4"/>
        <v>0</v>
      </c>
      <c r="E146" s="251"/>
      <c r="F146" s="251"/>
      <c r="G146" s="251"/>
      <c r="H146" s="251"/>
      <c r="I146" s="251"/>
    </row>
    <row r="147" spans="1:9" x14ac:dyDescent="0.2">
      <c r="A147" s="227">
        <v>139</v>
      </c>
      <c r="B147" s="233" t="s">
        <v>279</v>
      </c>
      <c r="C147" s="234" t="s">
        <v>280</v>
      </c>
      <c r="D147" s="250">
        <f t="shared" si="4"/>
        <v>0</v>
      </c>
      <c r="E147" s="251"/>
      <c r="F147" s="251"/>
      <c r="G147" s="251"/>
      <c r="H147" s="251"/>
      <c r="I147" s="251"/>
    </row>
    <row r="148" spans="1:9" x14ac:dyDescent="0.2">
      <c r="A148" s="227">
        <v>140</v>
      </c>
      <c r="B148" s="231" t="s">
        <v>281</v>
      </c>
      <c r="C148" s="232" t="s">
        <v>282</v>
      </c>
      <c r="D148" s="250">
        <f t="shared" si="4"/>
        <v>0</v>
      </c>
      <c r="E148" s="251"/>
      <c r="F148" s="251"/>
      <c r="G148" s="251"/>
      <c r="H148" s="251"/>
      <c r="I148" s="251"/>
    </row>
    <row r="149" spans="1:9" x14ac:dyDescent="0.2">
      <c r="A149" s="227">
        <v>141</v>
      </c>
      <c r="B149" s="231" t="s">
        <v>283</v>
      </c>
      <c r="C149" s="232" t="s">
        <v>284</v>
      </c>
      <c r="D149" s="250">
        <f t="shared" si="4"/>
        <v>0</v>
      </c>
      <c r="E149" s="251"/>
      <c r="F149" s="251"/>
      <c r="G149" s="251"/>
      <c r="H149" s="251"/>
      <c r="I149" s="251"/>
    </row>
    <row r="150" spans="1:9" x14ac:dyDescent="0.2">
      <c r="A150" s="227">
        <v>142</v>
      </c>
      <c r="B150" s="231" t="s">
        <v>285</v>
      </c>
      <c r="C150" s="232" t="s">
        <v>286</v>
      </c>
      <c r="D150" s="250">
        <f t="shared" si="4"/>
        <v>0</v>
      </c>
      <c r="E150" s="251"/>
      <c r="F150" s="251"/>
      <c r="G150" s="251"/>
      <c r="H150" s="251"/>
      <c r="I150" s="251"/>
    </row>
    <row r="151" spans="1:9" x14ac:dyDescent="0.2">
      <c r="A151" s="227">
        <v>143</v>
      </c>
      <c r="B151" s="233" t="s">
        <v>287</v>
      </c>
      <c r="C151" s="234" t="s">
        <v>288</v>
      </c>
      <c r="D151" s="250">
        <f t="shared" si="4"/>
        <v>189995</v>
      </c>
      <c r="E151" s="251"/>
      <c r="F151" s="251">
        <v>189995</v>
      </c>
      <c r="G151" s="251"/>
      <c r="H151" s="251"/>
      <c r="I151" s="251"/>
    </row>
    <row r="152" spans="1:9" x14ac:dyDescent="0.2">
      <c r="A152" s="227">
        <v>144</v>
      </c>
      <c r="B152" s="230" t="s">
        <v>289</v>
      </c>
      <c r="C152" s="234" t="s">
        <v>290</v>
      </c>
      <c r="D152" s="250">
        <f t="shared" si="4"/>
        <v>949975</v>
      </c>
      <c r="E152" s="251"/>
      <c r="F152" s="251">
        <v>949975</v>
      </c>
      <c r="G152" s="251"/>
      <c r="H152" s="251"/>
      <c r="I152" s="251"/>
    </row>
    <row r="153" spans="1:9" x14ac:dyDescent="0.2">
      <c r="A153" s="227">
        <v>145</v>
      </c>
      <c r="B153" s="231" t="s">
        <v>291</v>
      </c>
      <c r="C153" s="232" t="s">
        <v>292</v>
      </c>
      <c r="D153" s="250">
        <f t="shared" si="4"/>
        <v>1899950</v>
      </c>
      <c r="E153" s="251"/>
      <c r="F153" s="251">
        <v>1899950</v>
      </c>
      <c r="G153" s="251"/>
      <c r="H153" s="251"/>
      <c r="I153" s="251"/>
    </row>
    <row r="154" spans="1:9" x14ac:dyDescent="0.2">
      <c r="A154" s="227">
        <v>146</v>
      </c>
      <c r="B154" s="228" t="s">
        <v>293</v>
      </c>
      <c r="C154" s="229" t="s">
        <v>294</v>
      </c>
      <c r="D154" s="250">
        <f t="shared" si="4"/>
        <v>0</v>
      </c>
      <c r="E154" s="251"/>
      <c r="F154" s="251"/>
      <c r="G154" s="251"/>
      <c r="H154" s="251"/>
      <c r="I154" s="251"/>
    </row>
    <row r="155" spans="1:9" x14ac:dyDescent="0.2">
      <c r="A155" s="227">
        <v>147</v>
      </c>
      <c r="B155" s="228" t="s">
        <v>295</v>
      </c>
      <c r="C155" s="229" t="s">
        <v>296</v>
      </c>
      <c r="D155" s="250">
        <f t="shared" si="4"/>
        <v>0</v>
      </c>
      <c r="E155" s="251"/>
      <c r="F155" s="251"/>
      <c r="G155" s="251"/>
      <c r="H155" s="251"/>
      <c r="I155" s="251"/>
    </row>
    <row r="156" spans="1:9" ht="12.75" x14ac:dyDescent="0.2">
      <c r="A156" s="227">
        <v>148</v>
      </c>
      <c r="B156" s="200" t="s">
        <v>297</v>
      </c>
      <c r="C156" s="244" t="s">
        <v>298</v>
      </c>
      <c r="D156" s="250">
        <f t="shared" si="4"/>
        <v>0</v>
      </c>
      <c r="E156" s="251"/>
      <c r="F156" s="251"/>
      <c r="G156" s="251"/>
      <c r="H156" s="251"/>
      <c r="I156" s="251"/>
    </row>
  </sheetData>
  <mergeCells count="10">
    <mergeCell ref="A2:I2"/>
    <mergeCell ref="A4:A5"/>
    <mergeCell ref="B4:B5"/>
    <mergeCell ref="C4:C5"/>
    <mergeCell ref="D4:D5"/>
    <mergeCell ref="A6:C6"/>
    <mergeCell ref="A7:C7"/>
    <mergeCell ref="A8:C8"/>
    <mergeCell ref="E4:F4"/>
    <mergeCell ref="G4:I4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I17" sqref="I17"/>
    </sheetView>
  </sheetViews>
  <sheetFormatPr defaultRowHeight="12.75" x14ac:dyDescent="0.2"/>
  <cols>
    <col min="1" max="1" width="4.5703125" style="53" customWidth="1"/>
    <col min="2" max="2" width="10" style="53" customWidth="1"/>
    <col min="3" max="3" width="29.85546875" style="54" customWidth="1"/>
    <col min="4" max="6" width="15.28515625" style="53" customWidth="1"/>
    <col min="7" max="16384" width="9.140625" style="53"/>
  </cols>
  <sheetData>
    <row r="1" spans="1:6" ht="27.75" customHeight="1" x14ac:dyDescent="0.2">
      <c r="A1" s="132" t="s">
        <v>357</v>
      </c>
      <c r="B1" s="132"/>
      <c r="C1" s="132"/>
      <c r="D1" s="132"/>
      <c r="E1" s="132"/>
      <c r="F1" s="132"/>
    </row>
    <row r="2" spans="1:6" x14ac:dyDescent="0.2">
      <c r="F2" s="68" t="s">
        <v>329</v>
      </c>
    </row>
    <row r="3" spans="1:6" ht="12.75" customHeight="1" x14ac:dyDescent="0.2">
      <c r="A3" s="133" t="s">
        <v>0</v>
      </c>
      <c r="B3" s="133" t="s">
        <v>1</v>
      </c>
      <c r="C3" s="134" t="s">
        <v>2</v>
      </c>
      <c r="D3" s="135" t="s">
        <v>348</v>
      </c>
      <c r="E3" s="136" t="s">
        <v>349</v>
      </c>
      <c r="F3" s="137"/>
    </row>
    <row r="4" spans="1:6" ht="28.5" customHeight="1" x14ac:dyDescent="0.2">
      <c r="A4" s="133"/>
      <c r="B4" s="133"/>
      <c r="C4" s="134"/>
      <c r="D4" s="135"/>
      <c r="E4" s="55" t="s">
        <v>350</v>
      </c>
      <c r="F4" s="114" t="s">
        <v>351</v>
      </c>
    </row>
    <row r="5" spans="1:6" s="57" customFormat="1" x14ac:dyDescent="0.2">
      <c r="A5" s="63" t="s">
        <v>356</v>
      </c>
      <c r="B5" s="64"/>
      <c r="C5" s="63"/>
      <c r="D5" s="65">
        <f>D6+D9</f>
        <v>249846963</v>
      </c>
      <c r="E5" s="65">
        <f t="shared" ref="E5:F5" si="0">E6+E9</f>
        <v>167746963</v>
      </c>
      <c r="F5" s="65">
        <f t="shared" si="0"/>
        <v>82100000</v>
      </c>
    </row>
    <row r="6" spans="1:6" s="57" customFormat="1" ht="43.5" customHeight="1" x14ac:dyDescent="0.2">
      <c r="A6" s="129" t="s">
        <v>352</v>
      </c>
      <c r="B6" s="130"/>
      <c r="C6" s="131"/>
      <c r="D6" s="56">
        <f>D7+D8</f>
        <v>167746963</v>
      </c>
      <c r="E6" s="56">
        <f>E7+E8</f>
        <v>167746963</v>
      </c>
      <c r="F6" s="56"/>
    </row>
    <row r="7" spans="1:6" ht="62.25" customHeight="1" x14ac:dyDescent="0.2">
      <c r="A7" s="58">
        <v>1</v>
      </c>
      <c r="B7" s="59" t="s">
        <v>255</v>
      </c>
      <c r="C7" s="60" t="s">
        <v>256</v>
      </c>
      <c r="D7" s="69">
        <f>E7</f>
        <v>99516965</v>
      </c>
      <c r="E7" s="70">
        <v>99516965</v>
      </c>
      <c r="F7" s="58"/>
    </row>
    <row r="8" spans="1:6" ht="14.25" customHeight="1" x14ac:dyDescent="0.2">
      <c r="A8" s="58">
        <v>2</v>
      </c>
      <c r="B8" s="25" t="s">
        <v>257</v>
      </c>
      <c r="C8" s="26" t="s">
        <v>258</v>
      </c>
      <c r="D8" s="69">
        <f>E8</f>
        <v>68229998</v>
      </c>
      <c r="E8" s="70">
        <v>68229998</v>
      </c>
      <c r="F8" s="58"/>
    </row>
    <row r="9" spans="1:6" s="57" customFormat="1" ht="25.5" customHeight="1" x14ac:dyDescent="0.2">
      <c r="A9" s="129" t="s">
        <v>353</v>
      </c>
      <c r="B9" s="130"/>
      <c r="C9" s="131"/>
      <c r="D9" s="61">
        <f>D11+D12</f>
        <v>82100000</v>
      </c>
      <c r="E9" s="61"/>
      <c r="F9" s="61">
        <f>F11+F12</f>
        <v>82100000</v>
      </c>
    </row>
    <row r="10" spans="1:6" ht="16.5" customHeight="1" x14ac:dyDescent="0.2">
      <c r="A10" s="58">
        <v>3</v>
      </c>
      <c r="B10" s="25" t="s">
        <v>297</v>
      </c>
      <c r="C10" s="26" t="s">
        <v>298</v>
      </c>
      <c r="D10" s="58"/>
      <c r="E10" s="62"/>
      <c r="F10" s="58"/>
    </row>
    <row r="11" spans="1:6" x14ac:dyDescent="0.2">
      <c r="A11" s="58"/>
      <c r="B11" s="58"/>
      <c r="C11" s="77" t="s">
        <v>354</v>
      </c>
      <c r="D11" s="69">
        <f>E11+F11</f>
        <v>15476000</v>
      </c>
      <c r="E11" s="70"/>
      <c r="F11" s="70">
        <v>15476000</v>
      </c>
    </row>
    <row r="12" spans="1:6" x14ac:dyDescent="0.2">
      <c r="A12" s="58"/>
      <c r="B12" s="58"/>
      <c r="C12" s="77" t="s">
        <v>355</v>
      </c>
      <c r="D12" s="69">
        <f>E12+F12</f>
        <v>66624000</v>
      </c>
      <c r="E12" s="70"/>
      <c r="F12" s="70">
        <v>66624000</v>
      </c>
    </row>
    <row r="13" spans="1:6" x14ac:dyDescent="0.2">
      <c r="D13" s="66"/>
      <c r="E13" s="71"/>
      <c r="F13" s="71"/>
    </row>
    <row r="14" spans="1:6" x14ac:dyDescent="0.2">
      <c r="D14" s="66"/>
      <c r="E14" s="71"/>
      <c r="F14" s="71"/>
    </row>
    <row r="15" spans="1:6" x14ac:dyDescent="0.2">
      <c r="D15" s="71"/>
      <c r="E15" s="66"/>
      <c r="F15" s="66"/>
    </row>
    <row r="16" spans="1:6" x14ac:dyDescent="0.2">
      <c r="D16" s="71"/>
    </row>
    <row r="17" spans="4:4" x14ac:dyDescent="0.2">
      <c r="D17" s="71"/>
    </row>
    <row r="18" spans="4:4" x14ac:dyDescent="0.2">
      <c r="D18" s="71"/>
    </row>
    <row r="19" spans="4:4" x14ac:dyDescent="0.2">
      <c r="D19" s="71"/>
    </row>
  </sheetData>
  <mergeCells count="8">
    <mergeCell ref="A9:C9"/>
    <mergeCell ref="A1:F1"/>
    <mergeCell ref="A3:A4"/>
    <mergeCell ref="B3:B4"/>
    <mergeCell ref="C3:C4"/>
    <mergeCell ref="D3:D4"/>
    <mergeCell ref="E3:F3"/>
    <mergeCell ref="A6:C6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6"/>
  <sheetViews>
    <sheetView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J15" sqref="J15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2.7109375" style="2" customWidth="1"/>
    <col min="5" max="6" width="13.7109375" style="2" customWidth="1"/>
    <col min="7" max="7" width="14.5703125" style="3" customWidth="1"/>
    <col min="8" max="16384" width="9.140625" style="3"/>
  </cols>
  <sheetData>
    <row r="2" spans="1:7" ht="39.75" customHeight="1" x14ac:dyDescent="0.2">
      <c r="A2" s="118" t="s">
        <v>340</v>
      </c>
      <c r="B2" s="118"/>
      <c r="C2" s="118"/>
      <c r="D2" s="118"/>
      <c r="E2" s="118"/>
      <c r="F2" s="118"/>
      <c r="G2" s="118"/>
    </row>
    <row r="3" spans="1:7" x14ac:dyDescent="0.2">
      <c r="C3" s="4"/>
      <c r="D3" s="4"/>
      <c r="E3" s="4"/>
      <c r="F3" s="4"/>
      <c r="G3" s="3" t="s">
        <v>329</v>
      </c>
    </row>
    <row r="4" spans="1:7" s="5" customFormat="1" ht="24.75" customHeight="1" x14ac:dyDescent="0.2">
      <c r="A4" s="119" t="s">
        <v>0</v>
      </c>
      <c r="B4" s="119" t="s">
        <v>1</v>
      </c>
      <c r="C4" s="121" t="s">
        <v>2</v>
      </c>
      <c r="D4" s="141" t="s">
        <v>341</v>
      </c>
      <c r="E4" s="141"/>
      <c r="F4" s="141"/>
      <c r="G4" s="141"/>
    </row>
    <row r="5" spans="1:7" ht="51.75" customHeight="1" x14ac:dyDescent="0.2">
      <c r="A5" s="120"/>
      <c r="B5" s="120"/>
      <c r="C5" s="122"/>
      <c r="D5" s="38" t="s">
        <v>322</v>
      </c>
      <c r="E5" s="38" t="s">
        <v>342</v>
      </c>
      <c r="F5" s="38" t="s">
        <v>343</v>
      </c>
      <c r="G5" s="38" t="s">
        <v>344</v>
      </c>
    </row>
    <row r="6" spans="1:7" s="5" customFormat="1" x14ac:dyDescent="0.2">
      <c r="A6" s="142" t="s">
        <v>300</v>
      </c>
      <c r="B6" s="142"/>
      <c r="C6" s="142"/>
      <c r="D6" s="43">
        <f>D8+D7</f>
        <v>3503425720</v>
      </c>
      <c r="E6" s="43">
        <f>E8+E7</f>
        <v>3353508903</v>
      </c>
      <c r="F6" s="43">
        <f t="shared" ref="F6:G6" si="0">F8+F7</f>
        <v>111336375</v>
      </c>
      <c r="G6" s="43">
        <f t="shared" si="0"/>
        <v>38580442</v>
      </c>
    </row>
    <row r="7" spans="1:7" s="5" customFormat="1" ht="12.75" customHeight="1" x14ac:dyDescent="0.2">
      <c r="A7" s="138" t="s">
        <v>299</v>
      </c>
      <c r="B7" s="139"/>
      <c r="C7" s="140"/>
      <c r="D7" s="42">
        <f>E7</f>
        <v>73565329</v>
      </c>
      <c r="E7" s="47">
        <f>73605488-40159</f>
        <v>73565329</v>
      </c>
      <c r="F7" s="113"/>
      <c r="G7" s="27"/>
    </row>
    <row r="8" spans="1:7" ht="12.75" customHeight="1" x14ac:dyDescent="0.2">
      <c r="A8" s="138" t="s">
        <v>394</v>
      </c>
      <c r="B8" s="139"/>
      <c r="C8" s="140"/>
      <c r="D8" s="44">
        <f>SUM(D9:D156)</f>
        <v>3429860391</v>
      </c>
      <c r="E8" s="44">
        <f t="shared" ref="E8:G8" si="1">SUM(E9:E156)</f>
        <v>3279943574</v>
      </c>
      <c r="F8" s="44">
        <f t="shared" si="1"/>
        <v>111336375</v>
      </c>
      <c r="G8" s="44">
        <f t="shared" si="1"/>
        <v>38580442</v>
      </c>
    </row>
    <row r="9" spans="1:7" ht="12" customHeight="1" x14ac:dyDescent="0.2">
      <c r="A9" s="7">
        <v>1</v>
      </c>
      <c r="B9" s="8" t="s">
        <v>3</v>
      </c>
      <c r="C9" s="30" t="s">
        <v>4</v>
      </c>
      <c r="D9" s="47">
        <f>E9+F9+G9</f>
        <v>15791186</v>
      </c>
      <c r="E9" s="47">
        <v>15069537</v>
      </c>
      <c r="F9" s="47"/>
      <c r="G9" s="42">
        <v>721649</v>
      </c>
    </row>
    <row r="10" spans="1:7" x14ac:dyDescent="0.2">
      <c r="A10" s="7">
        <v>2</v>
      </c>
      <c r="B10" s="11" t="s">
        <v>5</v>
      </c>
      <c r="C10" s="30" t="s">
        <v>6</v>
      </c>
      <c r="D10" s="47">
        <f t="shared" ref="D10:D73" si="2">E10+F10+G10</f>
        <v>15653004</v>
      </c>
      <c r="E10" s="47">
        <v>15508674</v>
      </c>
      <c r="F10" s="47"/>
      <c r="G10" s="49">
        <v>144330</v>
      </c>
    </row>
    <row r="11" spans="1:7" x14ac:dyDescent="0.2">
      <c r="A11" s="7">
        <v>3</v>
      </c>
      <c r="B11" s="12" t="s">
        <v>7</v>
      </c>
      <c r="C11" s="29" t="s">
        <v>8</v>
      </c>
      <c r="D11" s="47">
        <f t="shared" si="2"/>
        <v>47222836</v>
      </c>
      <c r="E11" s="47">
        <v>45779538</v>
      </c>
      <c r="F11" s="101"/>
      <c r="G11" s="49">
        <v>1443298</v>
      </c>
    </row>
    <row r="12" spans="1:7" ht="14.25" customHeight="1" x14ac:dyDescent="0.2">
      <c r="A12" s="7">
        <v>4</v>
      </c>
      <c r="B12" s="8" t="s">
        <v>9</v>
      </c>
      <c r="C12" s="30" t="s">
        <v>10</v>
      </c>
      <c r="D12" s="47">
        <f t="shared" si="2"/>
        <v>18210245</v>
      </c>
      <c r="E12" s="47">
        <v>17199936</v>
      </c>
      <c r="F12" s="47"/>
      <c r="G12" s="49">
        <v>1010309</v>
      </c>
    </row>
    <row r="13" spans="1:7" x14ac:dyDescent="0.2">
      <c r="A13" s="7">
        <v>5</v>
      </c>
      <c r="B13" s="8" t="s">
        <v>11</v>
      </c>
      <c r="C13" s="30" t="s">
        <v>12</v>
      </c>
      <c r="D13" s="47">
        <f t="shared" si="2"/>
        <v>0</v>
      </c>
      <c r="E13" s="47"/>
      <c r="F13" s="47"/>
      <c r="G13" s="49"/>
    </row>
    <row r="14" spans="1:7" x14ac:dyDescent="0.2">
      <c r="A14" s="7">
        <v>6</v>
      </c>
      <c r="B14" s="12" t="s">
        <v>13</v>
      </c>
      <c r="C14" s="29" t="s">
        <v>14</v>
      </c>
      <c r="D14" s="47">
        <f t="shared" si="2"/>
        <v>268747608</v>
      </c>
      <c r="E14" s="47">
        <v>265427200</v>
      </c>
      <c r="F14" s="101">
        <v>0</v>
      </c>
      <c r="G14" s="49">
        <v>3320408</v>
      </c>
    </row>
    <row r="15" spans="1:7" x14ac:dyDescent="0.2">
      <c r="A15" s="7">
        <v>7</v>
      </c>
      <c r="B15" s="14" t="s">
        <v>15</v>
      </c>
      <c r="C15" s="31" t="s">
        <v>16</v>
      </c>
      <c r="D15" s="47">
        <f t="shared" si="2"/>
        <v>0</v>
      </c>
      <c r="E15" s="47"/>
      <c r="F15" s="102"/>
      <c r="G15" s="49"/>
    </row>
    <row r="16" spans="1:7" x14ac:dyDescent="0.2">
      <c r="A16" s="7">
        <v>8</v>
      </c>
      <c r="B16" s="12" t="s">
        <v>17</v>
      </c>
      <c r="C16" s="29" t="s">
        <v>18</v>
      </c>
      <c r="D16" s="47">
        <f t="shared" si="2"/>
        <v>0</v>
      </c>
      <c r="E16" s="47"/>
      <c r="F16" s="101"/>
      <c r="G16" s="49"/>
    </row>
    <row r="17" spans="1:7" x14ac:dyDescent="0.2">
      <c r="A17" s="7">
        <v>9</v>
      </c>
      <c r="B17" s="12" t="s">
        <v>19</v>
      </c>
      <c r="C17" s="29" t="s">
        <v>20</v>
      </c>
      <c r="D17" s="47">
        <f t="shared" si="2"/>
        <v>17688231</v>
      </c>
      <c r="E17" s="47">
        <v>17471736</v>
      </c>
      <c r="F17" s="101"/>
      <c r="G17" s="49">
        <v>216495</v>
      </c>
    </row>
    <row r="18" spans="1:7" x14ac:dyDescent="0.2">
      <c r="A18" s="7">
        <v>10</v>
      </c>
      <c r="B18" s="12" t="s">
        <v>21</v>
      </c>
      <c r="C18" s="29" t="s">
        <v>22</v>
      </c>
      <c r="D18" s="47">
        <f t="shared" si="2"/>
        <v>0</v>
      </c>
      <c r="E18" s="47"/>
      <c r="F18" s="101"/>
      <c r="G18" s="49"/>
    </row>
    <row r="19" spans="1:7" x14ac:dyDescent="0.2">
      <c r="A19" s="7">
        <v>11</v>
      </c>
      <c r="B19" s="12" t="s">
        <v>23</v>
      </c>
      <c r="C19" s="29" t="s">
        <v>24</v>
      </c>
      <c r="D19" s="47">
        <f t="shared" si="2"/>
        <v>17864250</v>
      </c>
      <c r="E19" s="47">
        <v>17431260</v>
      </c>
      <c r="F19" s="101"/>
      <c r="G19" s="49">
        <v>432990</v>
      </c>
    </row>
    <row r="20" spans="1:7" x14ac:dyDescent="0.2">
      <c r="A20" s="7">
        <v>12</v>
      </c>
      <c r="B20" s="12" t="s">
        <v>25</v>
      </c>
      <c r="C20" s="29" t="s">
        <v>26</v>
      </c>
      <c r="D20" s="47">
        <f t="shared" si="2"/>
        <v>0</v>
      </c>
      <c r="E20" s="47"/>
      <c r="F20" s="101"/>
      <c r="G20" s="49"/>
    </row>
    <row r="21" spans="1:7" x14ac:dyDescent="0.2">
      <c r="A21" s="7">
        <v>13</v>
      </c>
      <c r="B21" s="8" t="s">
        <v>27</v>
      </c>
      <c r="C21" s="29" t="s">
        <v>28</v>
      </c>
      <c r="D21" s="47">
        <f t="shared" si="2"/>
        <v>0</v>
      </c>
      <c r="E21" s="47"/>
      <c r="F21" s="101"/>
      <c r="G21" s="49"/>
    </row>
    <row r="22" spans="1:7" x14ac:dyDescent="0.2">
      <c r="A22" s="7">
        <v>14</v>
      </c>
      <c r="B22" s="8" t="s">
        <v>29</v>
      </c>
      <c r="C22" s="30" t="s">
        <v>30</v>
      </c>
      <c r="D22" s="47">
        <f t="shared" si="2"/>
        <v>0</v>
      </c>
      <c r="E22" s="47"/>
      <c r="F22" s="47"/>
      <c r="G22" s="49"/>
    </row>
    <row r="23" spans="1:7" x14ac:dyDescent="0.2">
      <c r="A23" s="7">
        <v>15</v>
      </c>
      <c r="B23" s="12" t="s">
        <v>31</v>
      </c>
      <c r="C23" s="29" t="s">
        <v>32</v>
      </c>
      <c r="D23" s="47">
        <f t="shared" si="2"/>
        <v>0</v>
      </c>
      <c r="E23" s="47"/>
      <c r="F23" s="101"/>
      <c r="G23" s="49"/>
    </row>
    <row r="24" spans="1:7" x14ac:dyDescent="0.2">
      <c r="A24" s="7">
        <v>16</v>
      </c>
      <c r="B24" s="12" t="s">
        <v>33</v>
      </c>
      <c r="C24" s="29" t="s">
        <v>34</v>
      </c>
      <c r="D24" s="47">
        <f t="shared" si="2"/>
        <v>0</v>
      </c>
      <c r="E24" s="47"/>
      <c r="F24" s="101"/>
      <c r="G24" s="49"/>
    </row>
    <row r="25" spans="1:7" x14ac:dyDescent="0.2">
      <c r="A25" s="7">
        <v>17</v>
      </c>
      <c r="B25" s="12" t="s">
        <v>35</v>
      </c>
      <c r="C25" s="29" t="s">
        <v>36</v>
      </c>
      <c r="D25" s="47">
        <f t="shared" si="2"/>
        <v>0</v>
      </c>
      <c r="E25" s="47"/>
      <c r="F25" s="101"/>
      <c r="G25" s="49"/>
    </row>
    <row r="26" spans="1:7" x14ac:dyDescent="0.2">
      <c r="A26" s="7">
        <v>18</v>
      </c>
      <c r="B26" s="12" t="s">
        <v>37</v>
      </c>
      <c r="C26" s="29" t="s">
        <v>38</v>
      </c>
      <c r="D26" s="47">
        <f t="shared" si="2"/>
        <v>183725509</v>
      </c>
      <c r="E26" s="47">
        <v>181921387</v>
      </c>
      <c r="F26" s="101"/>
      <c r="G26" s="49">
        <v>1804122</v>
      </c>
    </row>
    <row r="27" spans="1:7" x14ac:dyDescent="0.2">
      <c r="A27" s="7">
        <v>19</v>
      </c>
      <c r="B27" s="8" t="s">
        <v>39</v>
      </c>
      <c r="C27" s="30" t="s">
        <v>40</v>
      </c>
      <c r="D27" s="47">
        <f t="shared" si="2"/>
        <v>0</v>
      </c>
      <c r="E27" s="47"/>
      <c r="F27" s="47"/>
      <c r="G27" s="49"/>
    </row>
    <row r="28" spans="1:7" x14ac:dyDescent="0.2">
      <c r="A28" s="7">
        <v>20</v>
      </c>
      <c r="B28" s="8" t="s">
        <v>41</v>
      </c>
      <c r="C28" s="30" t="s">
        <v>42</v>
      </c>
      <c r="D28" s="47">
        <f t="shared" si="2"/>
        <v>0</v>
      </c>
      <c r="E28" s="47"/>
      <c r="F28" s="47"/>
      <c r="G28" s="49"/>
    </row>
    <row r="29" spans="1:7" x14ac:dyDescent="0.2">
      <c r="A29" s="7">
        <v>21</v>
      </c>
      <c r="B29" s="8" t="s">
        <v>43</v>
      </c>
      <c r="C29" s="30" t="s">
        <v>44</v>
      </c>
      <c r="D29" s="47">
        <f t="shared" si="2"/>
        <v>0</v>
      </c>
      <c r="E29" s="47"/>
      <c r="F29" s="47"/>
      <c r="G29" s="49"/>
    </row>
    <row r="30" spans="1:7" x14ac:dyDescent="0.2">
      <c r="A30" s="7">
        <v>22</v>
      </c>
      <c r="B30" s="8" t="s">
        <v>45</v>
      </c>
      <c r="C30" s="30" t="s">
        <v>46</v>
      </c>
      <c r="D30" s="47">
        <f t="shared" si="2"/>
        <v>127959891</v>
      </c>
      <c r="E30" s="47">
        <v>126083603</v>
      </c>
      <c r="F30" s="47"/>
      <c r="G30" s="49">
        <v>1876288</v>
      </c>
    </row>
    <row r="31" spans="1:7" x14ac:dyDescent="0.2">
      <c r="A31" s="7">
        <v>23</v>
      </c>
      <c r="B31" s="12" t="s">
        <v>47</v>
      </c>
      <c r="C31" s="29" t="s">
        <v>48</v>
      </c>
      <c r="D31" s="47">
        <f t="shared" si="2"/>
        <v>25740044</v>
      </c>
      <c r="E31" s="47">
        <v>24768620</v>
      </c>
      <c r="F31" s="101"/>
      <c r="G31" s="49">
        <v>971424</v>
      </c>
    </row>
    <row r="32" spans="1:7" ht="12" customHeight="1" x14ac:dyDescent="0.2">
      <c r="A32" s="7">
        <v>24</v>
      </c>
      <c r="B32" s="12" t="s">
        <v>49</v>
      </c>
      <c r="C32" s="29" t="s">
        <v>50</v>
      </c>
      <c r="D32" s="47">
        <f t="shared" si="2"/>
        <v>0</v>
      </c>
      <c r="E32" s="47"/>
      <c r="F32" s="101"/>
      <c r="G32" s="49"/>
    </row>
    <row r="33" spans="1:7" ht="24" x14ac:dyDescent="0.2">
      <c r="A33" s="7">
        <v>25</v>
      </c>
      <c r="B33" s="12" t="s">
        <v>51</v>
      </c>
      <c r="C33" s="29" t="s">
        <v>52</v>
      </c>
      <c r="D33" s="47">
        <f t="shared" si="2"/>
        <v>0</v>
      </c>
      <c r="E33" s="47"/>
      <c r="F33" s="101"/>
      <c r="G33" s="49"/>
    </row>
    <row r="34" spans="1:7" x14ac:dyDescent="0.2">
      <c r="A34" s="7">
        <v>26</v>
      </c>
      <c r="B34" s="8" t="s">
        <v>53</v>
      </c>
      <c r="C34" s="31" t="s">
        <v>54</v>
      </c>
      <c r="D34" s="47">
        <f t="shared" si="2"/>
        <v>0</v>
      </c>
      <c r="E34" s="47"/>
      <c r="F34" s="102"/>
      <c r="G34" s="49"/>
    </row>
    <row r="35" spans="1:7" x14ac:dyDescent="0.2">
      <c r="A35" s="7">
        <v>27</v>
      </c>
      <c r="B35" s="12" t="s">
        <v>55</v>
      </c>
      <c r="C35" s="29" t="s">
        <v>56</v>
      </c>
      <c r="D35" s="47">
        <f t="shared" si="2"/>
        <v>0</v>
      </c>
      <c r="E35" s="47"/>
      <c r="F35" s="101"/>
      <c r="G35" s="49"/>
    </row>
    <row r="36" spans="1:7" ht="24" customHeight="1" x14ac:dyDescent="0.2">
      <c r="A36" s="7">
        <v>28</v>
      </c>
      <c r="B36" s="12" t="s">
        <v>57</v>
      </c>
      <c r="C36" s="29" t="s">
        <v>58</v>
      </c>
      <c r="D36" s="47">
        <f t="shared" si="2"/>
        <v>0</v>
      </c>
      <c r="E36" s="47"/>
      <c r="F36" s="101"/>
      <c r="G36" s="49"/>
    </row>
    <row r="37" spans="1:7" ht="12" customHeight="1" x14ac:dyDescent="0.2">
      <c r="A37" s="7">
        <v>29</v>
      </c>
      <c r="B37" s="8" t="s">
        <v>59</v>
      </c>
      <c r="C37" s="30" t="s">
        <v>60</v>
      </c>
      <c r="D37" s="47">
        <f t="shared" si="2"/>
        <v>0</v>
      </c>
      <c r="E37" s="47"/>
      <c r="F37" s="47"/>
      <c r="G37" s="49"/>
    </row>
    <row r="38" spans="1:7" x14ac:dyDescent="0.2">
      <c r="A38" s="7">
        <v>30</v>
      </c>
      <c r="B38" s="11" t="s">
        <v>61</v>
      </c>
      <c r="C38" s="31" t="s">
        <v>62</v>
      </c>
      <c r="D38" s="47">
        <f t="shared" si="2"/>
        <v>0</v>
      </c>
      <c r="E38" s="47"/>
      <c r="F38" s="102"/>
      <c r="G38" s="49"/>
    </row>
    <row r="39" spans="1:7" ht="24" x14ac:dyDescent="0.2">
      <c r="A39" s="7">
        <v>31</v>
      </c>
      <c r="B39" s="8" t="s">
        <v>63</v>
      </c>
      <c r="C39" s="30" t="s">
        <v>64</v>
      </c>
      <c r="D39" s="47">
        <f t="shared" si="2"/>
        <v>262444791</v>
      </c>
      <c r="E39" s="47">
        <v>260640668</v>
      </c>
      <c r="F39" s="47"/>
      <c r="G39" s="49">
        <v>1804123</v>
      </c>
    </row>
    <row r="40" spans="1:7" x14ac:dyDescent="0.2">
      <c r="A40" s="7">
        <v>32</v>
      </c>
      <c r="B40" s="12" t="s">
        <v>65</v>
      </c>
      <c r="C40" s="29" t="s">
        <v>66</v>
      </c>
      <c r="D40" s="47">
        <f t="shared" si="2"/>
        <v>0</v>
      </c>
      <c r="E40" s="47"/>
      <c r="F40" s="101"/>
      <c r="G40" s="49"/>
    </row>
    <row r="41" spans="1:7" x14ac:dyDescent="0.2">
      <c r="A41" s="7">
        <v>33</v>
      </c>
      <c r="B41" s="11" t="s">
        <v>67</v>
      </c>
      <c r="C41" s="30" t="s">
        <v>68</v>
      </c>
      <c r="D41" s="47">
        <f t="shared" si="2"/>
        <v>133485330</v>
      </c>
      <c r="E41" s="47">
        <f>128938939+2</f>
        <v>128938941</v>
      </c>
      <c r="F41" s="47"/>
      <c r="G41" s="49">
        <v>4546389</v>
      </c>
    </row>
    <row r="42" spans="1:7" x14ac:dyDescent="0.2">
      <c r="A42" s="7">
        <v>34</v>
      </c>
      <c r="B42" s="14" t="s">
        <v>69</v>
      </c>
      <c r="C42" s="31" t="s">
        <v>70</v>
      </c>
      <c r="D42" s="47">
        <f t="shared" si="2"/>
        <v>112302560</v>
      </c>
      <c r="E42" s="47">
        <v>112157408</v>
      </c>
      <c r="F42" s="102"/>
      <c r="G42" s="49">
        <v>145152</v>
      </c>
    </row>
    <row r="43" spans="1:7" x14ac:dyDescent="0.2">
      <c r="A43" s="7">
        <v>35</v>
      </c>
      <c r="B43" s="8" t="s">
        <v>71</v>
      </c>
      <c r="C43" s="30" t="s">
        <v>72</v>
      </c>
      <c r="D43" s="47">
        <f t="shared" si="2"/>
        <v>0</v>
      </c>
      <c r="E43" s="47"/>
      <c r="F43" s="47"/>
      <c r="G43" s="49"/>
    </row>
    <row r="44" spans="1:7" x14ac:dyDescent="0.2">
      <c r="A44" s="7">
        <v>36</v>
      </c>
      <c r="B44" s="11" t="s">
        <v>73</v>
      </c>
      <c r="C44" s="30" t="s">
        <v>74</v>
      </c>
      <c r="D44" s="47">
        <f t="shared" si="2"/>
        <v>9949927</v>
      </c>
      <c r="E44" s="47">
        <v>9877762</v>
      </c>
      <c r="F44" s="47"/>
      <c r="G44" s="49">
        <v>72165</v>
      </c>
    </row>
    <row r="45" spans="1:7" x14ac:dyDescent="0.2">
      <c r="A45" s="7">
        <v>37</v>
      </c>
      <c r="B45" s="12" t="s">
        <v>75</v>
      </c>
      <c r="C45" s="29" t="s">
        <v>76</v>
      </c>
      <c r="D45" s="47">
        <f t="shared" si="2"/>
        <v>67133899</v>
      </c>
      <c r="E45" s="47">
        <v>66264220</v>
      </c>
      <c r="F45" s="101"/>
      <c r="G45" s="49">
        <v>869679</v>
      </c>
    </row>
    <row r="46" spans="1:7" x14ac:dyDescent="0.2">
      <c r="A46" s="7">
        <v>38</v>
      </c>
      <c r="B46" s="11" t="s">
        <v>77</v>
      </c>
      <c r="C46" s="30" t="s">
        <v>78</v>
      </c>
      <c r="D46" s="47">
        <f t="shared" si="2"/>
        <v>25598357</v>
      </c>
      <c r="E46" s="47">
        <v>25237532</v>
      </c>
      <c r="F46" s="47"/>
      <c r="G46" s="49">
        <v>360825</v>
      </c>
    </row>
    <row r="47" spans="1:7" x14ac:dyDescent="0.2">
      <c r="A47" s="7">
        <v>39</v>
      </c>
      <c r="B47" s="8" t="s">
        <v>79</v>
      </c>
      <c r="C47" s="30" t="s">
        <v>80</v>
      </c>
      <c r="D47" s="47">
        <f t="shared" si="2"/>
        <v>32891583</v>
      </c>
      <c r="E47" s="47">
        <v>32169934</v>
      </c>
      <c r="F47" s="47"/>
      <c r="G47" s="49">
        <v>721649</v>
      </c>
    </row>
    <row r="48" spans="1:7" x14ac:dyDescent="0.2">
      <c r="A48" s="7">
        <v>40</v>
      </c>
      <c r="B48" s="16" t="s">
        <v>81</v>
      </c>
      <c r="C48" s="32" t="s">
        <v>82</v>
      </c>
      <c r="D48" s="47">
        <f t="shared" si="2"/>
        <v>11623734</v>
      </c>
      <c r="E48" s="47">
        <v>11551569</v>
      </c>
      <c r="F48" s="103"/>
      <c r="G48" s="49">
        <v>72165</v>
      </c>
    </row>
    <row r="49" spans="1:7" x14ac:dyDescent="0.2">
      <c r="A49" s="7">
        <v>41</v>
      </c>
      <c r="B49" s="8" t="s">
        <v>83</v>
      </c>
      <c r="C49" s="30" t="s">
        <v>84</v>
      </c>
      <c r="D49" s="47">
        <f t="shared" si="2"/>
        <v>15330575</v>
      </c>
      <c r="E49" s="47">
        <v>14753256</v>
      </c>
      <c r="F49" s="47"/>
      <c r="G49" s="49">
        <v>577319</v>
      </c>
    </row>
    <row r="50" spans="1:7" x14ac:dyDescent="0.2">
      <c r="A50" s="7">
        <v>42</v>
      </c>
      <c r="B50" s="14" t="s">
        <v>85</v>
      </c>
      <c r="C50" s="31" t="s">
        <v>86</v>
      </c>
      <c r="D50" s="47">
        <f t="shared" si="2"/>
        <v>26292425</v>
      </c>
      <c r="E50" s="47">
        <v>25570776</v>
      </c>
      <c r="F50" s="102"/>
      <c r="G50" s="49">
        <v>721649</v>
      </c>
    </row>
    <row r="51" spans="1:7" x14ac:dyDescent="0.2">
      <c r="A51" s="7">
        <v>43</v>
      </c>
      <c r="B51" s="12" t="s">
        <v>87</v>
      </c>
      <c r="C51" s="29" t="s">
        <v>88</v>
      </c>
      <c r="D51" s="47">
        <f t="shared" si="2"/>
        <v>6082483</v>
      </c>
      <c r="E51" s="47">
        <v>5938153</v>
      </c>
      <c r="F51" s="101"/>
      <c r="G51" s="49">
        <v>144330</v>
      </c>
    </row>
    <row r="52" spans="1:7" x14ac:dyDescent="0.2">
      <c r="A52" s="7">
        <v>44</v>
      </c>
      <c r="B52" s="11" t="s">
        <v>89</v>
      </c>
      <c r="C52" s="30" t="s">
        <v>90</v>
      </c>
      <c r="D52" s="47">
        <f t="shared" si="2"/>
        <v>0</v>
      </c>
      <c r="E52" s="47"/>
      <c r="F52" s="47"/>
      <c r="G52" s="49"/>
    </row>
    <row r="53" spans="1:7" x14ac:dyDescent="0.2">
      <c r="A53" s="7">
        <v>45</v>
      </c>
      <c r="B53" s="12" t="s">
        <v>91</v>
      </c>
      <c r="C53" s="29" t="s">
        <v>92</v>
      </c>
      <c r="D53" s="47">
        <f t="shared" si="2"/>
        <v>212954348</v>
      </c>
      <c r="E53" s="47">
        <v>205232703</v>
      </c>
      <c r="F53" s="101"/>
      <c r="G53" s="49">
        <v>7721645</v>
      </c>
    </row>
    <row r="54" spans="1:7" x14ac:dyDescent="0.2">
      <c r="A54" s="7">
        <v>46</v>
      </c>
      <c r="B54" s="8" t="s">
        <v>93</v>
      </c>
      <c r="C54" s="30" t="s">
        <v>94</v>
      </c>
      <c r="D54" s="47">
        <f t="shared" si="2"/>
        <v>11025883</v>
      </c>
      <c r="E54" s="47">
        <v>10665058</v>
      </c>
      <c r="F54" s="47"/>
      <c r="G54" s="49">
        <v>360825</v>
      </c>
    </row>
    <row r="55" spans="1:7" ht="10.5" customHeight="1" x14ac:dyDescent="0.2">
      <c r="A55" s="7">
        <v>47</v>
      </c>
      <c r="B55" s="8" t="s">
        <v>95</v>
      </c>
      <c r="C55" s="30" t="s">
        <v>96</v>
      </c>
      <c r="D55" s="47">
        <f t="shared" si="2"/>
        <v>36371543</v>
      </c>
      <c r="E55" s="47">
        <v>36155048</v>
      </c>
      <c r="F55" s="47"/>
      <c r="G55" s="49">
        <v>216495</v>
      </c>
    </row>
    <row r="56" spans="1:7" x14ac:dyDescent="0.2">
      <c r="A56" s="7">
        <v>48</v>
      </c>
      <c r="B56" s="18" t="s">
        <v>97</v>
      </c>
      <c r="C56" s="33" t="s">
        <v>98</v>
      </c>
      <c r="D56" s="47">
        <f t="shared" si="2"/>
        <v>8321194</v>
      </c>
      <c r="E56" s="47">
        <v>8104699</v>
      </c>
      <c r="F56" s="104"/>
      <c r="G56" s="49">
        <v>216495</v>
      </c>
    </row>
    <row r="57" spans="1:7" x14ac:dyDescent="0.2">
      <c r="A57" s="7">
        <v>49</v>
      </c>
      <c r="B57" s="12" t="s">
        <v>99</v>
      </c>
      <c r="C57" s="29" t="s">
        <v>100</v>
      </c>
      <c r="D57" s="47">
        <f t="shared" si="2"/>
        <v>25600976</v>
      </c>
      <c r="E57" s="47">
        <v>25023657</v>
      </c>
      <c r="F57" s="101"/>
      <c r="G57" s="49">
        <v>577319</v>
      </c>
    </row>
    <row r="58" spans="1:7" x14ac:dyDescent="0.2">
      <c r="A58" s="7">
        <v>50</v>
      </c>
      <c r="B58" s="11" t="s">
        <v>101</v>
      </c>
      <c r="C58" s="30" t="s">
        <v>102</v>
      </c>
      <c r="D58" s="47">
        <f t="shared" si="2"/>
        <v>29555612</v>
      </c>
      <c r="E58" s="47">
        <v>29483447</v>
      </c>
      <c r="F58" s="47"/>
      <c r="G58" s="49">
        <v>72165</v>
      </c>
    </row>
    <row r="59" spans="1:7" ht="10.5" customHeight="1" x14ac:dyDescent="0.2">
      <c r="A59" s="7">
        <v>51</v>
      </c>
      <c r="B59" s="12" t="s">
        <v>103</v>
      </c>
      <c r="C59" s="29" t="s">
        <v>104</v>
      </c>
      <c r="D59" s="47">
        <f t="shared" si="2"/>
        <v>5171127</v>
      </c>
      <c r="E59" s="47">
        <v>5098962</v>
      </c>
      <c r="F59" s="101"/>
      <c r="G59" s="49">
        <v>72165</v>
      </c>
    </row>
    <row r="60" spans="1:7" x14ac:dyDescent="0.2">
      <c r="A60" s="7">
        <v>52</v>
      </c>
      <c r="B60" s="11" t="s">
        <v>105</v>
      </c>
      <c r="C60" s="30" t="s">
        <v>106</v>
      </c>
      <c r="D60" s="47">
        <f t="shared" si="2"/>
        <v>20329615</v>
      </c>
      <c r="E60" s="47">
        <v>20185285</v>
      </c>
      <c r="F60" s="47"/>
      <c r="G60" s="49">
        <v>144330</v>
      </c>
    </row>
    <row r="61" spans="1:7" x14ac:dyDescent="0.2">
      <c r="A61" s="7">
        <v>53</v>
      </c>
      <c r="B61" s="12" t="s">
        <v>107</v>
      </c>
      <c r="C61" s="29" t="s">
        <v>108</v>
      </c>
      <c r="D61" s="47">
        <f t="shared" si="2"/>
        <v>30857265</v>
      </c>
      <c r="E61" s="47">
        <v>30135616</v>
      </c>
      <c r="F61" s="101"/>
      <c r="G61" s="49">
        <v>721649</v>
      </c>
    </row>
    <row r="62" spans="1:7" x14ac:dyDescent="0.2">
      <c r="A62" s="7">
        <v>54</v>
      </c>
      <c r="B62" s="12" t="s">
        <v>109</v>
      </c>
      <c r="C62" s="29" t="s">
        <v>110</v>
      </c>
      <c r="D62" s="47">
        <f t="shared" si="2"/>
        <v>51606886</v>
      </c>
      <c r="E62" s="47">
        <v>51462145</v>
      </c>
      <c r="F62" s="101"/>
      <c r="G62" s="49">
        <v>144741</v>
      </c>
    </row>
    <row r="63" spans="1:7" x14ac:dyDescent="0.2">
      <c r="A63" s="7">
        <v>55</v>
      </c>
      <c r="B63" s="12" t="s">
        <v>111</v>
      </c>
      <c r="C63" s="29" t="s">
        <v>112</v>
      </c>
      <c r="D63" s="47">
        <f t="shared" si="2"/>
        <v>8295647</v>
      </c>
      <c r="E63" s="47">
        <v>8223482</v>
      </c>
      <c r="F63" s="101"/>
      <c r="G63" s="49">
        <v>72165</v>
      </c>
    </row>
    <row r="64" spans="1:7" x14ac:dyDescent="0.2">
      <c r="A64" s="7">
        <v>56</v>
      </c>
      <c r="B64" s="12" t="s">
        <v>113</v>
      </c>
      <c r="C64" s="29" t="s">
        <v>114</v>
      </c>
      <c r="D64" s="47">
        <f t="shared" si="2"/>
        <v>0</v>
      </c>
      <c r="E64" s="47"/>
      <c r="F64" s="101"/>
      <c r="G64" s="49"/>
    </row>
    <row r="65" spans="1:7" x14ac:dyDescent="0.2">
      <c r="A65" s="7">
        <v>57</v>
      </c>
      <c r="B65" s="12" t="s">
        <v>115</v>
      </c>
      <c r="C65" s="29" t="s">
        <v>116</v>
      </c>
      <c r="D65" s="47">
        <f t="shared" si="2"/>
        <v>0</v>
      </c>
      <c r="E65" s="47"/>
      <c r="F65" s="101"/>
      <c r="G65" s="49"/>
    </row>
    <row r="66" spans="1:7" ht="17.25" customHeight="1" x14ac:dyDescent="0.2">
      <c r="A66" s="7">
        <v>58</v>
      </c>
      <c r="B66" s="12" t="s">
        <v>117</v>
      </c>
      <c r="C66" s="29" t="s">
        <v>118</v>
      </c>
      <c r="D66" s="47">
        <f t="shared" si="2"/>
        <v>0</v>
      </c>
      <c r="E66" s="47"/>
      <c r="F66" s="101"/>
      <c r="G66" s="49"/>
    </row>
    <row r="67" spans="1:7" ht="15" customHeight="1" x14ac:dyDescent="0.2">
      <c r="A67" s="7">
        <v>59</v>
      </c>
      <c r="B67" s="11" t="s">
        <v>119</v>
      </c>
      <c r="C67" s="29" t="s">
        <v>120</v>
      </c>
      <c r="D67" s="47">
        <f t="shared" si="2"/>
        <v>0</v>
      </c>
      <c r="E67" s="47"/>
      <c r="F67" s="101"/>
      <c r="G67" s="49"/>
    </row>
    <row r="68" spans="1:7" ht="16.5" customHeight="1" x14ac:dyDescent="0.2">
      <c r="A68" s="7">
        <v>60</v>
      </c>
      <c r="B68" s="14" t="s">
        <v>121</v>
      </c>
      <c r="C68" s="31" t="s">
        <v>122</v>
      </c>
      <c r="D68" s="47">
        <f t="shared" si="2"/>
        <v>0</v>
      </c>
      <c r="E68" s="47"/>
      <c r="F68" s="102"/>
      <c r="G68" s="49"/>
    </row>
    <row r="69" spans="1:7" ht="17.25" customHeight="1" x14ac:dyDescent="0.2">
      <c r="A69" s="7">
        <v>61</v>
      </c>
      <c r="B69" s="11" t="s">
        <v>123</v>
      </c>
      <c r="C69" s="29" t="s">
        <v>124</v>
      </c>
      <c r="D69" s="47">
        <f t="shared" si="2"/>
        <v>0</v>
      </c>
      <c r="E69" s="47"/>
      <c r="F69" s="101"/>
      <c r="G69" s="49"/>
    </row>
    <row r="70" spans="1:7" ht="12.75" customHeight="1" x14ac:dyDescent="0.2">
      <c r="A70" s="7">
        <v>62</v>
      </c>
      <c r="B70" s="12" t="s">
        <v>125</v>
      </c>
      <c r="C70" s="29" t="s">
        <v>126</v>
      </c>
      <c r="D70" s="47">
        <f t="shared" si="2"/>
        <v>0</v>
      </c>
      <c r="E70" s="47"/>
      <c r="F70" s="101"/>
      <c r="G70" s="49"/>
    </row>
    <row r="71" spans="1:7" ht="27.75" customHeight="1" x14ac:dyDescent="0.2">
      <c r="A71" s="7">
        <v>63</v>
      </c>
      <c r="B71" s="8" t="s">
        <v>127</v>
      </c>
      <c r="C71" s="29" t="s">
        <v>128</v>
      </c>
      <c r="D71" s="47">
        <f t="shared" si="2"/>
        <v>0</v>
      </c>
      <c r="E71" s="47"/>
      <c r="F71" s="101"/>
      <c r="G71" s="49"/>
    </row>
    <row r="72" spans="1:7" ht="24" x14ac:dyDescent="0.2">
      <c r="A72" s="7">
        <v>64</v>
      </c>
      <c r="B72" s="8" t="s">
        <v>129</v>
      </c>
      <c r="C72" s="29" t="s">
        <v>130</v>
      </c>
      <c r="D72" s="47">
        <f t="shared" si="2"/>
        <v>0</v>
      </c>
      <c r="E72" s="47"/>
      <c r="F72" s="101"/>
      <c r="G72" s="49"/>
    </row>
    <row r="73" spans="1:7" x14ac:dyDescent="0.2">
      <c r="A73" s="7">
        <v>65</v>
      </c>
      <c r="B73" s="11" t="s">
        <v>131</v>
      </c>
      <c r="C73" s="29" t="s">
        <v>132</v>
      </c>
      <c r="D73" s="47">
        <f t="shared" si="2"/>
        <v>0</v>
      </c>
      <c r="E73" s="47"/>
      <c r="F73" s="101"/>
      <c r="G73" s="49"/>
    </row>
    <row r="74" spans="1:7" x14ac:dyDescent="0.2">
      <c r="A74" s="7">
        <v>66</v>
      </c>
      <c r="B74" s="8" t="s">
        <v>133</v>
      </c>
      <c r="C74" s="29" t="s">
        <v>134</v>
      </c>
      <c r="D74" s="47">
        <f t="shared" ref="D74:D137" si="3">E74+F74+G74</f>
        <v>0</v>
      </c>
      <c r="E74" s="47"/>
      <c r="F74" s="101"/>
      <c r="G74" s="49"/>
    </row>
    <row r="75" spans="1:7" x14ac:dyDescent="0.2">
      <c r="A75" s="7">
        <v>67</v>
      </c>
      <c r="B75" s="11" t="s">
        <v>135</v>
      </c>
      <c r="C75" s="29" t="s">
        <v>136</v>
      </c>
      <c r="D75" s="47">
        <f t="shared" si="3"/>
        <v>0</v>
      </c>
      <c r="E75" s="47"/>
      <c r="F75" s="101"/>
      <c r="G75" s="49"/>
    </row>
    <row r="76" spans="1:7" x14ac:dyDescent="0.2">
      <c r="A76" s="7">
        <v>68</v>
      </c>
      <c r="B76" s="11" t="s">
        <v>137</v>
      </c>
      <c r="C76" s="29" t="s">
        <v>138</v>
      </c>
      <c r="D76" s="47">
        <f t="shared" si="3"/>
        <v>0</v>
      </c>
      <c r="E76" s="47"/>
      <c r="F76" s="101"/>
      <c r="G76" s="49"/>
    </row>
    <row r="77" spans="1:7" x14ac:dyDescent="0.2">
      <c r="A77" s="7">
        <v>69</v>
      </c>
      <c r="B77" s="11" t="s">
        <v>139</v>
      </c>
      <c r="C77" s="29" t="s">
        <v>140</v>
      </c>
      <c r="D77" s="47">
        <f t="shared" si="3"/>
        <v>0</v>
      </c>
      <c r="E77" s="47"/>
      <c r="F77" s="101"/>
      <c r="G77" s="49"/>
    </row>
    <row r="78" spans="1:7" x14ac:dyDescent="0.2">
      <c r="A78" s="7">
        <v>70</v>
      </c>
      <c r="B78" s="12" t="s">
        <v>141</v>
      </c>
      <c r="C78" s="29" t="s">
        <v>142</v>
      </c>
      <c r="D78" s="47">
        <f t="shared" si="3"/>
        <v>0</v>
      </c>
      <c r="E78" s="47"/>
      <c r="F78" s="101"/>
      <c r="G78" s="49"/>
    </row>
    <row r="79" spans="1:7" x14ac:dyDescent="0.2">
      <c r="A79" s="7">
        <v>71</v>
      </c>
      <c r="B79" s="11" t="s">
        <v>143</v>
      </c>
      <c r="C79" s="30" t="s">
        <v>144</v>
      </c>
      <c r="D79" s="47">
        <f t="shared" si="3"/>
        <v>0</v>
      </c>
      <c r="E79" s="47"/>
      <c r="F79" s="47"/>
      <c r="G79" s="49"/>
    </row>
    <row r="80" spans="1:7" x14ac:dyDescent="0.2">
      <c r="A80" s="7">
        <v>72</v>
      </c>
      <c r="B80" s="12" t="s">
        <v>145</v>
      </c>
      <c r="C80" s="29" t="s">
        <v>146</v>
      </c>
      <c r="D80" s="47">
        <f t="shared" si="3"/>
        <v>0</v>
      </c>
      <c r="E80" s="47"/>
      <c r="F80" s="101"/>
      <c r="G80" s="49"/>
    </row>
    <row r="81" spans="1:7" x14ac:dyDescent="0.2">
      <c r="A81" s="7">
        <v>73</v>
      </c>
      <c r="B81" s="11" t="s">
        <v>147</v>
      </c>
      <c r="C81" s="29" t="s">
        <v>148</v>
      </c>
      <c r="D81" s="47">
        <f t="shared" si="3"/>
        <v>0</v>
      </c>
      <c r="E81" s="47"/>
      <c r="F81" s="101"/>
      <c r="G81" s="49"/>
    </row>
    <row r="82" spans="1:7" x14ac:dyDescent="0.2">
      <c r="A82" s="7">
        <v>74</v>
      </c>
      <c r="B82" s="12" t="s">
        <v>149</v>
      </c>
      <c r="C82" s="29" t="s">
        <v>150</v>
      </c>
      <c r="D82" s="47">
        <f t="shared" si="3"/>
        <v>0</v>
      </c>
      <c r="E82" s="47"/>
      <c r="F82" s="101"/>
      <c r="G82" s="49"/>
    </row>
    <row r="83" spans="1:7" x14ac:dyDescent="0.2">
      <c r="A83" s="7">
        <v>75</v>
      </c>
      <c r="B83" s="12" t="s">
        <v>151</v>
      </c>
      <c r="C83" s="29" t="s">
        <v>152</v>
      </c>
      <c r="D83" s="47">
        <f t="shared" si="3"/>
        <v>0</v>
      </c>
      <c r="E83" s="47"/>
      <c r="F83" s="101"/>
      <c r="G83" s="49"/>
    </row>
    <row r="84" spans="1:7" ht="24" x14ac:dyDescent="0.2">
      <c r="A84" s="7">
        <v>76</v>
      </c>
      <c r="B84" s="20" t="s">
        <v>153</v>
      </c>
      <c r="C84" s="33" t="s">
        <v>154</v>
      </c>
      <c r="D84" s="47">
        <f t="shared" si="3"/>
        <v>0</v>
      </c>
      <c r="E84" s="47"/>
      <c r="F84" s="104"/>
      <c r="G84" s="49"/>
    </row>
    <row r="85" spans="1:7" ht="24" x14ac:dyDescent="0.2">
      <c r="A85" s="7">
        <v>77</v>
      </c>
      <c r="B85" s="8" t="s">
        <v>155</v>
      </c>
      <c r="C85" s="29" t="s">
        <v>156</v>
      </c>
      <c r="D85" s="47">
        <f t="shared" si="3"/>
        <v>0</v>
      </c>
      <c r="E85" s="47"/>
      <c r="F85" s="101"/>
      <c r="G85" s="49"/>
    </row>
    <row r="86" spans="1:7" ht="24" x14ac:dyDescent="0.2">
      <c r="A86" s="7">
        <v>78</v>
      </c>
      <c r="B86" s="11" t="s">
        <v>157</v>
      </c>
      <c r="C86" s="29" t="s">
        <v>158</v>
      </c>
      <c r="D86" s="47">
        <f t="shared" si="3"/>
        <v>0</v>
      </c>
      <c r="E86" s="47"/>
      <c r="F86" s="101"/>
      <c r="G86" s="49"/>
    </row>
    <row r="87" spans="1:7" ht="24" x14ac:dyDescent="0.2">
      <c r="A87" s="7">
        <v>79</v>
      </c>
      <c r="B87" s="11" t="s">
        <v>159</v>
      </c>
      <c r="C87" s="29" t="s">
        <v>160</v>
      </c>
      <c r="D87" s="47">
        <f t="shared" si="3"/>
        <v>0</v>
      </c>
      <c r="E87" s="47"/>
      <c r="F87" s="101"/>
      <c r="G87" s="49"/>
    </row>
    <row r="88" spans="1:7" ht="24" x14ac:dyDescent="0.2">
      <c r="A88" s="7">
        <v>80</v>
      </c>
      <c r="B88" s="8" t="s">
        <v>161</v>
      </c>
      <c r="C88" s="29" t="s">
        <v>162</v>
      </c>
      <c r="D88" s="47">
        <f t="shared" si="3"/>
        <v>0</v>
      </c>
      <c r="E88" s="47"/>
      <c r="F88" s="101"/>
      <c r="G88" s="49"/>
    </row>
    <row r="89" spans="1:7" ht="24" x14ac:dyDescent="0.2">
      <c r="A89" s="7">
        <v>81</v>
      </c>
      <c r="B89" s="8" t="s">
        <v>163</v>
      </c>
      <c r="C89" s="29" t="s">
        <v>164</v>
      </c>
      <c r="D89" s="47">
        <f t="shared" si="3"/>
        <v>0</v>
      </c>
      <c r="E89" s="47"/>
      <c r="F89" s="101"/>
      <c r="G89" s="49"/>
    </row>
    <row r="90" spans="1:7" ht="24" x14ac:dyDescent="0.2">
      <c r="A90" s="7">
        <v>82</v>
      </c>
      <c r="B90" s="8" t="s">
        <v>165</v>
      </c>
      <c r="C90" s="29" t="s">
        <v>166</v>
      </c>
      <c r="D90" s="47">
        <f t="shared" si="3"/>
        <v>0</v>
      </c>
      <c r="E90" s="47"/>
      <c r="F90" s="101"/>
      <c r="G90" s="49"/>
    </row>
    <row r="91" spans="1:7" x14ac:dyDescent="0.2">
      <c r="A91" s="7">
        <v>83</v>
      </c>
      <c r="B91" s="12" t="s">
        <v>167</v>
      </c>
      <c r="C91" s="29" t="s">
        <v>168</v>
      </c>
      <c r="D91" s="47">
        <f t="shared" si="3"/>
        <v>0</v>
      </c>
      <c r="E91" s="47"/>
      <c r="F91" s="101"/>
      <c r="G91" s="49"/>
    </row>
    <row r="92" spans="1:7" x14ac:dyDescent="0.2">
      <c r="A92" s="7">
        <v>84</v>
      </c>
      <c r="B92" s="8" t="s">
        <v>169</v>
      </c>
      <c r="C92" s="29" t="s">
        <v>170</v>
      </c>
      <c r="D92" s="47">
        <f t="shared" si="3"/>
        <v>0</v>
      </c>
      <c r="E92" s="47"/>
      <c r="F92" s="101"/>
      <c r="G92" s="49"/>
    </row>
    <row r="93" spans="1:7" x14ac:dyDescent="0.2">
      <c r="A93" s="7">
        <v>85</v>
      </c>
      <c r="B93" s="12" t="s">
        <v>171</v>
      </c>
      <c r="C93" s="29" t="s">
        <v>172</v>
      </c>
      <c r="D93" s="47">
        <f t="shared" si="3"/>
        <v>0</v>
      </c>
      <c r="E93" s="47"/>
      <c r="F93" s="101"/>
      <c r="G93" s="49"/>
    </row>
    <row r="94" spans="1:7" x14ac:dyDescent="0.2">
      <c r="A94" s="7">
        <v>86</v>
      </c>
      <c r="B94" s="14" t="s">
        <v>173</v>
      </c>
      <c r="C94" s="31" t="s">
        <v>174</v>
      </c>
      <c r="D94" s="47">
        <f t="shared" si="3"/>
        <v>0</v>
      </c>
      <c r="E94" s="47"/>
      <c r="F94" s="102"/>
      <c r="G94" s="49"/>
    </row>
    <row r="95" spans="1:7" x14ac:dyDescent="0.2">
      <c r="A95" s="7">
        <v>87</v>
      </c>
      <c r="B95" s="8" t="s">
        <v>175</v>
      </c>
      <c r="C95" s="29" t="s">
        <v>176</v>
      </c>
      <c r="D95" s="47">
        <f t="shared" si="3"/>
        <v>0</v>
      </c>
      <c r="E95" s="47"/>
      <c r="F95" s="101"/>
      <c r="G95" s="49"/>
    </row>
    <row r="96" spans="1:7" x14ac:dyDescent="0.2">
      <c r="A96" s="7">
        <v>88</v>
      </c>
      <c r="B96" s="8" t="s">
        <v>177</v>
      </c>
      <c r="C96" s="29" t="s">
        <v>178</v>
      </c>
      <c r="D96" s="47">
        <f t="shared" si="3"/>
        <v>0</v>
      </c>
      <c r="E96" s="47"/>
      <c r="F96" s="101"/>
      <c r="G96" s="49"/>
    </row>
    <row r="97" spans="1:7" ht="13.5" customHeight="1" x14ac:dyDescent="0.2">
      <c r="A97" s="7">
        <v>89</v>
      </c>
      <c r="B97" s="14" t="s">
        <v>179</v>
      </c>
      <c r="C97" s="31" t="s">
        <v>180</v>
      </c>
      <c r="D97" s="47">
        <f t="shared" si="3"/>
        <v>0</v>
      </c>
      <c r="E97" s="47"/>
      <c r="F97" s="102"/>
      <c r="G97" s="49"/>
    </row>
    <row r="98" spans="1:7" ht="14.25" customHeight="1" x14ac:dyDescent="0.2">
      <c r="A98" s="7">
        <v>90</v>
      </c>
      <c r="B98" s="8" t="s">
        <v>181</v>
      </c>
      <c r="C98" s="29" t="s">
        <v>182</v>
      </c>
      <c r="D98" s="47">
        <f t="shared" si="3"/>
        <v>0</v>
      </c>
      <c r="E98" s="47"/>
      <c r="F98" s="101"/>
      <c r="G98" s="49"/>
    </row>
    <row r="99" spans="1:7" x14ac:dyDescent="0.2">
      <c r="A99" s="7">
        <v>91</v>
      </c>
      <c r="B99" s="14" t="s">
        <v>183</v>
      </c>
      <c r="C99" s="31" t="s">
        <v>184</v>
      </c>
      <c r="D99" s="47">
        <f t="shared" si="3"/>
        <v>0</v>
      </c>
      <c r="E99" s="47"/>
      <c r="F99" s="102"/>
      <c r="G99" s="49"/>
    </row>
    <row r="100" spans="1:7" x14ac:dyDescent="0.2">
      <c r="A100" s="7">
        <v>92</v>
      </c>
      <c r="B100" s="11" t="s">
        <v>185</v>
      </c>
      <c r="C100" s="29" t="s">
        <v>186</v>
      </c>
      <c r="D100" s="47">
        <f t="shared" si="3"/>
        <v>1192896261</v>
      </c>
      <c r="E100" s="47">
        <v>1080401136</v>
      </c>
      <c r="F100" s="101">
        <v>111336375</v>
      </c>
      <c r="G100" s="49">
        <v>1158750</v>
      </c>
    </row>
    <row r="101" spans="1:7" x14ac:dyDescent="0.2">
      <c r="A101" s="7">
        <v>93</v>
      </c>
      <c r="B101" s="12" t="s">
        <v>187</v>
      </c>
      <c r="C101" s="29" t="s">
        <v>188</v>
      </c>
      <c r="D101" s="47">
        <f t="shared" si="3"/>
        <v>0</v>
      </c>
      <c r="E101" s="47"/>
      <c r="F101" s="101"/>
      <c r="G101" s="49"/>
    </row>
    <row r="102" spans="1:7" ht="24" x14ac:dyDescent="0.2">
      <c r="A102" s="7">
        <v>94</v>
      </c>
      <c r="B102" s="11" t="s">
        <v>189</v>
      </c>
      <c r="C102" s="30" t="s">
        <v>190</v>
      </c>
      <c r="D102" s="47">
        <f t="shared" si="3"/>
        <v>0</v>
      </c>
      <c r="E102" s="47"/>
      <c r="F102" s="47"/>
      <c r="G102" s="49"/>
    </row>
    <row r="103" spans="1:7" x14ac:dyDescent="0.2">
      <c r="A103" s="7">
        <v>95</v>
      </c>
      <c r="B103" s="11" t="s">
        <v>191</v>
      </c>
      <c r="C103" s="31" t="s">
        <v>192</v>
      </c>
      <c r="D103" s="47">
        <f t="shared" si="3"/>
        <v>0</v>
      </c>
      <c r="E103" s="47"/>
      <c r="F103" s="102"/>
      <c r="G103" s="49"/>
    </row>
    <row r="104" spans="1:7" x14ac:dyDescent="0.2">
      <c r="A104" s="7">
        <v>96</v>
      </c>
      <c r="B104" s="12" t="s">
        <v>193</v>
      </c>
      <c r="C104" s="29" t="s">
        <v>194</v>
      </c>
      <c r="D104" s="47">
        <f t="shared" si="3"/>
        <v>0</v>
      </c>
      <c r="E104" s="47"/>
      <c r="F104" s="101"/>
      <c r="G104" s="49"/>
    </row>
    <row r="105" spans="1:7" x14ac:dyDescent="0.2">
      <c r="A105" s="7">
        <v>97</v>
      </c>
      <c r="B105" s="11" t="s">
        <v>195</v>
      </c>
      <c r="C105" s="34" t="s">
        <v>196</v>
      </c>
      <c r="D105" s="47">
        <f t="shared" si="3"/>
        <v>14108425</v>
      </c>
      <c r="E105" s="47">
        <v>13747600</v>
      </c>
      <c r="F105" s="105"/>
      <c r="G105" s="49">
        <v>360825</v>
      </c>
    </row>
    <row r="106" spans="1:7" x14ac:dyDescent="0.2">
      <c r="A106" s="7">
        <v>98</v>
      </c>
      <c r="B106" s="12" t="s">
        <v>197</v>
      </c>
      <c r="C106" s="29" t="s">
        <v>198</v>
      </c>
      <c r="D106" s="47">
        <f t="shared" si="3"/>
        <v>0</v>
      </c>
      <c r="E106" s="47"/>
      <c r="F106" s="101"/>
      <c r="G106" s="49"/>
    </row>
    <row r="107" spans="1:7" x14ac:dyDescent="0.2">
      <c r="A107" s="7">
        <v>99</v>
      </c>
      <c r="B107" s="12" t="s">
        <v>199</v>
      </c>
      <c r="C107" s="29" t="s">
        <v>200</v>
      </c>
      <c r="D107" s="47">
        <f t="shared" si="3"/>
        <v>38631432</v>
      </c>
      <c r="E107" s="47">
        <v>38414937</v>
      </c>
      <c r="F107" s="101"/>
      <c r="G107" s="49">
        <v>216495</v>
      </c>
    </row>
    <row r="108" spans="1:7" x14ac:dyDescent="0.2">
      <c r="A108" s="7">
        <v>100</v>
      </c>
      <c r="B108" s="11" t="s">
        <v>201</v>
      </c>
      <c r="C108" s="31" t="s">
        <v>202</v>
      </c>
      <c r="D108" s="47">
        <f t="shared" si="3"/>
        <v>0</v>
      </c>
      <c r="E108" s="47"/>
      <c r="F108" s="102"/>
      <c r="G108" s="49"/>
    </row>
    <row r="109" spans="1:7" x14ac:dyDescent="0.2">
      <c r="A109" s="7">
        <v>101</v>
      </c>
      <c r="B109" s="11" t="s">
        <v>203</v>
      </c>
      <c r="C109" s="30" t="s">
        <v>204</v>
      </c>
      <c r="D109" s="47">
        <f t="shared" si="3"/>
        <v>21754480</v>
      </c>
      <c r="E109" s="47">
        <v>21175924</v>
      </c>
      <c r="F109" s="47"/>
      <c r="G109" s="49">
        <v>578556</v>
      </c>
    </row>
    <row r="110" spans="1:7" x14ac:dyDescent="0.2">
      <c r="A110" s="7">
        <v>102</v>
      </c>
      <c r="B110" s="8" t="s">
        <v>205</v>
      </c>
      <c r="C110" s="30" t="s">
        <v>206</v>
      </c>
      <c r="D110" s="47">
        <f t="shared" si="3"/>
        <v>43222381</v>
      </c>
      <c r="E110" s="47">
        <v>42645062</v>
      </c>
      <c r="F110" s="47"/>
      <c r="G110" s="49">
        <v>577319</v>
      </c>
    </row>
    <row r="111" spans="1:7" x14ac:dyDescent="0.2">
      <c r="A111" s="7">
        <v>103</v>
      </c>
      <c r="B111" s="8" t="s">
        <v>207</v>
      </c>
      <c r="C111" s="30" t="s">
        <v>208</v>
      </c>
      <c r="D111" s="47">
        <f t="shared" si="3"/>
        <v>36277696</v>
      </c>
      <c r="E111" s="47">
        <v>36205531</v>
      </c>
      <c r="F111" s="47"/>
      <c r="G111" s="49">
        <v>72165</v>
      </c>
    </row>
    <row r="112" spans="1:7" x14ac:dyDescent="0.2">
      <c r="A112" s="7">
        <v>104</v>
      </c>
      <c r="B112" s="12" t="s">
        <v>209</v>
      </c>
      <c r="C112" s="29" t="s">
        <v>210</v>
      </c>
      <c r="D112" s="47">
        <f t="shared" si="3"/>
        <v>0</v>
      </c>
      <c r="E112" s="47"/>
      <c r="F112" s="101"/>
      <c r="G112" s="49"/>
    </row>
    <row r="113" spans="1:7" x14ac:dyDescent="0.2">
      <c r="A113" s="7">
        <v>105</v>
      </c>
      <c r="B113" s="14" t="s">
        <v>211</v>
      </c>
      <c r="C113" s="31" t="s">
        <v>212</v>
      </c>
      <c r="D113" s="47">
        <f t="shared" si="3"/>
        <v>20493674</v>
      </c>
      <c r="E113" s="47">
        <v>19988520</v>
      </c>
      <c r="F113" s="102"/>
      <c r="G113" s="49">
        <v>505154</v>
      </c>
    </row>
    <row r="114" spans="1:7" x14ac:dyDescent="0.2">
      <c r="A114" s="7">
        <v>106</v>
      </c>
      <c r="B114" s="8" t="s">
        <v>213</v>
      </c>
      <c r="C114" s="30" t="s">
        <v>214</v>
      </c>
      <c r="D114" s="47">
        <f t="shared" si="3"/>
        <v>0</v>
      </c>
      <c r="E114" s="47"/>
      <c r="F114" s="47"/>
      <c r="G114" s="49"/>
    </row>
    <row r="115" spans="1:7" x14ac:dyDescent="0.2">
      <c r="A115" s="7">
        <v>107</v>
      </c>
      <c r="B115" s="11" t="s">
        <v>215</v>
      </c>
      <c r="C115" s="30" t="s">
        <v>216</v>
      </c>
      <c r="D115" s="47">
        <f t="shared" si="3"/>
        <v>87482266</v>
      </c>
      <c r="E115" s="47">
        <v>86111133</v>
      </c>
      <c r="F115" s="47"/>
      <c r="G115" s="49">
        <v>1371133</v>
      </c>
    </row>
    <row r="116" spans="1:7" x14ac:dyDescent="0.2">
      <c r="A116" s="7">
        <v>108</v>
      </c>
      <c r="B116" s="12" t="s">
        <v>217</v>
      </c>
      <c r="C116" s="29" t="s">
        <v>218</v>
      </c>
      <c r="D116" s="47">
        <f t="shared" si="3"/>
        <v>14900500</v>
      </c>
      <c r="E116" s="47">
        <v>14828335</v>
      </c>
      <c r="F116" s="101"/>
      <c r="G116" s="49">
        <v>72165</v>
      </c>
    </row>
    <row r="117" spans="1:7" ht="12" customHeight="1" x14ac:dyDescent="0.2">
      <c r="A117" s="7">
        <v>109</v>
      </c>
      <c r="B117" s="12" t="s">
        <v>219</v>
      </c>
      <c r="C117" s="29" t="s">
        <v>220</v>
      </c>
      <c r="D117" s="47">
        <f t="shared" si="3"/>
        <v>22555549</v>
      </c>
      <c r="E117" s="47">
        <v>22194724</v>
      </c>
      <c r="F117" s="101"/>
      <c r="G117" s="49">
        <v>360825</v>
      </c>
    </row>
    <row r="118" spans="1:7" x14ac:dyDescent="0.2">
      <c r="A118" s="7">
        <v>110</v>
      </c>
      <c r="B118" s="8" t="s">
        <v>221</v>
      </c>
      <c r="C118" s="30" t="s">
        <v>222</v>
      </c>
      <c r="D118" s="47">
        <f t="shared" si="3"/>
        <v>38171863</v>
      </c>
      <c r="E118" s="47">
        <v>37450220</v>
      </c>
      <c r="F118" s="47"/>
      <c r="G118" s="49">
        <v>721643</v>
      </c>
    </row>
    <row r="119" spans="1:7" x14ac:dyDescent="0.2">
      <c r="A119" s="7">
        <v>111</v>
      </c>
      <c r="B119" s="11" t="s">
        <v>223</v>
      </c>
      <c r="C119" s="30" t="s">
        <v>224</v>
      </c>
      <c r="D119" s="47">
        <f t="shared" si="3"/>
        <v>17537300</v>
      </c>
      <c r="E119" s="47">
        <v>17248640</v>
      </c>
      <c r="F119" s="47"/>
      <c r="G119" s="49">
        <v>288660</v>
      </c>
    </row>
    <row r="120" spans="1:7" x14ac:dyDescent="0.2">
      <c r="A120" s="7">
        <v>112</v>
      </c>
      <c r="B120" s="8" t="s">
        <v>225</v>
      </c>
      <c r="C120" s="29" t="s">
        <v>226</v>
      </c>
      <c r="D120" s="47">
        <f t="shared" si="3"/>
        <v>0</v>
      </c>
      <c r="E120" s="47"/>
      <c r="F120" s="101"/>
      <c r="G120" s="49"/>
    </row>
    <row r="121" spans="1:7" x14ac:dyDescent="0.2">
      <c r="A121" s="7">
        <v>113</v>
      </c>
      <c r="B121" s="8" t="s">
        <v>227</v>
      </c>
      <c r="C121" s="30" t="s">
        <v>228</v>
      </c>
      <c r="D121" s="47">
        <f t="shared" si="3"/>
        <v>0</v>
      </c>
      <c r="E121" s="47"/>
      <c r="F121" s="47"/>
      <c r="G121" s="49"/>
    </row>
    <row r="122" spans="1:7" x14ac:dyDescent="0.2">
      <c r="A122" s="7">
        <v>114</v>
      </c>
      <c r="B122" s="12" t="s">
        <v>229</v>
      </c>
      <c r="C122" s="29" t="s">
        <v>230</v>
      </c>
      <c r="D122" s="47">
        <f t="shared" si="3"/>
        <v>0</v>
      </c>
      <c r="E122" s="47"/>
      <c r="F122" s="101"/>
      <c r="G122" s="49"/>
    </row>
    <row r="123" spans="1:7" ht="13.5" customHeight="1" x14ac:dyDescent="0.2">
      <c r="A123" s="7">
        <v>115</v>
      </c>
      <c r="B123" s="12" t="s">
        <v>231</v>
      </c>
      <c r="C123" s="29" t="s">
        <v>232</v>
      </c>
      <c r="D123" s="47">
        <f t="shared" si="3"/>
        <v>0</v>
      </c>
      <c r="E123" s="47"/>
      <c r="F123" s="101"/>
      <c r="G123" s="49"/>
    </row>
    <row r="124" spans="1:7" x14ac:dyDescent="0.2">
      <c r="A124" s="7">
        <v>116</v>
      </c>
      <c r="B124" s="12" t="s">
        <v>233</v>
      </c>
      <c r="C124" s="29" t="s">
        <v>234</v>
      </c>
      <c r="D124" s="47">
        <f t="shared" si="3"/>
        <v>0</v>
      </c>
      <c r="E124" s="47"/>
      <c r="F124" s="101"/>
      <c r="G124" s="49"/>
    </row>
    <row r="125" spans="1:7" ht="24" x14ac:dyDescent="0.2">
      <c r="A125" s="7">
        <v>117</v>
      </c>
      <c r="B125" s="12" t="s">
        <v>235</v>
      </c>
      <c r="C125" s="29" t="s">
        <v>236</v>
      </c>
      <c r="D125" s="47">
        <f t="shared" si="3"/>
        <v>0</v>
      </c>
      <c r="E125" s="47"/>
      <c r="F125" s="101"/>
      <c r="G125" s="49"/>
    </row>
    <row r="126" spans="1:7" x14ac:dyDescent="0.2">
      <c r="A126" s="7">
        <v>118</v>
      </c>
      <c r="B126" s="12" t="s">
        <v>237</v>
      </c>
      <c r="C126" s="29" t="s">
        <v>238</v>
      </c>
      <c r="D126" s="47">
        <f t="shared" si="3"/>
        <v>0</v>
      </c>
      <c r="E126" s="47"/>
      <c r="F126" s="101"/>
      <c r="G126" s="49"/>
    </row>
    <row r="127" spans="1:7" ht="12.75" customHeight="1" x14ac:dyDescent="0.2">
      <c r="A127" s="7">
        <v>119</v>
      </c>
      <c r="B127" s="12" t="s">
        <v>239</v>
      </c>
      <c r="C127" s="29" t="s">
        <v>240</v>
      </c>
      <c r="D127" s="47">
        <f t="shared" si="3"/>
        <v>0</v>
      </c>
      <c r="E127" s="47"/>
      <c r="F127" s="101"/>
      <c r="G127" s="49"/>
    </row>
    <row r="128" spans="1:7" x14ac:dyDescent="0.2">
      <c r="A128" s="7">
        <v>120</v>
      </c>
      <c r="B128" s="22" t="s">
        <v>241</v>
      </c>
      <c r="C128" s="35" t="s">
        <v>242</v>
      </c>
      <c r="D128" s="47">
        <f t="shared" si="3"/>
        <v>0</v>
      </c>
      <c r="E128" s="47"/>
      <c r="F128" s="106"/>
      <c r="G128" s="49"/>
    </row>
    <row r="129" spans="1:7" x14ac:dyDescent="0.2">
      <c r="A129" s="7">
        <v>121</v>
      </c>
      <c r="B129" s="11" t="s">
        <v>243</v>
      </c>
      <c r="C129" s="30" t="s">
        <v>244</v>
      </c>
      <c r="D129" s="47">
        <f t="shared" si="3"/>
        <v>0</v>
      </c>
      <c r="E129" s="47"/>
      <c r="F129" s="47"/>
      <c r="G129" s="49"/>
    </row>
    <row r="130" spans="1:7" x14ac:dyDescent="0.2">
      <c r="A130" s="7">
        <v>122</v>
      </c>
      <c r="B130" s="12" t="s">
        <v>245</v>
      </c>
      <c r="C130" s="29" t="s">
        <v>246</v>
      </c>
      <c r="D130" s="47">
        <f t="shared" si="3"/>
        <v>0</v>
      </c>
      <c r="E130" s="47"/>
      <c r="F130" s="101"/>
      <c r="G130" s="49"/>
    </row>
    <row r="131" spans="1:7" x14ac:dyDescent="0.2">
      <c r="A131" s="7">
        <v>123</v>
      </c>
      <c r="B131" s="8" t="s">
        <v>247</v>
      </c>
      <c r="C131" s="36" t="s">
        <v>248</v>
      </c>
      <c r="D131" s="47">
        <f t="shared" si="3"/>
        <v>0</v>
      </c>
      <c r="E131" s="47"/>
      <c r="F131" s="101"/>
      <c r="G131" s="49"/>
    </row>
    <row r="132" spans="1:7" ht="24" x14ac:dyDescent="0.2">
      <c r="A132" s="7">
        <v>124</v>
      </c>
      <c r="B132" s="12" t="s">
        <v>249</v>
      </c>
      <c r="C132" s="29" t="s">
        <v>250</v>
      </c>
      <c r="D132" s="47">
        <f t="shared" si="3"/>
        <v>0</v>
      </c>
      <c r="E132" s="47"/>
      <c r="F132" s="101"/>
      <c r="G132" s="49"/>
    </row>
    <row r="133" spans="1:7" ht="21.75" customHeight="1" x14ac:dyDescent="0.2">
      <c r="A133" s="7">
        <v>125</v>
      </c>
      <c r="B133" s="12" t="s">
        <v>251</v>
      </c>
      <c r="C133" s="29" t="s">
        <v>252</v>
      </c>
      <c r="D133" s="47">
        <f t="shared" si="3"/>
        <v>0</v>
      </c>
      <c r="E133" s="47"/>
      <c r="F133" s="101"/>
      <c r="G133" s="49"/>
    </row>
    <row r="134" spans="1:7" x14ac:dyDescent="0.2">
      <c r="A134" s="7">
        <v>126</v>
      </c>
      <c r="B134" s="11" t="s">
        <v>253</v>
      </c>
      <c r="C134" s="29" t="s">
        <v>254</v>
      </c>
      <c r="D134" s="47">
        <f t="shared" si="3"/>
        <v>0</v>
      </c>
      <c r="E134" s="47"/>
      <c r="F134" s="101"/>
      <c r="G134" s="49"/>
    </row>
    <row r="135" spans="1:7" x14ac:dyDescent="0.2">
      <c r="A135" s="7">
        <v>127</v>
      </c>
      <c r="B135" s="14" t="s">
        <v>255</v>
      </c>
      <c r="C135" s="31" t="s">
        <v>256</v>
      </c>
      <c r="D135" s="47">
        <f t="shared" si="3"/>
        <v>0</v>
      </c>
      <c r="E135" s="47"/>
      <c r="F135" s="102"/>
      <c r="G135" s="49"/>
    </row>
    <row r="136" spans="1:7" x14ac:dyDescent="0.2">
      <c r="A136" s="7">
        <v>128</v>
      </c>
      <c r="B136" s="12" t="s">
        <v>257</v>
      </c>
      <c r="C136" s="29" t="s">
        <v>258</v>
      </c>
      <c r="D136" s="47">
        <f t="shared" si="3"/>
        <v>0</v>
      </c>
      <c r="E136" s="47"/>
      <c r="F136" s="101"/>
      <c r="G136" s="49"/>
    </row>
    <row r="137" spans="1:7" ht="24" customHeight="1" x14ac:dyDescent="0.2">
      <c r="A137" s="7">
        <v>129</v>
      </c>
      <c r="B137" s="8" t="s">
        <v>259</v>
      </c>
      <c r="C137" s="30" t="s">
        <v>260</v>
      </c>
      <c r="D137" s="47">
        <f t="shared" si="3"/>
        <v>0</v>
      </c>
      <c r="E137" s="47"/>
      <c r="F137" s="47"/>
      <c r="G137" s="49"/>
    </row>
    <row r="138" spans="1:7" x14ac:dyDescent="0.2">
      <c r="A138" s="7">
        <v>130</v>
      </c>
      <c r="B138" s="11" t="s">
        <v>261</v>
      </c>
      <c r="C138" s="30" t="s">
        <v>262</v>
      </c>
      <c r="D138" s="47">
        <f t="shared" ref="D138:D156" si="4">E138+F138+G138</f>
        <v>0</v>
      </c>
      <c r="E138" s="47"/>
      <c r="F138" s="47"/>
      <c r="G138" s="49"/>
    </row>
    <row r="139" spans="1:7" x14ac:dyDescent="0.2">
      <c r="A139" s="7">
        <v>131</v>
      </c>
      <c r="B139" s="12" t="s">
        <v>263</v>
      </c>
      <c r="C139" s="29" t="s">
        <v>264</v>
      </c>
      <c r="D139" s="47">
        <f t="shared" si="4"/>
        <v>0</v>
      </c>
      <c r="E139" s="47"/>
      <c r="F139" s="101"/>
      <c r="G139" s="49"/>
    </row>
    <row r="140" spans="1:7" x14ac:dyDescent="0.2">
      <c r="A140" s="7">
        <v>132</v>
      </c>
      <c r="B140" s="12" t="s">
        <v>265</v>
      </c>
      <c r="C140" s="29" t="s">
        <v>266</v>
      </c>
      <c r="D140" s="47">
        <f t="shared" si="4"/>
        <v>0</v>
      </c>
      <c r="E140" s="47"/>
      <c r="F140" s="101"/>
      <c r="G140" s="49"/>
    </row>
    <row r="141" spans="1:7" ht="13.5" customHeight="1" x14ac:dyDescent="0.2">
      <c r="A141" s="7">
        <v>133</v>
      </c>
      <c r="B141" s="12" t="s">
        <v>267</v>
      </c>
      <c r="C141" s="29" t="s">
        <v>268</v>
      </c>
      <c r="D141" s="47">
        <f t="shared" si="4"/>
        <v>0</v>
      </c>
      <c r="E141" s="47"/>
      <c r="F141" s="101"/>
      <c r="G141" s="49"/>
    </row>
    <row r="142" spans="1:7" x14ac:dyDescent="0.2">
      <c r="A142" s="7">
        <v>134</v>
      </c>
      <c r="B142" s="12" t="s">
        <v>269</v>
      </c>
      <c r="C142" s="29" t="s">
        <v>270</v>
      </c>
      <c r="D142" s="47">
        <f t="shared" si="4"/>
        <v>0</v>
      </c>
      <c r="E142" s="47"/>
      <c r="F142" s="101"/>
      <c r="G142" s="49"/>
    </row>
    <row r="143" spans="1:7" x14ac:dyDescent="0.2">
      <c r="A143" s="7">
        <v>135</v>
      </c>
      <c r="B143" s="12" t="s">
        <v>271</v>
      </c>
      <c r="C143" s="29" t="s">
        <v>272</v>
      </c>
      <c r="D143" s="47">
        <f t="shared" si="4"/>
        <v>0</v>
      </c>
      <c r="E143" s="47"/>
      <c r="F143" s="101"/>
      <c r="G143" s="49"/>
    </row>
    <row r="144" spans="1:7" x14ac:dyDescent="0.2">
      <c r="A144" s="7">
        <v>136</v>
      </c>
      <c r="B144" s="8" t="s">
        <v>273</v>
      </c>
      <c r="C144" s="30" t="s">
        <v>274</v>
      </c>
      <c r="D144" s="47">
        <f t="shared" si="4"/>
        <v>0</v>
      </c>
      <c r="E144" s="47"/>
      <c r="F144" s="47"/>
      <c r="G144" s="49"/>
    </row>
    <row r="145" spans="1:7" ht="10.5" customHeight="1" x14ac:dyDescent="0.2">
      <c r="A145" s="7">
        <v>137</v>
      </c>
      <c r="B145" s="12" t="s">
        <v>275</v>
      </c>
      <c r="C145" s="29" t="s">
        <v>276</v>
      </c>
      <c r="D145" s="47">
        <f t="shared" si="4"/>
        <v>0</v>
      </c>
      <c r="E145" s="47"/>
      <c r="F145" s="101"/>
      <c r="G145" s="49"/>
    </row>
    <row r="146" spans="1:7" x14ac:dyDescent="0.2">
      <c r="A146" s="7">
        <v>138</v>
      </c>
      <c r="B146" s="8" t="s">
        <v>277</v>
      </c>
      <c r="C146" s="29" t="s">
        <v>278</v>
      </c>
      <c r="D146" s="47">
        <f t="shared" si="4"/>
        <v>0</v>
      </c>
      <c r="E146" s="47"/>
      <c r="F146" s="101"/>
      <c r="G146" s="49"/>
    </row>
    <row r="147" spans="1:7" x14ac:dyDescent="0.2">
      <c r="A147" s="7">
        <v>139</v>
      </c>
      <c r="B147" s="14" t="s">
        <v>279</v>
      </c>
      <c r="C147" s="31" t="s">
        <v>280</v>
      </c>
      <c r="D147" s="47">
        <f t="shared" si="4"/>
        <v>0</v>
      </c>
      <c r="E147" s="47"/>
      <c r="F147" s="102"/>
      <c r="G147" s="49"/>
    </row>
    <row r="148" spans="1:7" x14ac:dyDescent="0.2">
      <c r="A148" s="7">
        <v>140</v>
      </c>
      <c r="B148" s="12" t="s">
        <v>281</v>
      </c>
      <c r="C148" s="29" t="s">
        <v>282</v>
      </c>
      <c r="D148" s="47">
        <f t="shared" si="4"/>
        <v>0</v>
      </c>
      <c r="E148" s="47"/>
      <c r="F148" s="101"/>
      <c r="G148" s="49"/>
    </row>
    <row r="149" spans="1:7" x14ac:dyDescent="0.2">
      <c r="A149" s="7">
        <v>141</v>
      </c>
      <c r="B149" s="12" t="s">
        <v>283</v>
      </c>
      <c r="C149" s="29" t="s">
        <v>284</v>
      </c>
      <c r="D149" s="47">
        <f t="shared" si="4"/>
        <v>0</v>
      </c>
      <c r="E149" s="47"/>
      <c r="F149" s="101"/>
      <c r="G149" s="49"/>
    </row>
    <row r="150" spans="1:7" x14ac:dyDescent="0.2">
      <c r="A150" s="7">
        <v>142</v>
      </c>
      <c r="B150" s="12" t="s">
        <v>285</v>
      </c>
      <c r="C150" s="29" t="s">
        <v>286</v>
      </c>
      <c r="D150" s="47">
        <f t="shared" si="4"/>
        <v>0</v>
      </c>
      <c r="E150" s="47"/>
      <c r="F150" s="101"/>
      <c r="G150" s="49"/>
    </row>
    <row r="151" spans="1:7" x14ac:dyDescent="0.2">
      <c r="A151" s="7">
        <v>143</v>
      </c>
      <c r="B151" s="14" t="s">
        <v>287</v>
      </c>
      <c r="C151" s="31" t="s">
        <v>288</v>
      </c>
      <c r="D151" s="47">
        <f t="shared" si="4"/>
        <v>0</v>
      </c>
      <c r="E151" s="47"/>
      <c r="F151" s="102"/>
      <c r="G151" s="49"/>
    </row>
    <row r="152" spans="1:7" x14ac:dyDescent="0.2">
      <c r="A152" s="7">
        <v>144</v>
      </c>
      <c r="B152" s="11" t="s">
        <v>289</v>
      </c>
      <c r="C152" s="31" t="s">
        <v>290</v>
      </c>
      <c r="D152" s="47">
        <f t="shared" si="4"/>
        <v>0</v>
      </c>
      <c r="E152" s="47"/>
      <c r="F152" s="102"/>
      <c r="G152" s="49"/>
    </row>
    <row r="153" spans="1:7" x14ac:dyDescent="0.2">
      <c r="A153" s="7">
        <v>145</v>
      </c>
      <c r="B153" s="12" t="s">
        <v>291</v>
      </c>
      <c r="C153" s="29" t="s">
        <v>292</v>
      </c>
      <c r="D153" s="47">
        <f t="shared" si="4"/>
        <v>0</v>
      </c>
      <c r="E153" s="47"/>
      <c r="F153" s="101"/>
      <c r="G153" s="49"/>
    </row>
    <row r="154" spans="1:7" x14ac:dyDescent="0.2">
      <c r="A154" s="7">
        <v>146</v>
      </c>
      <c r="B154" s="8" t="s">
        <v>293</v>
      </c>
      <c r="C154" s="30" t="s">
        <v>294</v>
      </c>
      <c r="D154" s="47">
        <f t="shared" si="4"/>
        <v>0</v>
      </c>
      <c r="E154" s="47"/>
      <c r="F154" s="47"/>
      <c r="G154" s="49"/>
    </row>
    <row r="155" spans="1:7" x14ac:dyDescent="0.2">
      <c r="A155" s="7">
        <v>147</v>
      </c>
      <c r="B155" s="8" t="s">
        <v>295</v>
      </c>
      <c r="C155" s="30" t="s">
        <v>296</v>
      </c>
      <c r="D155" s="47">
        <f t="shared" si="4"/>
        <v>0</v>
      </c>
      <c r="E155" s="47"/>
      <c r="F155" s="47"/>
      <c r="G155" s="49"/>
    </row>
    <row r="156" spans="1:7" ht="12.75" x14ac:dyDescent="0.2">
      <c r="A156" s="7">
        <v>148</v>
      </c>
      <c r="B156" s="25" t="s">
        <v>297</v>
      </c>
      <c r="C156" s="26" t="s">
        <v>298</v>
      </c>
      <c r="D156" s="47">
        <f t="shared" si="4"/>
        <v>0</v>
      </c>
      <c r="E156" s="47"/>
      <c r="F156" s="107"/>
      <c r="G156" s="49"/>
    </row>
  </sheetData>
  <mergeCells count="8">
    <mergeCell ref="A7:C7"/>
    <mergeCell ref="A8:C8"/>
    <mergeCell ref="A2:G2"/>
    <mergeCell ref="A4:A5"/>
    <mergeCell ref="B4:B5"/>
    <mergeCell ref="C4:C5"/>
    <mergeCell ref="D4:G4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5"/>
  <sheetViews>
    <sheetView zoomScale="110" zoomScaleNormal="11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L12" sqref="L12"/>
    </sheetView>
  </sheetViews>
  <sheetFormatPr defaultRowHeight="12" x14ac:dyDescent="0.2"/>
  <cols>
    <col min="1" max="1" width="4" style="155" customWidth="1"/>
    <col min="2" max="2" width="9.28515625" style="155" customWidth="1"/>
    <col min="3" max="3" width="30.42578125" style="182" customWidth="1"/>
    <col min="4" max="7" width="13.28515625" style="155" customWidth="1"/>
    <col min="8" max="8" width="11.28515625" style="155" customWidth="1"/>
    <col min="9" max="9" width="12.5703125" style="155" customWidth="1"/>
    <col min="10" max="16384" width="9.140625" style="154"/>
  </cols>
  <sheetData>
    <row r="2" spans="1:9" ht="15.75" customHeight="1" x14ac:dyDescent="0.2">
      <c r="A2" s="153" t="s">
        <v>360</v>
      </c>
      <c r="B2" s="153"/>
      <c r="C2" s="153"/>
      <c r="D2" s="153"/>
      <c r="E2" s="153"/>
      <c r="F2" s="153"/>
      <c r="G2" s="153"/>
      <c r="H2" s="153"/>
      <c r="I2" s="153"/>
    </row>
    <row r="3" spans="1:9" x14ac:dyDescent="0.2">
      <c r="C3" s="156"/>
      <c r="I3" s="155" t="s">
        <v>329</v>
      </c>
    </row>
    <row r="4" spans="1:9" ht="87" customHeight="1" x14ac:dyDescent="0.2">
      <c r="A4" s="157" t="s">
        <v>0</v>
      </c>
      <c r="B4" s="157" t="s">
        <v>1</v>
      </c>
      <c r="C4" s="157" t="s">
        <v>2</v>
      </c>
      <c r="D4" s="158" t="s">
        <v>300</v>
      </c>
      <c r="E4" s="158" t="s">
        <v>361</v>
      </c>
      <c r="F4" s="158" t="s">
        <v>316</v>
      </c>
      <c r="G4" s="158" t="s">
        <v>318</v>
      </c>
      <c r="H4" s="158" t="s">
        <v>362</v>
      </c>
      <c r="I4" s="158" t="s">
        <v>363</v>
      </c>
    </row>
    <row r="5" spans="1:9" s="161" customFormat="1" ht="12.75" customHeight="1" x14ac:dyDescent="0.2">
      <c r="A5" s="159" t="s">
        <v>300</v>
      </c>
      <c r="B5" s="159"/>
      <c r="C5" s="159"/>
      <c r="D5" s="160">
        <f>D7+D6</f>
        <v>6017603249</v>
      </c>
      <c r="E5" s="160">
        <f t="shared" ref="E5:I5" si="0">E7+E6</f>
        <v>2524499406</v>
      </c>
      <c r="F5" s="160">
        <f t="shared" si="0"/>
        <v>129643013</v>
      </c>
      <c r="G5" s="160">
        <f t="shared" si="0"/>
        <v>221928396</v>
      </c>
      <c r="H5" s="160">
        <f t="shared" si="0"/>
        <v>2525033508</v>
      </c>
      <c r="I5" s="160">
        <f t="shared" si="0"/>
        <v>9735360</v>
      </c>
    </row>
    <row r="6" spans="1:9" s="161" customFormat="1" ht="12.75" customHeight="1" x14ac:dyDescent="0.2">
      <c r="A6" s="162" t="s">
        <v>299</v>
      </c>
      <c r="B6" s="163"/>
      <c r="C6" s="164"/>
      <c r="D6" s="165">
        <f>621327695+18320-14272</f>
        <v>621331743</v>
      </c>
      <c r="E6" s="165">
        <v>0</v>
      </c>
      <c r="F6" s="165">
        <v>0</v>
      </c>
      <c r="G6" s="165">
        <v>5052229</v>
      </c>
      <c r="H6" s="165">
        <f>9497628+18320</f>
        <v>9515948</v>
      </c>
      <c r="I6" s="165">
        <v>0</v>
      </c>
    </row>
    <row r="7" spans="1:9" ht="12.75" customHeight="1" x14ac:dyDescent="0.2">
      <c r="A7" s="162" t="s">
        <v>394</v>
      </c>
      <c r="B7" s="163"/>
      <c r="C7" s="164"/>
      <c r="D7" s="160">
        <f>SUM(D8:D155)</f>
        <v>5396271506</v>
      </c>
      <c r="E7" s="160">
        <f t="shared" ref="E7:I7" si="1">SUM(E8:E155)</f>
        <v>2524499406</v>
      </c>
      <c r="F7" s="160">
        <f t="shared" si="1"/>
        <v>129643013</v>
      </c>
      <c r="G7" s="160">
        <f t="shared" si="1"/>
        <v>216876167</v>
      </c>
      <c r="H7" s="160">
        <f t="shared" si="1"/>
        <v>2515517560</v>
      </c>
      <c r="I7" s="160">
        <f t="shared" si="1"/>
        <v>9735360</v>
      </c>
    </row>
    <row r="8" spans="1:9" ht="12" customHeight="1" x14ac:dyDescent="0.2">
      <c r="A8" s="165">
        <v>1</v>
      </c>
      <c r="B8" s="166" t="s">
        <v>3</v>
      </c>
      <c r="C8" s="167" t="s">
        <v>4</v>
      </c>
      <c r="D8" s="165">
        <f>E8+F8+G8+H8+I8</f>
        <v>9868531</v>
      </c>
      <c r="E8" s="165">
        <v>9868531</v>
      </c>
      <c r="F8" s="165"/>
      <c r="G8" s="165"/>
      <c r="H8" s="165">
        <v>0</v>
      </c>
      <c r="I8" s="165"/>
    </row>
    <row r="9" spans="1:9" x14ac:dyDescent="0.2">
      <c r="A9" s="165">
        <v>2</v>
      </c>
      <c r="B9" s="166" t="s">
        <v>5</v>
      </c>
      <c r="C9" s="167" t="s">
        <v>6</v>
      </c>
      <c r="D9" s="165">
        <f t="shared" ref="D9:D72" si="2">E9+F9+G9+H9+I9</f>
        <v>10972955</v>
      </c>
      <c r="E9" s="165">
        <v>10972955</v>
      </c>
      <c r="F9" s="165"/>
      <c r="G9" s="165"/>
      <c r="H9" s="165">
        <v>0</v>
      </c>
      <c r="I9" s="165"/>
    </row>
    <row r="10" spans="1:9" x14ac:dyDescent="0.2">
      <c r="A10" s="165">
        <v>3</v>
      </c>
      <c r="B10" s="168" t="s">
        <v>7</v>
      </c>
      <c r="C10" s="169" t="s">
        <v>8</v>
      </c>
      <c r="D10" s="165">
        <f t="shared" si="2"/>
        <v>30929418</v>
      </c>
      <c r="E10" s="165">
        <v>30929418</v>
      </c>
      <c r="F10" s="165"/>
      <c r="G10" s="165"/>
      <c r="H10" s="165">
        <v>0</v>
      </c>
      <c r="I10" s="165"/>
    </row>
    <row r="11" spans="1:9" ht="11.25" customHeight="1" x14ac:dyDescent="0.2">
      <c r="A11" s="165">
        <v>4</v>
      </c>
      <c r="B11" s="166" t="s">
        <v>9</v>
      </c>
      <c r="C11" s="167" t="s">
        <v>10</v>
      </c>
      <c r="D11" s="165">
        <f t="shared" si="2"/>
        <v>11621023</v>
      </c>
      <c r="E11" s="165">
        <v>11621023</v>
      </c>
      <c r="F11" s="165"/>
      <c r="G11" s="165"/>
      <c r="H11" s="165">
        <v>0</v>
      </c>
      <c r="I11" s="165"/>
    </row>
    <row r="12" spans="1:9" ht="12.75" customHeight="1" x14ac:dyDescent="0.2">
      <c r="A12" s="165">
        <v>5</v>
      </c>
      <c r="B12" s="166" t="s">
        <v>11</v>
      </c>
      <c r="C12" s="167" t="s">
        <v>12</v>
      </c>
      <c r="D12" s="165">
        <f t="shared" si="2"/>
        <v>12330951</v>
      </c>
      <c r="E12" s="165">
        <v>12330951</v>
      </c>
      <c r="F12" s="165"/>
      <c r="G12" s="165"/>
      <c r="H12" s="165">
        <v>0</v>
      </c>
      <c r="I12" s="165"/>
    </row>
    <row r="13" spans="1:9" x14ac:dyDescent="0.2">
      <c r="A13" s="165">
        <v>6</v>
      </c>
      <c r="B13" s="168" t="s">
        <v>13</v>
      </c>
      <c r="C13" s="169" t="s">
        <v>14</v>
      </c>
      <c r="D13" s="165">
        <f t="shared" si="2"/>
        <v>81987524</v>
      </c>
      <c r="E13" s="165">
        <v>81200459</v>
      </c>
      <c r="F13" s="165"/>
      <c r="G13" s="165"/>
      <c r="H13" s="165">
        <f>893057-105992</f>
        <v>787065</v>
      </c>
      <c r="I13" s="165"/>
    </row>
    <row r="14" spans="1:9" x14ac:dyDescent="0.2">
      <c r="A14" s="165">
        <v>7</v>
      </c>
      <c r="B14" s="170" t="s">
        <v>15</v>
      </c>
      <c r="C14" s="171" t="s">
        <v>16</v>
      </c>
      <c r="D14" s="165">
        <f t="shared" si="2"/>
        <v>29746107</v>
      </c>
      <c r="E14" s="165">
        <v>29746107</v>
      </c>
      <c r="F14" s="165"/>
      <c r="G14" s="165"/>
      <c r="H14" s="165">
        <v>0</v>
      </c>
      <c r="I14" s="165"/>
    </row>
    <row r="15" spans="1:9" x14ac:dyDescent="0.2">
      <c r="A15" s="165">
        <v>8</v>
      </c>
      <c r="B15" s="168" t="s">
        <v>17</v>
      </c>
      <c r="C15" s="169" t="s">
        <v>18</v>
      </c>
      <c r="D15" s="165">
        <f t="shared" si="2"/>
        <v>13365737</v>
      </c>
      <c r="E15" s="165">
        <v>13365737</v>
      </c>
      <c r="F15" s="165"/>
      <c r="G15" s="165"/>
      <c r="H15" s="165">
        <v>0</v>
      </c>
      <c r="I15" s="165"/>
    </row>
    <row r="16" spans="1:9" x14ac:dyDescent="0.2">
      <c r="A16" s="165">
        <v>9</v>
      </c>
      <c r="B16" s="168" t="s">
        <v>19</v>
      </c>
      <c r="C16" s="169" t="s">
        <v>20</v>
      </c>
      <c r="D16" s="165">
        <f t="shared" si="2"/>
        <v>11461716</v>
      </c>
      <c r="E16" s="165">
        <v>11461716</v>
      </c>
      <c r="F16" s="165"/>
      <c r="G16" s="165"/>
      <c r="H16" s="165">
        <v>0</v>
      </c>
      <c r="I16" s="165"/>
    </row>
    <row r="17" spans="1:9" x14ac:dyDescent="0.2">
      <c r="A17" s="165">
        <v>10</v>
      </c>
      <c r="B17" s="168" t="s">
        <v>21</v>
      </c>
      <c r="C17" s="169" t="s">
        <v>22</v>
      </c>
      <c r="D17" s="165">
        <f t="shared" si="2"/>
        <v>13919658</v>
      </c>
      <c r="E17" s="165">
        <v>13919658</v>
      </c>
      <c r="F17" s="165"/>
      <c r="G17" s="165"/>
      <c r="H17" s="165">
        <v>0</v>
      </c>
      <c r="I17" s="165"/>
    </row>
    <row r="18" spans="1:9" x14ac:dyDescent="0.2">
      <c r="A18" s="165">
        <v>11</v>
      </c>
      <c r="B18" s="168" t="s">
        <v>23</v>
      </c>
      <c r="C18" s="169" t="s">
        <v>24</v>
      </c>
      <c r="D18" s="165">
        <f t="shared" si="2"/>
        <v>11349306</v>
      </c>
      <c r="E18" s="165">
        <v>11349306</v>
      </c>
      <c r="F18" s="165"/>
      <c r="G18" s="165"/>
      <c r="H18" s="165">
        <v>0</v>
      </c>
      <c r="I18" s="165"/>
    </row>
    <row r="19" spans="1:9" x14ac:dyDescent="0.2">
      <c r="A19" s="165">
        <v>12</v>
      </c>
      <c r="B19" s="168" t="s">
        <v>25</v>
      </c>
      <c r="C19" s="169" t="s">
        <v>26</v>
      </c>
      <c r="D19" s="165">
        <f t="shared" si="2"/>
        <v>22632273</v>
      </c>
      <c r="E19" s="165">
        <v>22632273</v>
      </c>
      <c r="F19" s="165"/>
      <c r="G19" s="165"/>
      <c r="H19" s="165">
        <v>0</v>
      </c>
      <c r="I19" s="165"/>
    </row>
    <row r="20" spans="1:9" ht="13.5" customHeight="1" x14ac:dyDescent="0.2">
      <c r="A20" s="165">
        <v>13</v>
      </c>
      <c r="B20" s="166" t="s">
        <v>27</v>
      </c>
      <c r="C20" s="169" t="s">
        <v>28</v>
      </c>
      <c r="D20" s="165">
        <f t="shared" si="2"/>
        <v>62450</v>
      </c>
      <c r="E20" s="165">
        <v>62450</v>
      </c>
      <c r="F20" s="165"/>
      <c r="G20" s="165"/>
      <c r="H20" s="165">
        <v>0</v>
      </c>
      <c r="I20" s="165"/>
    </row>
    <row r="21" spans="1:9" x14ac:dyDescent="0.2">
      <c r="A21" s="165">
        <v>14</v>
      </c>
      <c r="B21" s="166" t="s">
        <v>29</v>
      </c>
      <c r="C21" s="167" t="s">
        <v>30</v>
      </c>
      <c r="D21" s="165">
        <f t="shared" si="2"/>
        <v>0</v>
      </c>
      <c r="E21" s="165">
        <v>0</v>
      </c>
      <c r="F21" s="165"/>
      <c r="G21" s="165"/>
      <c r="H21" s="165">
        <v>0</v>
      </c>
      <c r="I21" s="165"/>
    </row>
    <row r="22" spans="1:9" x14ac:dyDescent="0.2">
      <c r="A22" s="165">
        <v>15</v>
      </c>
      <c r="B22" s="168" t="s">
        <v>31</v>
      </c>
      <c r="C22" s="169" t="s">
        <v>32</v>
      </c>
      <c r="D22" s="165">
        <f t="shared" si="2"/>
        <v>14886692</v>
      </c>
      <c r="E22" s="165">
        <v>14886692</v>
      </c>
      <c r="F22" s="165"/>
      <c r="G22" s="165"/>
      <c r="H22" s="165">
        <v>0</v>
      </c>
      <c r="I22" s="165"/>
    </row>
    <row r="23" spans="1:9" x14ac:dyDescent="0.2">
      <c r="A23" s="165">
        <v>16</v>
      </c>
      <c r="B23" s="168" t="s">
        <v>33</v>
      </c>
      <c r="C23" s="169" t="s">
        <v>34</v>
      </c>
      <c r="D23" s="165">
        <f t="shared" si="2"/>
        <v>20318084</v>
      </c>
      <c r="E23" s="165">
        <v>20318084</v>
      </c>
      <c r="F23" s="165"/>
      <c r="G23" s="165"/>
      <c r="H23" s="165">
        <v>0</v>
      </c>
      <c r="I23" s="165"/>
    </row>
    <row r="24" spans="1:9" x14ac:dyDescent="0.2">
      <c r="A24" s="165">
        <v>17</v>
      </c>
      <c r="B24" s="168" t="s">
        <v>35</v>
      </c>
      <c r="C24" s="169" t="s">
        <v>36</v>
      </c>
      <c r="D24" s="165">
        <f t="shared" si="2"/>
        <v>28340988</v>
      </c>
      <c r="E24" s="165">
        <v>28340988</v>
      </c>
      <c r="F24" s="165"/>
      <c r="G24" s="165"/>
      <c r="H24" s="165">
        <v>0</v>
      </c>
      <c r="I24" s="165"/>
    </row>
    <row r="25" spans="1:9" x14ac:dyDescent="0.2">
      <c r="A25" s="165">
        <v>18</v>
      </c>
      <c r="B25" s="168" t="s">
        <v>37</v>
      </c>
      <c r="C25" s="169" t="s">
        <v>38</v>
      </c>
      <c r="D25" s="165">
        <f t="shared" si="2"/>
        <v>56147478</v>
      </c>
      <c r="E25" s="165">
        <v>56147478</v>
      </c>
      <c r="F25" s="165"/>
      <c r="G25" s="165"/>
      <c r="H25" s="165">
        <v>0</v>
      </c>
      <c r="I25" s="165"/>
    </row>
    <row r="26" spans="1:9" x14ac:dyDescent="0.2">
      <c r="A26" s="165">
        <v>19</v>
      </c>
      <c r="B26" s="166" t="s">
        <v>39</v>
      </c>
      <c r="C26" s="167" t="s">
        <v>40</v>
      </c>
      <c r="D26" s="165">
        <f t="shared" si="2"/>
        <v>9425755</v>
      </c>
      <c r="E26" s="165">
        <v>9425755</v>
      </c>
      <c r="F26" s="165"/>
      <c r="G26" s="165"/>
      <c r="H26" s="165">
        <v>0</v>
      </c>
      <c r="I26" s="165"/>
    </row>
    <row r="27" spans="1:9" x14ac:dyDescent="0.2">
      <c r="A27" s="165">
        <v>20</v>
      </c>
      <c r="B27" s="166" t="s">
        <v>41</v>
      </c>
      <c r="C27" s="167" t="s">
        <v>42</v>
      </c>
      <c r="D27" s="165">
        <f t="shared" si="2"/>
        <v>6831806</v>
      </c>
      <c r="E27" s="165">
        <v>6831806</v>
      </c>
      <c r="F27" s="165"/>
      <c r="G27" s="165"/>
      <c r="H27" s="165">
        <v>0</v>
      </c>
      <c r="I27" s="165"/>
    </row>
    <row r="28" spans="1:9" x14ac:dyDescent="0.2">
      <c r="A28" s="165">
        <v>21</v>
      </c>
      <c r="B28" s="166" t="s">
        <v>43</v>
      </c>
      <c r="C28" s="167" t="s">
        <v>44</v>
      </c>
      <c r="D28" s="165">
        <f t="shared" si="2"/>
        <v>35003875</v>
      </c>
      <c r="E28" s="165">
        <v>35003875</v>
      </c>
      <c r="F28" s="165"/>
      <c r="G28" s="165"/>
      <c r="H28" s="165">
        <v>0</v>
      </c>
      <c r="I28" s="165"/>
    </row>
    <row r="29" spans="1:9" x14ac:dyDescent="0.2">
      <c r="A29" s="165">
        <v>22</v>
      </c>
      <c r="B29" s="166" t="s">
        <v>45</v>
      </c>
      <c r="C29" s="167" t="s">
        <v>46</v>
      </c>
      <c r="D29" s="165">
        <f t="shared" si="2"/>
        <v>33394960</v>
      </c>
      <c r="E29" s="165">
        <v>31745334</v>
      </c>
      <c r="F29" s="165">
        <v>1649626</v>
      </c>
      <c r="G29" s="165"/>
      <c r="H29" s="165">
        <v>0</v>
      </c>
      <c r="I29" s="165"/>
    </row>
    <row r="30" spans="1:9" x14ac:dyDescent="0.2">
      <c r="A30" s="165">
        <v>23</v>
      </c>
      <c r="B30" s="168" t="s">
        <v>47</v>
      </c>
      <c r="C30" s="169" t="s">
        <v>48</v>
      </c>
      <c r="D30" s="165">
        <f t="shared" si="2"/>
        <v>8372730</v>
      </c>
      <c r="E30" s="165">
        <v>8372730</v>
      </c>
      <c r="F30" s="165"/>
      <c r="G30" s="165"/>
      <c r="H30" s="165">
        <v>0</v>
      </c>
      <c r="I30" s="165"/>
    </row>
    <row r="31" spans="1:9" ht="12" customHeight="1" x14ac:dyDescent="0.2">
      <c r="A31" s="165">
        <v>24</v>
      </c>
      <c r="B31" s="168" t="s">
        <v>49</v>
      </c>
      <c r="C31" s="169" t="s">
        <v>50</v>
      </c>
      <c r="D31" s="165">
        <f t="shared" si="2"/>
        <v>0</v>
      </c>
      <c r="E31" s="165">
        <v>0</v>
      </c>
      <c r="F31" s="165"/>
      <c r="G31" s="165"/>
      <c r="H31" s="165">
        <v>0</v>
      </c>
      <c r="I31" s="165"/>
    </row>
    <row r="32" spans="1:9" ht="24" x14ac:dyDescent="0.2">
      <c r="A32" s="165">
        <v>25</v>
      </c>
      <c r="B32" s="168" t="s">
        <v>51</v>
      </c>
      <c r="C32" s="169" t="s">
        <v>52</v>
      </c>
      <c r="D32" s="165">
        <f t="shared" si="2"/>
        <v>13998251</v>
      </c>
      <c r="E32" s="165">
        <v>0</v>
      </c>
      <c r="F32" s="165">
        <v>13998251</v>
      </c>
      <c r="G32" s="165"/>
      <c r="H32" s="165">
        <v>0</v>
      </c>
      <c r="I32" s="165"/>
    </row>
    <row r="33" spans="1:9" x14ac:dyDescent="0.2">
      <c r="A33" s="165">
        <v>26</v>
      </c>
      <c r="B33" s="166" t="s">
        <v>53</v>
      </c>
      <c r="C33" s="171" t="s">
        <v>54</v>
      </c>
      <c r="D33" s="165">
        <f t="shared" si="2"/>
        <v>70525829</v>
      </c>
      <c r="E33" s="165">
        <f>55773873-1948440</f>
        <v>53825433</v>
      </c>
      <c r="F33" s="165"/>
      <c r="G33" s="165"/>
      <c r="H33" s="165">
        <v>16700396</v>
      </c>
      <c r="I33" s="165"/>
    </row>
    <row r="34" spans="1:9" x14ac:dyDescent="0.2">
      <c r="A34" s="165">
        <v>27</v>
      </c>
      <c r="B34" s="168" t="s">
        <v>55</v>
      </c>
      <c r="C34" s="169" t="s">
        <v>56</v>
      </c>
      <c r="D34" s="165">
        <f t="shared" si="2"/>
        <v>70295169</v>
      </c>
      <c r="E34" s="165">
        <v>70295169</v>
      </c>
      <c r="F34" s="165"/>
      <c r="G34" s="165"/>
      <c r="H34" s="165">
        <v>0</v>
      </c>
      <c r="I34" s="165"/>
    </row>
    <row r="35" spans="1:9" ht="13.5" customHeight="1" x14ac:dyDescent="0.2">
      <c r="A35" s="165">
        <v>28</v>
      </c>
      <c r="B35" s="168" t="s">
        <v>57</v>
      </c>
      <c r="C35" s="169" t="s">
        <v>58</v>
      </c>
      <c r="D35" s="165">
        <f t="shared" si="2"/>
        <v>29331284</v>
      </c>
      <c r="E35" s="165">
        <v>29331284</v>
      </c>
      <c r="F35" s="165"/>
      <c r="G35" s="165"/>
      <c r="H35" s="165">
        <v>0</v>
      </c>
      <c r="I35" s="165"/>
    </row>
    <row r="36" spans="1:9" ht="12" customHeight="1" x14ac:dyDescent="0.2">
      <c r="A36" s="165">
        <v>29</v>
      </c>
      <c r="B36" s="166" t="s">
        <v>59</v>
      </c>
      <c r="C36" s="167" t="s">
        <v>60</v>
      </c>
      <c r="D36" s="165">
        <f t="shared" si="2"/>
        <v>5171576</v>
      </c>
      <c r="E36" s="165">
        <v>5171576</v>
      </c>
      <c r="F36" s="165"/>
      <c r="G36" s="165"/>
      <c r="H36" s="165">
        <v>0</v>
      </c>
      <c r="I36" s="165"/>
    </row>
    <row r="37" spans="1:9" x14ac:dyDescent="0.2">
      <c r="A37" s="165">
        <v>30</v>
      </c>
      <c r="B37" s="166" t="s">
        <v>61</v>
      </c>
      <c r="C37" s="171" t="s">
        <v>62</v>
      </c>
      <c r="D37" s="165">
        <f t="shared" si="2"/>
        <v>0</v>
      </c>
      <c r="E37" s="165">
        <v>0</v>
      </c>
      <c r="F37" s="165"/>
      <c r="G37" s="165"/>
      <c r="H37" s="165">
        <v>0</v>
      </c>
      <c r="I37" s="165"/>
    </row>
    <row r="38" spans="1:9" ht="24" x14ac:dyDescent="0.2">
      <c r="A38" s="165">
        <v>31</v>
      </c>
      <c r="B38" s="166" t="s">
        <v>63</v>
      </c>
      <c r="C38" s="167" t="s">
        <v>64</v>
      </c>
      <c r="D38" s="165">
        <f t="shared" si="2"/>
        <v>0</v>
      </c>
      <c r="E38" s="165">
        <v>0</v>
      </c>
      <c r="F38" s="165"/>
      <c r="G38" s="165"/>
      <c r="H38" s="165">
        <v>0</v>
      </c>
      <c r="I38" s="165"/>
    </row>
    <row r="39" spans="1:9" x14ac:dyDescent="0.2">
      <c r="A39" s="165">
        <v>32</v>
      </c>
      <c r="B39" s="168" t="s">
        <v>65</v>
      </c>
      <c r="C39" s="169" t="s">
        <v>66</v>
      </c>
      <c r="D39" s="165">
        <f t="shared" si="2"/>
        <v>3723558</v>
      </c>
      <c r="E39" s="165">
        <v>3723558</v>
      </c>
      <c r="F39" s="165"/>
      <c r="G39" s="165"/>
      <c r="H39" s="165">
        <v>0</v>
      </c>
      <c r="I39" s="165"/>
    </row>
    <row r="40" spans="1:9" x14ac:dyDescent="0.2">
      <c r="A40" s="165">
        <v>33</v>
      </c>
      <c r="B40" s="166" t="s">
        <v>67</v>
      </c>
      <c r="C40" s="167" t="s">
        <v>68</v>
      </c>
      <c r="D40" s="165">
        <f t="shared" si="2"/>
        <v>44818866</v>
      </c>
      <c r="E40" s="165">
        <v>44818866</v>
      </c>
      <c r="F40" s="165"/>
      <c r="G40" s="165"/>
      <c r="H40" s="165">
        <v>0</v>
      </c>
      <c r="I40" s="165"/>
    </row>
    <row r="41" spans="1:9" x14ac:dyDescent="0.2">
      <c r="A41" s="165">
        <v>34</v>
      </c>
      <c r="B41" s="170" t="s">
        <v>69</v>
      </c>
      <c r="C41" s="171" t="s">
        <v>70</v>
      </c>
      <c r="D41" s="165">
        <f t="shared" si="2"/>
        <v>66362412</v>
      </c>
      <c r="E41" s="165">
        <v>65687734</v>
      </c>
      <c r="F41" s="165"/>
      <c r="G41" s="165"/>
      <c r="H41" s="165">
        <f>1436292-761614</f>
        <v>674678</v>
      </c>
      <c r="I41" s="165"/>
    </row>
    <row r="42" spans="1:9" x14ac:dyDescent="0.2">
      <c r="A42" s="165">
        <v>35</v>
      </c>
      <c r="B42" s="166" t="s">
        <v>71</v>
      </c>
      <c r="C42" s="167" t="s">
        <v>72</v>
      </c>
      <c r="D42" s="165">
        <f t="shared" si="2"/>
        <v>3647322</v>
      </c>
      <c r="E42" s="165">
        <v>3647322</v>
      </c>
      <c r="F42" s="165"/>
      <c r="G42" s="165"/>
      <c r="H42" s="165">
        <v>0</v>
      </c>
      <c r="I42" s="165"/>
    </row>
    <row r="43" spans="1:9" x14ac:dyDescent="0.2">
      <c r="A43" s="165">
        <v>36</v>
      </c>
      <c r="B43" s="166" t="s">
        <v>73</v>
      </c>
      <c r="C43" s="167" t="s">
        <v>74</v>
      </c>
      <c r="D43" s="165">
        <f t="shared" si="2"/>
        <v>12606909</v>
      </c>
      <c r="E43" s="165">
        <v>12606909</v>
      </c>
      <c r="F43" s="165"/>
      <c r="G43" s="165"/>
      <c r="H43" s="165">
        <v>0</v>
      </c>
      <c r="I43" s="165"/>
    </row>
    <row r="44" spans="1:9" x14ac:dyDescent="0.2">
      <c r="A44" s="165">
        <v>37</v>
      </c>
      <c r="B44" s="168" t="s">
        <v>75</v>
      </c>
      <c r="C44" s="169" t="s">
        <v>76</v>
      </c>
      <c r="D44" s="165">
        <f t="shared" si="2"/>
        <v>48250368</v>
      </c>
      <c r="E44" s="165">
        <v>48250368</v>
      </c>
      <c r="F44" s="165"/>
      <c r="G44" s="165"/>
      <c r="H44" s="165">
        <v>0</v>
      </c>
      <c r="I44" s="165"/>
    </row>
    <row r="45" spans="1:9" x14ac:dyDescent="0.2">
      <c r="A45" s="165">
        <v>38</v>
      </c>
      <c r="B45" s="166" t="s">
        <v>77</v>
      </c>
      <c r="C45" s="167" t="s">
        <v>78</v>
      </c>
      <c r="D45" s="165">
        <f t="shared" si="2"/>
        <v>17461581</v>
      </c>
      <c r="E45" s="165">
        <v>17461581</v>
      </c>
      <c r="F45" s="165"/>
      <c r="G45" s="165"/>
      <c r="H45" s="165">
        <v>0</v>
      </c>
      <c r="I45" s="165"/>
    </row>
    <row r="46" spans="1:9" x14ac:dyDescent="0.2">
      <c r="A46" s="165">
        <v>39</v>
      </c>
      <c r="B46" s="166" t="s">
        <v>79</v>
      </c>
      <c r="C46" s="167" t="s">
        <v>80</v>
      </c>
      <c r="D46" s="165">
        <f t="shared" si="2"/>
        <v>43999639</v>
      </c>
      <c r="E46" s="165">
        <v>43796143</v>
      </c>
      <c r="F46" s="165"/>
      <c r="G46" s="165"/>
      <c r="H46" s="165">
        <v>203496</v>
      </c>
      <c r="I46" s="165"/>
    </row>
    <row r="47" spans="1:9" x14ac:dyDescent="0.2">
      <c r="A47" s="165">
        <v>40</v>
      </c>
      <c r="B47" s="172" t="s">
        <v>81</v>
      </c>
      <c r="C47" s="173" t="s">
        <v>82</v>
      </c>
      <c r="D47" s="165">
        <f t="shared" si="2"/>
        <v>15164418</v>
      </c>
      <c r="E47" s="165">
        <v>15164418</v>
      </c>
      <c r="F47" s="165"/>
      <c r="G47" s="165"/>
      <c r="H47" s="165">
        <v>0</v>
      </c>
      <c r="I47" s="165"/>
    </row>
    <row r="48" spans="1:9" x14ac:dyDescent="0.2">
      <c r="A48" s="165">
        <v>41</v>
      </c>
      <c r="B48" s="166" t="s">
        <v>83</v>
      </c>
      <c r="C48" s="167" t="s">
        <v>84</v>
      </c>
      <c r="D48" s="165">
        <f t="shared" si="2"/>
        <v>9141164</v>
      </c>
      <c r="E48" s="165">
        <v>9141164</v>
      </c>
      <c r="F48" s="165"/>
      <c r="G48" s="165"/>
      <c r="H48" s="165">
        <v>0</v>
      </c>
      <c r="I48" s="165"/>
    </row>
    <row r="49" spans="1:9" x14ac:dyDescent="0.2">
      <c r="A49" s="165">
        <v>42</v>
      </c>
      <c r="B49" s="170" t="s">
        <v>85</v>
      </c>
      <c r="C49" s="171" t="s">
        <v>86</v>
      </c>
      <c r="D49" s="165">
        <f t="shared" si="2"/>
        <v>16449123</v>
      </c>
      <c r="E49" s="165">
        <v>16449123</v>
      </c>
      <c r="F49" s="165"/>
      <c r="G49" s="165"/>
      <c r="H49" s="165">
        <v>0</v>
      </c>
      <c r="I49" s="165"/>
    </row>
    <row r="50" spans="1:9" x14ac:dyDescent="0.2">
      <c r="A50" s="165">
        <v>43</v>
      </c>
      <c r="B50" s="168" t="s">
        <v>87</v>
      </c>
      <c r="C50" s="169" t="s">
        <v>88</v>
      </c>
      <c r="D50" s="165">
        <f t="shared" si="2"/>
        <v>7246569</v>
      </c>
      <c r="E50" s="165">
        <v>7246569</v>
      </c>
      <c r="F50" s="165"/>
      <c r="G50" s="165"/>
      <c r="H50" s="165">
        <v>0</v>
      </c>
      <c r="I50" s="165"/>
    </row>
    <row r="51" spans="1:9" x14ac:dyDescent="0.2">
      <c r="A51" s="165">
        <v>44</v>
      </c>
      <c r="B51" s="166" t="s">
        <v>89</v>
      </c>
      <c r="C51" s="167" t="s">
        <v>90</v>
      </c>
      <c r="D51" s="165">
        <f t="shared" si="2"/>
        <v>8669136</v>
      </c>
      <c r="E51" s="165">
        <v>8669136</v>
      </c>
      <c r="F51" s="165"/>
      <c r="G51" s="165"/>
      <c r="H51" s="165">
        <v>0</v>
      </c>
      <c r="I51" s="165"/>
    </row>
    <row r="52" spans="1:9" x14ac:dyDescent="0.2">
      <c r="A52" s="165">
        <v>45</v>
      </c>
      <c r="B52" s="168" t="s">
        <v>91</v>
      </c>
      <c r="C52" s="169" t="s">
        <v>92</v>
      </c>
      <c r="D52" s="165">
        <f t="shared" si="2"/>
        <v>62437628</v>
      </c>
      <c r="E52" s="165">
        <v>60439451</v>
      </c>
      <c r="F52" s="165">
        <v>1870557</v>
      </c>
      <c r="G52" s="165"/>
      <c r="H52" s="165">
        <f>790219-662599</f>
        <v>127620</v>
      </c>
      <c r="I52" s="165"/>
    </row>
    <row r="53" spans="1:9" x14ac:dyDescent="0.2">
      <c r="A53" s="165">
        <v>46</v>
      </c>
      <c r="B53" s="166" t="s">
        <v>93</v>
      </c>
      <c r="C53" s="167" t="s">
        <v>94</v>
      </c>
      <c r="D53" s="165">
        <f t="shared" si="2"/>
        <v>14534968</v>
      </c>
      <c r="E53" s="165">
        <v>14534968</v>
      </c>
      <c r="F53" s="165"/>
      <c r="G53" s="165"/>
      <c r="H53" s="165">
        <v>0</v>
      </c>
      <c r="I53" s="165"/>
    </row>
    <row r="54" spans="1:9" ht="10.5" customHeight="1" x14ac:dyDescent="0.2">
      <c r="A54" s="165">
        <v>47</v>
      </c>
      <c r="B54" s="166" t="s">
        <v>95</v>
      </c>
      <c r="C54" s="167" t="s">
        <v>96</v>
      </c>
      <c r="D54" s="165">
        <f t="shared" si="2"/>
        <v>46212785</v>
      </c>
      <c r="E54" s="165">
        <v>46212785</v>
      </c>
      <c r="F54" s="165"/>
      <c r="G54" s="165"/>
      <c r="H54" s="165">
        <v>0</v>
      </c>
      <c r="I54" s="165"/>
    </row>
    <row r="55" spans="1:9" x14ac:dyDescent="0.2">
      <c r="A55" s="165">
        <v>48</v>
      </c>
      <c r="B55" s="174" t="s">
        <v>97</v>
      </c>
      <c r="C55" s="175" t="s">
        <v>98</v>
      </c>
      <c r="D55" s="165">
        <f t="shared" si="2"/>
        <v>10055646</v>
      </c>
      <c r="E55" s="165">
        <v>10055646</v>
      </c>
      <c r="F55" s="165"/>
      <c r="G55" s="165"/>
      <c r="H55" s="165">
        <v>0</v>
      </c>
      <c r="I55" s="165"/>
    </row>
    <row r="56" spans="1:9" x14ac:dyDescent="0.2">
      <c r="A56" s="165">
        <v>49</v>
      </c>
      <c r="B56" s="168" t="s">
        <v>99</v>
      </c>
      <c r="C56" s="169" t="s">
        <v>100</v>
      </c>
      <c r="D56" s="165">
        <f t="shared" si="2"/>
        <v>16072773</v>
      </c>
      <c r="E56" s="165">
        <v>16072773</v>
      </c>
      <c r="F56" s="165"/>
      <c r="G56" s="165"/>
      <c r="H56" s="165">
        <v>0</v>
      </c>
      <c r="I56" s="165"/>
    </row>
    <row r="57" spans="1:9" x14ac:dyDescent="0.2">
      <c r="A57" s="165">
        <v>50</v>
      </c>
      <c r="B57" s="166" t="s">
        <v>101</v>
      </c>
      <c r="C57" s="167" t="s">
        <v>102</v>
      </c>
      <c r="D57" s="165">
        <f t="shared" si="2"/>
        <v>19069671</v>
      </c>
      <c r="E57" s="165">
        <v>19069671</v>
      </c>
      <c r="F57" s="165"/>
      <c r="G57" s="165"/>
      <c r="H57" s="165">
        <v>0</v>
      </c>
      <c r="I57" s="165"/>
    </row>
    <row r="58" spans="1:9" ht="10.5" customHeight="1" x14ac:dyDescent="0.2">
      <c r="A58" s="165">
        <v>51</v>
      </c>
      <c r="B58" s="168" t="s">
        <v>103</v>
      </c>
      <c r="C58" s="169" t="s">
        <v>104</v>
      </c>
      <c r="D58" s="165">
        <f t="shared" si="2"/>
        <v>6473955</v>
      </c>
      <c r="E58" s="165">
        <v>6473955</v>
      </c>
      <c r="F58" s="165"/>
      <c r="G58" s="165"/>
      <c r="H58" s="165">
        <v>0</v>
      </c>
      <c r="I58" s="165"/>
    </row>
    <row r="59" spans="1:9" x14ac:dyDescent="0.2">
      <c r="A59" s="165">
        <v>52</v>
      </c>
      <c r="B59" s="166" t="s">
        <v>105</v>
      </c>
      <c r="C59" s="167" t="s">
        <v>106</v>
      </c>
      <c r="D59" s="165">
        <f t="shared" si="2"/>
        <v>12762092</v>
      </c>
      <c r="E59" s="165">
        <v>12762092</v>
      </c>
      <c r="F59" s="165"/>
      <c r="G59" s="165"/>
      <c r="H59" s="165">
        <v>0</v>
      </c>
      <c r="I59" s="165"/>
    </row>
    <row r="60" spans="1:9" x14ac:dyDescent="0.2">
      <c r="A60" s="165">
        <v>53</v>
      </c>
      <c r="B60" s="168" t="s">
        <v>107</v>
      </c>
      <c r="C60" s="169" t="s">
        <v>108</v>
      </c>
      <c r="D60" s="165">
        <f t="shared" si="2"/>
        <v>19466524</v>
      </c>
      <c r="E60" s="165">
        <v>19466524</v>
      </c>
      <c r="F60" s="165"/>
      <c r="G60" s="165"/>
      <c r="H60" s="165">
        <v>0</v>
      </c>
      <c r="I60" s="165"/>
    </row>
    <row r="61" spans="1:9" x14ac:dyDescent="0.2">
      <c r="A61" s="165">
        <v>54</v>
      </c>
      <c r="B61" s="168" t="s">
        <v>109</v>
      </c>
      <c r="C61" s="169" t="s">
        <v>110</v>
      </c>
      <c r="D61" s="165">
        <f t="shared" si="2"/>
        <v>71896276</v>
      </c>
      <c r="E61" s="165">
        <v>71442629</v>
      </c>
      <c r="F61" s="165">
        <v>453647</v>
      </c>
      <c r="G61" s="165"/>
      <c r="H61" s="165">
        <v>0</v>
      </c>
      <c r="I61" s="165"/>
    </row>
    <row r="62" spans="1:9" x14ac:dyDescent="0.2">
      <c r="A62" s="165">
        <v>55</v>
      </c>
      <c r="B62" s="168" t="s">
        <v>111</v>
      </c>
      <c r="C62" s="169" t="s">
        <v>112</v>
      </c>
      <c r="D62" s="165">
        <f t="shared" si="2"/>
        <v>11123189</v>
      </c>
      <c r="E62" s="165">
        <v>11123189</v>
      </c>
      <c r="F62" s="165"/>
      <c r="G62" s="165"/>
      <c r="H62" s="165">
        <v>0</v>
      </c>
      <c r="I62" s="165"/>
    </row>
    <row r="63" spans="1:9" ht="12" customHeight="1" x14ac:dyDescent="0.2">
      <c r="A63" s="165">
        <v>56</v>
      </c>
      <c r="B63" s="168" t="s">
        <v>113</v>
      </c>
      <c r="C63" s="169" t="s">
        <v>114</v>
      </c>
      <c r="D63" s="165">
        <f t="shared" si="2"/>
        <v>38884</v>
      </c>
      <c r="E63" s="165">
        <v>38884</v>
      </c>
      <c r="F63" s="165"/>
      <c r="G63" s="165"/>
      <c r="H63" s="165">
        <v>0</v>
      </c>
      <c r="I63" s="165"/>
    </row>
    <row r="64" spans="1:9" x14ac:dyDescent="0.2">
      <c r="A64" s="165">
        <v>57</v>
      </c>
      <c r="B64" s="168" t="s">
        <v>115</v>
      </c>
      <c r="C64" s="169" t="s">
        <v>116</v>
      </c>
      <c r="D64" s="165">
        <f t="shared" si="2"/>
        <v>0</v>
      </c>
      <c r="E64" s="165">
        <v>0</v>
      </c>
      <c r="F64" s="165"/>
      <c r="G64" s="165"/>
      <c r="H64" s="165">
        <v>0</v>
      </c>
      <c r="I64" s="165"/>
    </row>
    <row r="65" spans="1:9" ht="11.25" customHeight="1" x14ac:dyDescent="0.2">
      <c r="A65" s="165">
        <v>58</v>
      </c>
      <c r="B65" s="168" t="s">
        <v>117</v>
      </c>
      <c r="C65" s="169" t="s">
        <v>118</v>
      </c>
      <c r="D65" s="165">
        <f t="shared" si="2"/>
        <v>23789367</v>
      </c>
      <c r="E65" s="165">
        <v>21845166</v>
      </c>
      <c r="F65" s="165">
        <v>1944201</v>
      </c>
      <c r="G65" s="165"/>
      <c r="H65" s="165">
        <v>0</v>
      </c>
      <c r="I65" s="165"/>
    </row>
    <row r="66" spans="1:9" ht="11.25" customHeight="1" x14ac:dyDescent="0.2">
      <c r="A66" s="165">
        <v>59</v>
      </c>
      <c r="B66" s="166" t="s">
        <v>119</v>
      </c>
      <c r="C66" s="169" t="s">
        <v>120</v>
      </c>
      <c r="D66" s="165">
        <f t="shared" si="2"/>
        <v>20353787</v>
      </c>
      <c r="E66" s="165">
        <v>19381686</v>
      </c>
      <c r="F66" s="165">
        <v>972101</v>
      </c>
      <c r="G66" s="165"/>
      <c r="H66" s="165">
        <v>0</v>
      </c>
      <c r="I66" s="165"/>
    </row>
    <row r="67" spans="1:9" ht="11.25" customHeight="1" x14ac:dyDescent="0.2">
      <c r="A67" s="165">
        <v>60</v>
      </c>
      <c r="B67" s="170" t="s">
        <v>121</v>
      </c>
      <c r="C67" s="171" t="s">
        <v>122</v>
      </c>
      <c r="D67" s="165">
        <f t="shared" si="2"/>
        <v>27054448</v>
      </c>
      <c r="E67" s="165">
        <v>26082347</v>
      </c>
      <c r="F67" s="165">
        <v>972101</v>
      </c>
      <c r="G67" s="165"/>
      <c r="H67" s="165">
        <v>0</v>
      </c>
      <c r="I67" s="165"/>
    </row>
    <row r="68" spans="1:9" ht="11.25" customHeight="1" x14ac:dyDescent="0.2">
      <c r="A68" s="165">
        <v>61</v>
      </c>
      <c r="B68" s="166" t="s">
        <v>123</v>
      </c>
      <c r="C68" s="169" t="s">
        <v>124</v>
      </c>
      <c r="D68" s="165">
        <f t="shared" si="2"/>
        <v>35063497</v>
      </c>
      <c r="E68" s="165">
        <v>31823161</v>
      </c>
      <c r="F68" s="165">
        <v>3240336</v>
      </c>
      <c r="G68" s="165"/>
      <c r="H68" s="165">
        <v>0</v>
      </c>
      <c r="I68" s="165"/>
    </row>
    <row r="69" spans="1:9" ht="11.25" customHeight="1" x14ac:dyDescent="0.2">
      <c r="A69" s="165">
        <v>62</v>
      </c>
      <c r="B69" s="168" t="s">
        <v>125</v>
      </c>
      <c r="C69" s="169" t="s">
        <v>126</v>
      </c>
      <c r="D69" s="165">
        <f t="shared" si="2"/>
        <v>16057103</v>
      </c>
      <c r="E69" s="165">
        <v>13464834</v>
      </c>
      <c r="F69" s="165">
        <v>2592269</v>
      </c>
      <c r="G69" s="165"/>
      <c r="H69" s="165">
        <v>0</v>
      </c>
      <c r="I69" s="165"/>
    </row>
    <row r="70" spans="1:9" ht="27.75" customHeight="1" x14ac:dyDescent="0.2">
      <c r="A70" s="165">
        <v>63</v>
      </c>
      <c r="B70" s="166" t="s">
        <v>127</v>
      </c>
      <c r="C70" s="169" t="s">
        <v>128</v>
      </c>
      <c r="D70" s="165">
        <f t="shared" si="2"/>
        <v>0</v>
      </c>
      <c r="E70" s="165">
        <v>0</v>
      </c>
      <c r="F70" s="165"/>
      <c r="G70" s="165"/>
      <c r="H70" s="165">
        <v>0</v>
      </c>
      <c r="I70" s="165"/>
    </row>
    <row r="71" spans="1:9" ht="24" customHeight="1" x14ac:dyDescent="0.2">
      <c r="A71" s="165">
        <v>64</v>
      </c>
      <c r="B71" s="166" t="s">
        <v>129</v>
      </c>
      <c r="C71" s="169" t="s">
        <v>130</v>
      </c>
      <c r="D71" s="165">
        <f t="shared" si="2"/>
        <v>0</v>
      </c>
      <c r="E71" s="165">
        <v>0</v>
      </c>
      <c r="F71" s="165"/>
      <c r="G71" s="165"/>
      <c r="H71" s="165">
        <v>0</v>
      </c>
      <c r="I71" s="165"/>
    </row>
    <row r="72" spans="1:9" x14ac:dyDescent="0.2">
      <c r="A72" s="165">
        <v>65</v>
      </c>
      <c r="B72" s="166" t="s">
        <v>131</v>
      </c>
      <c r="C72" s="169" t="s">
        <v>132</v>
      </c>
      <c r="D72" s="165">
        <f t="shared" si="2"/>
        <v>32279518</v>
      </c>
      <c r="E72" s="165">
        <v>32279518</v>
      </c>
      <c r="F72" s="165"/>
      <c r="G72" s="165"/>
      <c r="H72" s="165">
        <v>0</v>
      </c>
      <c r="I72" s="165"/>
    </row>
    <row r="73" spans="1:9" x14ac:dyDescent="0.2">
      <c r="A73" s="165">
        <v>66</v>
      </c>
      <c r="B73" s="166" t="s">
        <v>133</v>
      </c>
      <c r="C73" s="169" t="s">
        <v>134</v>
      </c>
      <c r="D73" s="165">
        <f t="shared" ref="D73:D136" si="3">E73+F73+G73+H73+I73</f>
        <v>18647367</v>
      </c>
      <c r="E73" s="165">
        <v>18647367</v>
      </c>
      <c r="F73" s="165"/>
      <c r="G73" s="165"/>
      <c r="H73" s="165">
        <v>0</v>
      </c>
      <c r="I73" s="165"/>
    </row>
    <row r="74" spans="1:9" x14ac:dyDescent="0.2">
      <c r="A74" s="165">
        <v>67</v>
      </c>
      <c r="B74" s="166" t="s">
        <v>135</v>
      </c>
      <c r="C74" s="169" t="s">
        <v>136</v>
      </c>
      <c r="D74" s="165">
        <f t="shared" si="3"/>
        <v>37192208</v>
      </c>
      <c r="E74" s="165">
        <v>18788174</v>
      </c>
      <c r="F74" s="165"/>
      <c r="G74" s="165"/>
      <c r="H74" s="165">
        <f>22985874-4581840</f>
        <v>18404034</v>
      </c>
      <c r="I74" s="165"/>
    </row>
    <row r="75" spans="1:9" x14ac:dyDescent="0.2">
      <c r="A75" s="165">
        <v>68</v>
      </c>
      <c r="B75" s="166" t="s">
        <v>137</v>
      </c>
      <c r="C75" s="169" t="s">
        <v>138</v>
      </c>
      <c r="D75" s="165">
        <f t="shared" si="3"/>
        <v>12824542</v>
      </c>
      <c r="E75" s="165">
        <v>12824542</v>
      </c>
      <c r="F75" s="165"/>
      <c r="G75" s="165"/>
      <c r="H75" s="165">
        <v>0</v>
      </c>
      <c r="I75" s="165"/>
    </row>
    <row r="76" spans="1:9" x14ac:dyDescent="0.2">
      <c r="A76" s="165">
        <v>69</v>
      </c>
      <c r="B76" s="166" t="s">
        <v>139</v>
      </c>
      <c r="C76" s="169" t="s">
        <v>140</v>
      </c>
      <c r="D76" s="165">
        <f t="shared" si="3"/>
        <v>35923458</v>
      </c>
      <c r="E76" s="165">
        <v>35299629</v>
      </c>
      <c r="F76" s="165"/>
      <c r="G76" s="165"/>
      <c r="H76" s="165">
        <f>1207793-583964</f>
        <v>623829</v>
      </c>
      <c r="I76" s="165"/>
    </row>
    <row r="77" spans="1:9" x14ac:dyDescent="0.2">
      <c r="A77" s="165">
        <v>70</v>
      </c>
      <c r="B77" s="168" t="s">
        <v>141</v>
      </c>
      <c r="C77" s="169" t="s">
        <v>142</v>
      </c>
      <c r="D77" s="165">
        <f t="shared" si="3"/>
        <v>19047047</v>
      </c>
      <c r="E77" s="165">
        <v>19047047</v>
      </c>
      <c r="F77" s="165"/>
      <c r="G77" s="165"/>
      <c r="H77" s="165">
        <v>0</v>
      </c>
      <c r="I77" s="165"/>
    </row>
    <row r="78" spans="1:9" x14ac:dyDescent="0.2">
      <c r="A78" s="165">
        <v>71</v>
      </c>
      <c r="B78" s="166" t="s">
        <v>143</v>
      </c>
      <c r="C78" s="167" t="s">
        <v>144</v>
      </c>
      <c r="D78" s="165">
        <f t="shared" si="3"/>
        <v>20276254</v>
      </c>
      <c r="E78" s="165">
        <v>20276254</v>
      </c>
      <c r="F78" s="165"/>
      <c r="G78" s="165"/>
      <c r="H78" s="165">
        <v>0</v>
      </c>
      <c r="I78" s="165"/>
    </row>
    <row r="79" spans="1:9" x14ac:dyDescent="0.2">
      <c r="A79" s="165">
        <v>72</v>
      </c>
      <c r="B79" s="168" t="s">
        <v>145</v>
      </c>
      <c r="C79" s="169" t="s">
        <v>146</v>
      </c>
      <c r="D79" s="165">
        <f t="shared" si="3"/>
        <v>11081124</v>
      </c>
      <c r="E79" s="165">
        <v>11081124</v>
      </c>
      <c r="F79" s="165"/>
      <c r="G79" s="165"/>
      <c r="H79" s="165">
        <v>0</v>
      </c>
      <c r="I79" s="165"/>
    </row>
    <row r="80" spans="1:9" x14ac:dyDescent="0.2">
      <c r="A80" s="165">
        <v>73</v>
      </c>
      <c r="B80" s="166" t="s">
        <v>147</v>
      </c>
      <c r="C80" s="169" t="s">
        <v>148</v>
      </c>
      <c r="D80" s="165">
        <f t="shared" si="3"/>
        <v>36545801</v>
      </c>
      <c r="E80" s="165">
        <v>36518820</v>
      </c>
      <c r="F80" s="165"/>
      <c r="G80" s="165"/>
      <c r="H80" s="165">
        <f>341708-314727</f>
        <v>26981</v>
      </c>
      <c r="I80" s="165"/>
    </row>
    <row r="81" spans="1:9" x14ac:dyDescent="0.2">
      <c r="A81" s="165">
        <v>74</v>
      </c>
      <c r="B81" s="168" t="s">
        <v>149</v>
      </c>
      <c r="C81" s="169" t="s">
        <v>150</v>
      </c>
      <c r="D81" s="165">
        <f t="shared" si="3"/>
        <v>20914070</v>
      </c>
      <c r="E81" s="165">
        <v>20914070</v>
      </c>
      <c r="F81" s="165"/>
      <c r="G81" s="165"/>
      <c r="H81" s="165">
        <v>0</v>
      </c>
      <c r="I81" s="165"/>
    </row>
    <row r="82" spans="1:9" x14ac:dyDescent="0.2">
      <c r="A82" s="165">
        <v>75</v>
      </c>
      <c r="B82" s="168" t="s">
        <v>151</v>
      </c>
      <c r="C82" s="169" t="s">
        <v>152</v>
      </c>
      <c r="D82" s="165">
        <f t="shared" si="3"/>
        <v>15123295</v>
      </c>
      <c r="E82" s="165">
        <v>15123295</v>
      </c>
      <c r="F82" s="165"/>
      <c r="G82" s="165"/>
      <c r="H82" s="165">
        <v>0</v>
      </c>
      <c r="I82" s="165"/>
    </row>
    <row r="83" spans="1:9" ht="24" x14ac:dyDescent="0.2">
      <c r="A83" s="165">
        <v>76</v>
      </c>
      <c r="B83" s="176" t="s">
        <v>153</v>
      </c>
      <c r="C83" s="175" t="s">
        <v>154</v>
      </c>
      <c r="D83" s="165">
        <f t="shared" si="3"/>
        <v>0</v>
      </c>
      <c r="E83" s="165">
        <v>0</v>
      </c>
      <c r="F83" s="165"/>
      <c r="G83" s="165"/>
      <c r="H83" s="165">
        <v>0</v>
      </c>
      <c r="I83" s="165"/>
    </row>
    <row r="84" spans="1:9" ht="24" x14ac:dyDescent="0.2">
      <c r="A84" s="165">
        <v>77</v>
      </c>
      <c r="B84" s="166" t="s">
        <v>155</v>
      </c>
      <c r="C84" s="169" t="s">
        <v>156</v>
      </c>
      <c r="D84" s="165">
        <f t="shared" si="3"/>
        <v>0</v>
      </c>
      <c r="E84" s="165">
        <v>0</v>
      </c>
      <c r="F84" s="165"/>
      <c r="G84" s="165"/>
      <c r="H84" s="165">
        <v>0</v>
      </c>
      <c r="I84" s="165"/>
    </row>
    <row r="85" spans="1:9" ht="24" x14ac:dyDescent="0.2">
      <c r="A85" s="165">
        <v>78</v>
      </c>
      <c r="B85" s="166" t="s">
        <v>157</v>
      </c>
      <c r="C85" s="169" t="s">
        <v>158</v>
      </c>
      <c r="D85" s="165">
        <f t="shared" si="3"/>
        <v>0</v>
      </c>
      <c r="E85" s="165">
        <v>0</v>
      </c>
      <c r="F85" s="165"/>
      <c r="G85" s="165"/>
      <c r="H85" s="165">
        <v>0</v>
      </c>
      <c r="I85" s="165"/>
    </row>
    <row r="86" spans="1:9" ht="24" x14ac:dyDescent="0.2">
      <c r="A86" s="165">
        <v>79</v>
      </c>
      <c r="B86" s="166" t="s">
        <v>159</v>
      </c>
      <c r="C86" s="169" t="s">
        <v>160</v>
      </c>
      <c r="D86" s="165">
        <f t="shared" si="3"/>
        <v>0</v>
      </c>
      <c r="E86" s="165">
        <v>0</v>
      </c>
      <c r="F86" s="165"/>
      <c r="G86" s="165"/>
      <c r="H86" s="165">
        <v>0</v>
      </c>
      <c r="I86" s="165"/>
    </row>
    <row r="87" spans="1:9" ht="24" x14ac:dyDescent="0.2">
      <c r="A87" s="165">
        <v>80</v>
      </c>
      <c r="B87" s="166" t="s">
        <v>161</v>
      </c>
      <c r="C87" s="169" t="s">
        <v>162</v>
      </c>
      <c r="D87" s="165">
        <f t="shared" si="3"/>
        <v>0</v>
      </c>
      <c r="E87" s="165">
        <v>0</v>
      </c>
      <c r="F87" s="165"/>
      <c r="G87" s="165"/>
      <c r="H87" s="165">
        <v>0</v>
      </c>
      <c r="I87" s="165"/>
    </row>
    <row r="88" spans="1:9" ht="24" x14ac:dyDescent="0.2">
      <c r="A88" s="165">
        <v>81</v>
      </c>
      <c r="B88" s="166" t="s">
        <v>163</v>
      </c>
      <c r="C88" s="169" t="s">
        <v>164</v>
      </c>
      <c r="D88" s="165">
        <f t="shared" si="3"/>
        <v>0</v>
      </c>
      <c r="E88" s="165">
        <v>0</v>
      </c>
      <c r="F88" s="165"/>
      <c r="G88" s="165"/>
      <c r="H88" s="165">
        <v>0</v>
      </c>
      <c r="I88" s="165"/>
    </row>
    <row r="89" spans="1:9" ht="24" x14ac:dyDescent="0.2">
      <c r="A89" s="165">
        <v>82</v>
      </c>
      <c r="B89" s="166" t="s">
        <v>165</v>
      </c>
      <c r="C89" s="169" t="s">
        <v>166</v>
      </c>
      <c r="D89" s="165">
        <f t="shared" si="3"/>
        <v>0</v>
      </c>
      <c r="E89" s="165">
        <v>0</v>
      </c>
      <c r="F89" s="165"/>
      <c r="G89" s="165"/>
      <c r="H89" s="165">
        <v>0</v>
      </c>
      <c r="I89" s="165"/>
    </row>
    <row r="90" spans="1:9" ht="14.25" customHeight="1" x14ac:dyDescent="0.2">
      <c r="A90" s="165">
        <v>83</v>
      </c>
      <c r="B90" s="168" t="s">
        <v>167</v>
      </c>
      <c r="C90" s="169" t="s">
        <v>168</v>
      </c>
      <c r="D90" s="165">
        <f t="shared" si="3"/>
        <v>35044409</v>
      </c>
      <c r="E90" s="165">
        <v>35044409</v>
      </c>
      <c r="F90" s="165"/>
      <c r="G90" s="165"/>
      <c r="H90" s="165">
        <v>0</v>
      </c>
      <c r="I90" s="165"/>
    </row>
    <row r="91" spans="1:9" x14ac:dyDescent="0.2">
      <c r="A91" s="165">
        <v>84</v>
      </c>
      <c r="B91" s="166" t="s">
        <v>169</v>
      </c>
      <c r="C91" s="169" t="s">
        <v>170</v>
      </c>
      <c r="D91" s="165">
        <f t="shared" si="3"/>
        <v>30896779</v>
      </c>
      <c r="E91" s="165">
        <v>24798585</v>
      </c>
      <c r="F91" s="165">
        <v>6098194</v>
      </c>
      <c r="G91" s="165"/>
      <c r="H91" s="165">
        <v>0</v>
      </c>
      <c r="I91" s="165"/>
    </row>
    <row r="92" spans="1:9" x14ac:dyDescent="0.2">
      <c r="A92" s="165">
        <v>85</v>
      </c>
      <c r="B92" s="168" t="s">
        <v>171</v>
      </c>
      <c r="C92" s="169" t="s">
        <v>172</v>
      </c>
      <c r="D92" s="165">
        <f t="shared" si="3"/>
        <v>16980014</v>
      </c>
      <c r="E92" s="165">
        <v>16980014</v>
      </c>
      <c r="F92" s="165"/>
      <c r="G92" s="165"/>
      <c r="H92" s="165">
        <v>0</v>
      </c>
      <c r="I92" s="165"/>
    </row>
    <row r="93" spans="1:9" x14ac:dyDescent="0.2">
      <c r="A93" s="165">
        <v>86</v>
      </c>
      <c r="B93" s="170" t="s">
        <v>173</v>
      </c>
      <c r="C93" s="171" t="s">
        <v>174</v>
      </c>
      <c r="D93" s="165">
        <f t="shared" si="3"/>
        <v>10890003</v>
      </c>
      <c r="E93" s="165">
        <v>10890003</v>
      </c>
      <c r="F93" s="165"/>
      <c r="G93" s="165"/>
      <c r="H93" s="165">
        <v>0</v>
      </c>
      <c r="I93" s="165"/>
    </row>
    <row r="94" spans="1:9" x14ac:dyDescent="0.2">
      <c r="A94" s="165">
        <v>87</v>
      </c>
      <c r="B94" s="166" t="s">
        <v>175</v>
      </c>
      <c r="C94" s="169" t="s">
        <v>176</v>
      </c>
      <c r="D94" s="165">
        <f t="shared" si="3"/>
        <v>21955065</v>
      </c>
      <c r="E94" s="165">
        <v>13110716</v>
      </c>
      <c r="F94" s="165">
        <v>8844349</v>
      </c>
      <c r="G94" s="165"/>
      <c r="H94" s="165">
        <v>0</v>
      </c>
      <c r="I94" s="165"/>
    </row>
    <row r="95" spans="1:9" x14ac:dyDescent="0.2">
      <c r="A95" s="165">
        <v>88</v>
      </c>
      <c r="B95" s="166" t="s">
        <v>177</v>
      </c>
      <c r="C95" s="169" t="s">
        <v>178</v>
      </c>
      <c r="D95" s="165">
        <f t="shared" si="3"/>
        <v>89992729</v>
      </c>
      <c r="E95" s="165">
        <f>70529032-4002580+4016852</f>
        <v>70543304</v>
      </c>
      <c r="F95" s="165">
        <v>6984514</v>
      </c>
      <c r="G95" s="165"/>
      <c r="H95" s="165">
        <f>32235663-19770752</f>
        <v>12464911</v>
      </c>
      <c r="I95" s="165"/>
    </row>
    <row r="96" spans="1:9" ht="13.5" customHeight="1" x14ac:dyDescent="0.2">
      <c r="A96" s="165">
        <v>89</v>
      </c>
      <c r="B96" s="170" t="s">
        <v>179</v>
      </c>
      <c r="C96" s="171" t="s">
        <v>180</v>
      </c>
      <c r="D96" s="165">
        <f t="shared" si="3"/>
        <v>23570203</v>
      </c>
      <c r="E96" s="165">
        <v>18126439</v>
      </c>
      <c r="F96" s="165">
        <v>5443764</v>
      </c>
      <c r="G96" s="165"/>
      <c r="H96" s="165">
        <v>0</v>
      </c>
      <c r="I96" s="165"/>
    </row>
    <row r="97" spans="1:9" ht="14.25" customHeight="1" x14ac:dyDescent="0.2">
      <c r="A97" s="165">
        <v>90</v>
      </c>
      <c r="B97" s="166" t="s">
        <v>181</v>
      </c>
      <c r="C97" s="169" t="s">
        <v>182</v>
      </c>
      <c r="D97" s="165">
        <f t="shared" si="3"/>
        <v>27417041</v>
      </c>
      <c r="E97" s="165">
        <v>21870028</v>
      </c>
      <c r="F97" s="165">
        <v>3629765</v>
      </c>
      <c r="G97" s="165"/>
      <c r="H97" s="165">
        <f>8684418-6767170</f>
        <v>1917248</v>
      </c>
      <c r="I97" s="165"/>
    </row>
    <row r="98" spans="1:9" x14ac:dyDescent="0.2">
      <c r="A98" s="165">
        <v>91</v>
      </c>
      <c r="B98" s="170" t="s">
        <v>183</v>
      </c>
      <c r="C98" s="171" t="s">
        <v>184</v>
      </c>
      <c r="D98" s="165">
        <f t="shared" si="3"/>
        <v>6559029</v>
      </c>
      <c r="E98" s="165">
        <v>6559029</v>
      </c>
      <c r="F98" s="165"/>
      <c r="G98" s="165"/>
      <c r="H98" s="165">
        <v>0</v>
      </c>
      <c r="I98" s="165"/>
    </row>
    <row r="99" spans="1:9" x14ac:dyDescent="0.2">
      <c r="A99" s="165">
        <v>92</v>
      </c>
      <c r="B99" s="166" t="s">
        <v>185</v>
      </c>
      <c r="C99" s="169" t="s">
        <v>186</v>
      </c>
      <c r="D99" s="165">
        <f t="shared" si="3"/>
        <v>0</v>
      </c>
      <c r="E99" s="165">
        <v>0</v>
      </c>
      <c r="F99" s="165"/>
      <c r="G99" s="165"/>
      <c r="H99" s="165">
        <v>0</v>
      </c>
      <c r="I99" s="165"/>
    </row>
    <row r="100" spans="1:9" ht="15.75" customHeight="1" x14ac:dyDescent="0.2">
      <c r="A100" s="165">
        <v>93</v>
      </c>
      <c r="B100" s="168" t="s">
        <v>187</v>
      </c>
      <c r="C100" s="169" t="s">
        <v>188</v>
      </c>
      <c r="D100" s="165">
        <f t="shared" si="3"/>
        <v>165541</v>
      </c>
      <c r="E100" s="165">
        <v>0</v>
      </c>
      <c r="F100" s="165">
        <v>117365</v>
      </c>
      <c r="G100" s="165"/>
      <c r="H100" s="165">
        <v>48176</v>
      </c>
      <c r="I100" s="165"/>
    </row>
    <row r="101" spans="1:9" ht="24" x14ac:dyDescent="0.2">
      <c r="A101" s="165">
        <v>94</v>
      </c>
      <c r="B101" s="166" t="s">
        <v>189</v>
      </c>
      <c r="C101" s="167" t="s">
        <v>190</v>
      </c>
      <c r="D101" s="165">
        <f t="shared" si="3"/>
        <v>0</v>
      </c>
      <c r="E101" s="165">
        <v>0</v>
      </c>
      <c r="F101" s="165"/>
      <c r="G101" s="165"/>
      <c r="H101" s="165">
        <v>0</v>
      </c>
      <c r="I101" s="165"/>
    </row>
    <row r="102" spans="1:9" x14ac:dyDescent="0.2">
      <c r="A102" s="165">
        <v>95</v>
      </c>
      <c r="B102" s="166" t="s">
        <v>191</v>
      </c>
      <c r="C102" s="171" t="s">
        <v>192</v>
      </c>
      <c r="D102" s="165">
        <f t="shared" si="3"/>
        <v>1669068</v>
      </c>
      <c r="E102" s="165">
        <v>1669068</v>
      </c>
      <c r="F102" s="165"/>
      <c r="G102" s="165"/>
      <c r="H102" s="165">
        <v>0</v>
      </c>
      <c r="I102" s="165"/>
    </row>
    <row r="103" spans="1:9" x14ac:dyDescent="0.2">
      <c r="A103" s="165">
        <v>96</v>
      </c>
      <c r="B103" s="168" t="s">
        <v>193</v>
      </c>
      <c r="C103" s="169" t="s">
        <v>194</v>
      </c>
      <c r="D103" s="165">
        <f t="shared" si="3"/>
        <v>14838263</v>
      </c>
      <c r="E103" s="165">
        <v>11408574</v>
      </c>
      <c r="F103" s="165">
        <v>3429689</v>
      </c>
      <c r="G103" s="165"/>
      <c r="H103" s="165">
        <v>0</v>
      </c>
      <c r="I103" s="165"/>
    </row>
    <row r="104" spans="1:9" x14ac:dyDescent="0.2">
      <c r="A104" s="165">
        <v>97</v>
      </c>
      <c r="B104" s="166" t="s">
        <v>195</v>
      </c>
      <c r="C104" s="177" t="s">
        <v>196</v>
      </c>
      <c r="D104" s="165">
        <f t="shared" si="3"/>
        <v>8481196</v>
      </c>
      <c r="E104" s="165">
        <v>8481196</v>
      </c>
      <c r="F104" s="165"/>
      <c r="G104" s="165"/>
      <c r="H104" s="165">
        <v>0</v>
      </c>
      <c r="I104" s="165"/>
    </row>
    <row r="105" spans="1:9" x14ac:dyDescent="0.2">
      <c r="A105" s="165">
        <v>98</v>
      </c>
      <c r="B105" s="168" t="s">
        <v>197</v>
      </c>
      <c r="C105" s="169" t="s">
        <v>198</v>
      </c>
      <c r="D105" s="165">
        <f t="shared" si="3"/>
        <v>9343342</v>
      </c>
      <c r="E105" s="165">
        <v>9343342</v>
      </c>
      <c r="F105" s="165"/>
      <c r="G105" s="165"/>
      <c r="H105" s="165">
        <v>0</v>
      </c>
      <c r="I105" s="165"/>
    </row>
    <row r="106" spans="1:9" x14ac:dyDescent="0.2">
      <c r="A106" s="165">
        <v>99</v>
      </c>
      <c r="B106" s="168" t="s">
        <v>199</v>
      </c>
      <c r="C106" s="169" t="s">
        <v>200</v>
      </c>
      <c r="D106" s="165">
        <f t="shared" si="3"/>
        <v>22485574</v>
      </c>
      <c r="E106" s="165">
        <v>22485574</v>
      </c>
      <c r="F106" s="165"/>
      <c r="G106" s="165"/>
      <c r="H106" s="165">
        <v>0</v>
      </c>
      <c r="I106" s="165"/>
    </row>
    <row r="107" spans="1:9" x14ac:dyDescent="0.2">
      <c r="A107" s="165">
        <v>100</v>
      </c>
      <c r="B107" s="166" t="s">
        <v>201</v>
      </c>
      <c r="C107" s="171" t="s">
        <v>202</v>
      </c>
      <c r="D107" s="165">
        <f t="shared" si="3"/>
        <v>11759238</v>
      </c>
      <c r="E107" s="165">
        <v>11759238</v>
      </c>
      <c r="F107" s="165"/>
      <c r="G107" s="165"/>
      <c r="H107" s="165">
        <v>0</v>
      </c>
      <c r="I107" s="165"/>
    </row>
    <row r="108" spans="1:9" x14ac:dyDescent="0.2">
      <c r="A108" s="165">
        <v>101</v>
      </c>
      <c r="B108" s="166" t="s">
        <v>203</v>
      </c>
      <c r="C108" s="167" t="s">
        <v>204</v>
      </c>
      <c r="D108" s="165">
        <f t="shared" si="3"/>
        <v>13434786</v>
      </c>
      <c r="E108" s="165">
        <v>13434786</v>
      </c>
      <c r="F108" s="165"/>
      <c r="G108" s="165"/>
      <c r="H108" s="165">
        <v>0</v>
      </c>
      <c r="I108" s="165"/>
    </row>
    <row r="109" spans="1:9" x14ac:dyDescent="0.2">
      <c r="A109" s="165">
        <v>102</v>
      </c>
      <c r="B109" s="166" t="s">
        <v>205</v>
      </c>
      <c r="C109" s="167" t="s">
        <v>206</v>
      </c>
      <c r="D109" s="165">
        <f t="shared" si="3"/>
        <v>25550932</v>
      </c>
      <c r="E109" s="165">
        <v>25550932</v>
      </c>
      <c r="F109" s="165"/>
      <c r="G109" s="165"/>
      <c r="H109" s="165">
        <v>0</v>
      </c>
      <c r="I109" s="165"/>
    </row>
    <row r="110" spans="1:9" x14ac:dyDescent="0.2">
      <c r="A110" s="165">
        <v>103</v>
      </c>
      <c r="B110" s="166" t="s">
        <v>207</v>
      </c>
      <c r="C110" s="167" t="s">
        <v>208</v>
      </c>
      <c r="D110" s="165">
        <f t="shared" si="3"/>
        <v>24236651</v>
      </c>
      <c r="E110" s="165">
        <v>24236651</v>
      </c>
      <c r="F110" s="165"/>
      <c r="G110" s="165"/>
      <c r="H110" s="165">
        <v>0</v>
      </c>
      <c r="I110" s="165"/>
    </row>
    <row r="111" spans="1:9" x14ac:dyDescent="0.2">
      <c r="A111" s="165">
        <v>104</v>
      </c>
      <c r="B111" s="168" t="s">
        <v>209</v>
      </c>
      <c r="C111" s="169" t="s">
        <v>210</v>
      </c>
      <c r="D111" s="165">
        <f t="shared" si="3"/>
        <v>8125348</v>
      </c>
      <c r="E111" s="165">
        <v>8125348</v>
      </c>
      <c r="F111" s="165"/>
      <c r="G111" s="165"/>
      <c r="H111" s="165">
        <v>0</v>
      </c>
      <c r="I111" s="165"/>
    </row>
    <row r="112" spans="1:9" x14ac:dyDescent="0.2">
      <c r="A112" s="165">
        <v>105</v>
      </c>
      <c r="B112" s="170" t="s">
        <v>211</v>
      </c>
      <c r="C112" s="171" t="s">
        <v>212</v>
      </c>
      <c r="D112" s="165">
        <f t="shared" si="3"/>
        <v>13001641</v>
      </c>
      <c r="E112" s="165">
        <v>13001641</v>
      </c>
      <c r="F112" s="165"/>
      <c r="G112" s="165"/>
      <c r="H112" s="165">
        <v>0</v>
      </c>
      <c r="I112" s="165"/>
    </row>
    <row r="113" spans="1:9" x14ac:dyDescent="0.2">
      <c r="A113" s="165">
        <v>106</v>
      </c>
      <c r="B113" s="166" t="s">
        <v>213</v>
      </c>
      <c r="C113" s="167" t="s">
        <v>214</v>
      </c>
      <c r="D113" s="165">
        <f t="shared" si="3"/>
        <v>12681967</v>
      </c>
      <c r="E113" s="165">
        <v>12681967</v>
      </c>
      <c r="F113" s="165"/>
      <c r="G113" s="165"/>
      <c r="H113" s="165">
        <v>0</v>
      </c>
      <c r="I113" s="165"/>
    </row>
    <row r="114" spans="1:9" x14ac:dyDescent="0.2">
      <c r="A114" s="165">
        <v>107</v>
      </c>
      <c r="B114" s="166" t="s">
        <v>215</v>
      </c>
      <c r="C114" s="167" t="s">
        <v>216</v>
      </c>
      <c r="D114" s="165">
        <f t="shared" si="3"/>
        <v>18566927</v>
      </c>
      <c r="E114" s="165">
        <v>16392800</v>
      </c>
      <c r="F114" s="165">
        <v>583260</v>
      </c>
      <c r="G114" s="165"/>
      <c r="H114" s="165">
        <v>1590867</v>
      </c>
      <c r="I114" s="165"/>
    </row>
    <row r="115" spans="1:9" x14ac:dyDescent="0.2">
      <c r="A115" s="165">
        <v>108</v>
      </c>
      <c r="B115" s="168" t="s">
        <v>217</v>
      </c>
      <c r="C115" s="169" t="s">
        <v>218</v>
      </c>
      <c r="D115" s="165">
        <f t="shared" si="3"/>
        <v>10020297</v>
      </c>
      <c r="E115" s="165">
        <v>10020297</v>
      </c>
      <c r="F115" s="165"/>
      <c r="G115" s="165"/>
      <c r="H115" s="165">
        <v>0</v>
      </c>
      <c r="I115" s="165"/>
    </row>
    <row r="116" spans="1:9" ht="12" customHeight="1" x14ac:dyDescent="0.2">
      <c r="A116" s="165">
        <v>109</v>
      </c>
      <c r="B116" s="168" t="s">
        <v>219</v>
      </c>
      <c r="C116" s="169" t="s">
        <v>220</v>
      </c>
      <c r="D116" s="165">
        <f t="shared" si="3"/>
        <v>15718986</v>
      </c>
      <c r="E116" s="165">
        <v>15718986</v>
      </c>
      <c r="F116" s="165"/>
      <c r="G116" s="165"/>
      <c r="H116" s="165">
        <v>0</v>
      </c>
      <c r="I116" s="165"/>
    </row>
    <row r="117" spans="1:9" x14ac:dyDescent="0.2">
      <c r="A117" s="165">
        <v>110</v>
      </c>
      <c r="B117" s="166" t="s">
        <v>221</v>
      </c>
      <c r="C117" s="167" t="s">
        <v>222</v>
      </c>
      <c r="D117" s="165">
        <f t="shared" si="3"/>
        <v>24258155</v>
      </c>
      <c r="E117" s="165">
        <v>24258155</v>
      </c>
      <c r="F117" s="165"/>
      <c r="G117" s="165"/>
      <c r="H117" s="165">
        <v>0</v>
      </c>
      <c r="I117" s="165"/>
    </row>
    <row r="118" spans="1:9" x14ac:dyDescent="0.2">
      <c r="A118" s="165">
        <v>111</v>
      </c>
      <c r="B118" s="166" t="s">
        <v>223</v>
      </c>
      <c r="C118" s="167" t="s">
        <v>224</v>
      </c>
      <c r="D118" s="165">
        <f t="shared" si="3"/>
        <v>11308890</v>
      </c>
      <c r="E118" s="165">
        <v>11308890</v>
      </c>
      <c r="F118" s="165"/>
      <c r="G118" s="165"/>
      <c r="H118" s="165">
        <v>0</v>
      </c>
      <c r="I118" s="165"/>
    </row>
    <row r="119" spans="1:9" x14ac:dyDescent="0.2">
      <c r="A119" s="165">
        <v>112</v>
      </c>
      <c r="B119" s="166" t="s">
        <v>225</v>
      </c>
      <c r="C119" s="169" t="s">
        <v>226</v>
      </c>
      <c r="D119" s="165">
        <f t="shared" si="3"/>
        <v>0</v>
      </c>
      <c r="E119" s="165"/>
      <c r="F119" s="165"/>
      <c r="G119" s="165"/>
      <c r="H119" s="165">
        <v>0</v>
      </c>
      <c r="I119" s="165"/>
    </row>
    <row r="120" spans="1:9" x14ac:dyDescent="0.2">
      <c r="A120" s="165">
        <v>113</v>
      </c>
      <c r="B120" s="166" t="s">
        <v>227</v>
      </c>
      <c r="C120" s="167" t="s">
        <v>228</v>
      </c>
      <c r="D120" s="165">
        <f t="shared" si="3"/>
        <v>77766111</v>
      </c>
      <c r="E120" s="165">
        <v>0</v>
      </c>
      <c r="F120" s="165"/>
      <c r="G120" s="165">
        <v>77766111</v>
      </c>
      <c r="H120" s="165">
        <v>0</v>
      </c>
      <c r="I120" s="165"/>
    </row>
    <row r="121" spans="1:9" x14ac:dyDescent="0.2">
      <c r="A121" s="165">
        <v>114</v>
      </c>
      <c r="B121" s="168" t="s">
        <v>229</v>
      </c>
      <c r="C121" s="169" t="s">
        <v>230</v>
      </c>
      <c r="D121" s="165">
        <f t="shared" si="3"/>
        <v>0</v>
      </c>
      <c r="E121" s="165">
        <v>0</v>
      </c>
      <c r="F121" s="165"/>
      <c r="G121" s="165"/>
      <c r="H121" s="165">
        <v>0</v>
      </c>
      <c r="I121" s="165"/>
    </row>
    <row r="122" spans="1:9" ht="13.5" customHeight="1" x14ac:dyDescent="0.2">
      <c r="A122" s="165">
        <v>115</v>
      </c>
      <c r="B122" s="168" t="s">
        <v>231</v>
      </c>
      <c r="C122" s="169" t="s">
        <v>232</v>
      </c>
      <c r="D122" s="165">
        <f t="shared" si="3"/>
        <v>186761</v>
      </c>
      <c r="E122" s="165">
        <v>186761</v>
      </c>
      <c r="F122" s="165"/>
      <c r="G122" s="165"/>
      <c r="H122" s="165">
        <v>0</v>
      </c>
      <c r="I122" s="165"/>
    </row>
    <row r="123" spans="1:9" x14ac:dyDescent="0.2">
      <c r="A123" s="165">
        <v>116</v>
      </c>
      <c r="B123" s="168" t="s">
        <v>233</v>
      </c>
      <c r="C123" s="169" t="s">
        <v>234</v>
      </c>
      <c r="D123" s="165">
        <f t="shared" si="3"/>
        <v>226234</v>
      </c>
      <c r="E123" s="165">
        <v>226234</v>
      </c>
      <c r="F123" s="165"/>
      <c r="G123" s="165"/>
      <c r="H123" s="165">
        <v>0</v>
      </c>
      <c r="I123" s="165"/>
    </row>
    <row r="124" spans="1:9" ht="24" x14ac:dyDescent="0.2">
      <c r="A124" s="165">
        <v>117</v>
      </c>
      <c r="B124" s="168" t="s">
        <v>235</v>
      </c>
      <c r="C124" s="169" t="s">
        <v>236</v>
      </c>
      <c r="D124" s="165">
        <f t="shared" si="3"/>
        <v>253924</v>
      </c>
      <c r="E124" s="165">
        <v>253924</v>
      </c>
      <c r="F124" s="165"/>
      <c r="G124" s="165"/>
      <c r="H124" s="165">
        <v>0</v>
      </c>
      <c r="I124" s="165"/>
    </row>
    <row r="125" spans="1:9" x14ac:dyDescent="0.2">
      <c r="A125" s="165">
        <v>118</v>
      </c>
      <c r="B125" s="168" t="s">
        <v>237</v>
      </c>
      <c r="C125" s="169" t="s">
        <v>238</v>
      </c>
      <c r="D125" s="165">
        <f t="shared" si="3"/>
        <v>0</v>
      </c>
      <c r="E125" s="165">
        <v>0</v>
      </c>
      <c r="F125" s="165"/>
      <c r="G125" s="165"/>
      <c r="H125" s="165">
        <v>0</v>
      </c>
      <c r="I125" s="165"/>
    </row>
    <row r="126" spans="1:9" ht="12.75" customHeight="1" x14ac:dyDescent="0.2">
      <c r="A126" s="165">
        <v>119</v>
      </c>
      <c r="B126" s="168" t="s">
        <v>239</v>
      </c>
      <c r="C126" s="169" t="s">
        <v>240</v>
      </c>
      <c r="D126" s="165">
        <f t="shared" si="3"/>
        <v>11840537</v>
      </c>
      <c r="E126" s="165">
        <f>9892097+1948440</f>
        <v>11840537</v>
      </c>
      <c r="F126" s="165"/>
      <c r="G126" s="165"/>
      <c r="H126" s="165">
        <v>0</v>
      </c>
      <c r="I126" s="165"/>
    </row>
    <row r="127" spans="1:9" x14ac:dyDescent="0.2">
      <c r="A127" s="165">
        <v>120</v>
      </c>
      <c r="B127" s="178" t="s">
        <v>241</v>
      </c>
      <c r="C127" s="179" t="s">
        <v>242</v>
      </c>
      <c r="D127" s="165">
        <f t="shared" si="3"/>
        <v>0</v>
      </c>
      <c r="E127" s="165">
        <v>0</v>
      </c>
      <c r="F127" s="165"/>
      <c r="G127" s="165"/>
      <c r="H127" s="165">
        <v>0</v>
      </c>
      <c r="I127" s="165"/>
    </row>
    <row r="128" spans="1:9" x14ac:dyDescent="0.2">
      <c r="A128" s="165">
        <v>121</v>
      </c>
      <c r="B128" s="166" t="s">
        <v>243</v>
      </c>
      <c r="C128" s="167" t="s">
        <v>244</v>
      </c>
      <c r="D128" s="165">
        <f t="shared" si="3"/>
        <v>48589937</v>
      </c>
      <c r="E128" s="165">
        <v>0</v>
      </c>
      <c r="F128" s="165"/>
      <c r="G128" s="165">
        <v>35869579</v>
      </c>
      <c r="H128" s="165">
        <v>12720358</v>
      </c>
      <c r="I128" s="165"/>
    </row>
    <row r="129" spans="1:9" x14ac:dyDescent="0.2">
      <c r="A129" s="165">
        <v>122</v>
      </c>
      <c r="B129" s="168" t="s">
        <v>245</v>
      </c>
      <c r="C129" s="169" t="s">
        <v>246</v>
      </c>
      <c r="D129" s="165">
        <f t="shared" si="3"/>
        <v>0</v>
      </c>
      <c r="E129" s="165">
        <v>0</v>
      </c>
      <c r="F129" s="165"/>
      <c r="G129" s="165"/>
      <c r="H129" s="165">
        <v>0</v>
      </c>
      <c r="I129" s="165"/>
    </row>
    <row r="130" spans="1:9" ht="14.25" customHeight="1" x14ac:dyDescent="0.2">
      <c r="A130" s="165">
        <v>123</v>
      </c>
      <c r="B130" s="166" t="s">
        <v>247</v>
      </c>
      <c r="C130" s="169" t="s">
        <v>248</v>
      </c>
      <c r="D130" s="165">
        <f t="shared" si="3"/>
        <v>16042803</v>
      </c>
      <c r="E130" s="165">
        <v>0</v>
      </c>
      <c r="F130" s="165"/>
      <c r="G130" s="165">
        <v>16042803</v>
      </c>
      <c r="H130" s="165">
        <v>0</v>
      </c>
      <c r="I130" s="165"/>
    </row>
    <row r="131" spans="1:9" ht="24" x14ac:dyDescent="0.2">
      <c r="A131" s="165">
        <v>124</v>
      </c>
      <c r="B131" s="168" t="s">
        <v>249</v>
      </c>
      <c r="C131" s="169" t="s">
        <v>250</v>
      </c>
      <c r="D131" s="165">
        <f t="shared" si="3"/>
        <v>144931</v>
      </c>
      <c r="E131" s="165">
        <v>144931</v>
      </c>
      <c r="F131" s="165"/>
      <c r="G131" s="165"/>
      <c r="H131" s="165">
        <v>0</v>
      </c>
      <c r="I131" s="165"/>
    </row>
    <row r="132" spans="1:9" ht="21.75" customHeight="1" x14ac:dyDescent="0.2">
      <c r="A132" s="165">
        <v>125</v>
      </c>
      <c r="B132" s="168" t="s">
        <v>251</v>
      </c>
      <c r="C132" s="169" t="s">
        <v>252</v>
      </c>
      <c r="D132" s="165">
        <f t="shared" si="3"/>
        <v>0</v>
      </c>
      <c r="E132" s="165">
        <v>0</v>
      </c>
      <c r="F132" s="165"/>
      <c r="G132" s="165"/>
      <c r="H132" s="165">
        <v>0</v>
      </c>
      <c r="I132" s="165"/>
    </row>
    <row r="133" spans="1:9" x14ac:dyDescent="0.2">
      <c r="A133" s="165">
        <v>126</v>
      </c>
      <c r="B133" s="166" t="s">
        <v>253</v>
      </c>
      <c r="C133" s="169" t="s">
        <v>254</v>
      </c>
      <c r="D133" s="165">
        <f t="shared" si="3"/>
        <v>129260</v>
      </c>
      <c r="E133" s="165">
        <v>129260</v>
      </c>
      <c r="F133" s="165"/>
      <c r="G133" s="165"/>
      <c r="H133" s="165">
        <v>0</v>
      </c>
      <c r="I133" s="165"/>
    </row>
    <row r="134" spans="1:9" x14ac:dyDescent="0.2">
      <c r="A134" s="165">
        <v>127</v>
      </c>
      <c r="B134" s="170" t="s">
        <v>255</v>
      </c>
      <c r="C134" s="171" t="s">
        <v>256</v>
      </c>
      <c r="D134" s="165">
        <f t="shared" si="3"/>
        <v>0</v>
      </c>
      <c r="E134" s="165">
        <v>0</v>
      </c>
      <c r="F134" s="165"/>
      <c r="G134" s="165"/>
      <c r="H134" s="165">
        <v>0</v>
      </c>
      <c r="I134" s="165"/>
    </row>
    <row r="135" spans="1:9" x14ac:dyDescent="0.2">
      <c r="A135" s="165">
        <v>128</v>
      </c>
      <c r="B135" s="168" t="s">
        <v>257</v>
      </c>
      <c r="C135" s="169" t="s">
        <v>258</v>
      </c>
      <c r="D135" s="165">
        <f t="shared" si="3"/>
        <v>0</v>
      </c>
      <c r="E135" s="165">
        <v>0</v>
      </c>
      <c r="F135" s="165"/>
      <c r="G135" s="165"/>
      <c r="H135" s="165">
        <v>0</v>
      </c>
      <c r="I135" s="165"/>
    </row>
    <row r="136" spans="1:9" ht="12.75" customHeight="1" x14ac:dyDescent="0.2">
      <c r="A136" s="165">
        <v>129</v>
      </c>
      <c r="B136" s="166" t="s">
        <v>259</v>
      </c>
      <c r="C136" s="167" t="s">
        <v>260</v>
      </c>
      <c r="D136" s="165">
        <f t="shared" si="3"/>
        <v>0</v>
      </c>
      <c r="E136" s="165">
        <v>0</v>
      </c>
      <c r="F136" s="165"/>
      <c r="G136" s="165"/>
      <c r="H136" s="165">
        <v>0</v>
      </c>
      <c r="I136" s="165"/>
    </row>
    <row r="137" spans="1:9" x14ac:dyDescent="0.2">
      <c r="A137" s="165">
        <v>130</v>
      </c>
      <c r="B137" s="166" t="s">
        <v>261</v>
      </c>
      <c r="C137" s="167" t="s">
        <v>262</v>
      </c>
      <c r="D137" s="165">
        <f t="shared" ref="D137:D155" si="4">E137+F137+G137+H137+I137</f>
        <v>32296051</v>
      </c>
      <c r="E137" s="165">
        <v>0</v>
      </c>
      <c r="F137" s="165"/>
      <c r="G137" s="165">
        <v>32296051</v>
      </c>
      <c r="H137" s="165">
        <v>0</v>
      </c>
      <c r="I137" s="165"/>
    </row>
    <row r="138" spans="1:9" x14ac:dyDescent="0.2">
      <c r="A138" s="165">
        <v>131</v>
      </c>
      <c r="B138" s="168" t="s">
        <v>263</v>
      </c>
      <c r="C138" s="169" t="s">
        <v>264</v>
      </c>
      <c r="D138" s="165">
        <f t="shared" si="4"/>
        <v>0</v>
      </c>
      <c r="E138" s="165">
        <v>0</v>
      </c>
      <c r="F138" s="165"/>
      <c r="G138" s="165"/>
      <c r="H138" s="165">
        <v>0</v>
      </c>
      <c r="I138" s="165"/>
    </row>
    <row r="139" spans="1:9" x14ac:dyDescent="0.2">
      <c r="A139" s="165">
        <v>132</v>
      </c>
      <c r="B139" s="168" t="s">
        <v>265</v>
      </c>
      <c r="C139" s="169" t="s">
        <v>266</v>
      </c>
      <c r="D139" s="165">
        <f t="shared" si="4"/>
        <v>190885</v>
      </c>
      <c r="E139" s="165">
        <v>190885</v>
      </c>
      <c r="F139" s="165"/>
      <c r="G139" s="165"/>
      <c r="H139" s="165">
        <v>0</v>
      </c>
      <c r="I139" s="165"/>
    </row>
    <row r="140" spans="1:9" ht="13.5" customHeight="1" x14ac:dyDescent="0.2">
      <c r="A140" s="165">
        <v>133</v>
      </c>
      <c r="B140" s="168" t="s">
        <v>267</v>
      </c>
      <c r="C140" s="169" t="s">
        <v>268</v>
      </c>
      <c r="D140" s="165">
        <f t="shared" si="4"/>
        <v>45991085</v>
      </c>
      <c r="E140" s="165">
        <v>45991085</v>
      </c>
      <c r="F140" s="165"/>
      <c r="G140" s="165"/>
      <c r="H140" s="165">
        <v>0</v>
      </c>
      <c r="I140" s="165"/>
    </row>
    <row r="141" spans="1:9" x14ac:dyDescent="0.2">
      <c r="A141" s="165">
        <v>134</v>
      </c>
      <c r="B141" s="168" t="s">
        <v>269</v>
      </c>
      <c r="C141" s="169" t="s">
        <v>270</v>
      </c>
      <c r="D141" s="165">
        <f t="shared" si="4"/>
        <v>2130327186</v>
      </c>
      <c r="E141" s="165">
        <v>0</v>
      </c>
      <c r="F141" s="165"/>
      <c r="G141" s="165"/>
      <c r="H141" s="165">
        <f>2089971555+40355631</f>
        <v>2130327186</v>
      </c>
      <c r="I141" s="165"/>
    </row>
    <row r="142" spans="1:9" x14ac:dyDescent="0.2">
      <c r="A142" s="165">
        <v>135</v>
      </c>
      <c r="B142" s="168" t="s">
        <v>271</v>
      </c>
      <c r="C142" s="169" t="s">
        <v>272</v>
      </c>
      <c r="D142" s="165">
        <f t="shared" si="4"/>
        <v>3924106</v>
      </c>
      <c r="E142" s="165">
        <v>3924106</v>
      </c>
      <c r="F142" s="165"/>
      <c r="G142" s="165"/>
      <c r="H142" s="165">
        <v>0</v>
      </c>
      <c r="I142" s="165"/>
    </row>
    <row r="143" spans="1:9" x14ac:dyDescent="0.2">
      <c r="A143" s="165">
        <v>136</v>
      </c>
      <c r="B143" s="166" t="s">
        <v>273</v>
      </c>
      <c r="C143" s="167" t="s">
        <v>274</v>
      </c>
      <c r="D143" s="165">
        <f t="shared" si="4"/>
        <v>66019337</v>
      </c>
      <c r="E143" s="165">
        <v>28674025</v>
      </c>
      <c r="F143" s="165">
        <v>27672468</v>
      </c>
      <c r="G143" s="165"/>
      <c r="H143" s="165">
        <v>9672844</v>
      </c>
      <c r="I143" s="165"/>
    </row>
    <row r="144" spans="1:9" ht="10.5" customHeight="1" x14ac:dyDescent="0.2">
      <c r="A144" s="165">
        <v>137</v>
      </c>
      <c r="B144" s="168" t="s">
        <v>275</v>
      </c>
      <c r="C144" s="169" t="s">
        <v>276</v>
      </c>
      <c r="D144" s="165">
        <f t="shared" si="4"/>
        <v>234654751</v>
      </c>
      <c r="E144" s="165">
        <v>234654751</v>
      </c>
      <c r="F144" s="165"/>
      <c r="G144" s="165"/>
      <c r="H144" s="165">
        <v>0</v>
      </c>
      <c r="I144" s="165"/>
    </row>
    <row r="145" spans="1:9" x14ac:dyDescent="0.2">
      <c r="A145" s="165">
        <v>138</v>
      </c>
      <c r="B145" s="166" t="s">
        <v>277</v>
      </c>
      <c r="C145" s="169" t="s">
        <v>278</v>
      </c>
      <c r="D145" s="165">
        <f t="shared" si="4"/>
        <v>30376204</v>
      </c>
      <c r="E145" s="165">
        <v>30376204</v>
      </c>
      <c r="F145" s="165"/>
      <c r="G145" s="165"/>
      <c r="H145" s="165">
        <v>0</v>
      </c>
      <c r="I145" s="165"/>
    </row>
    <row r="146" spans="1:9" x14ac:dyDescent="0.2">
      <c r="A146" s="165">
        <v>139</v>
      </c>
      <c r="B146" s="170" t="s">
        <v>279</v>
      </c>
      <c r="C146" s="171" t="s">
        <v>280</v>
      </c>
      <c r="D146" s="165">
        <f t="shared" si="4"/>
        <v>27837666</v>
      </c>
      <c r="E146" s="165">
        <v>27837666</v>
      </c>
      <c r="F146" s="165"/>
      <c r="G146" s="165"/>
      <c r="H146" s="165">
        <v>0</v>
      </c>
      <c r="I146" s="165"/>
    </row>
    <row r="147" spans="1:9" x14ac:dyDescent="0.2">
      <c r="A147" s="165">
        <v>140</v>
      </c>
      <c r="B147" s="168" t="s">
        <v>281</v>
      </c>
      <c r="C147" s="169" t="s">
        <v>282</v>
      </c>
      <c r="D147" s="165">
        <f t="shared" si="4"/>
        <v>54901623</v>
      </c>
      <c r="E147" s="165">
        <v>0</v>
      </c>
      <c r="F147" s="165"/>
      <c r="G147" s="165">
        <v>54901623</v>
      </c>
      <c r="H147" s="165">
        <v>0</v>
      </c>
      <c r="I147" s="165"/>
    </row>
    <row r="148" spans="1:9" x14ac:dyDescent="0.2">
      <c r="A148" s="165">
        <v>141</v>
      </c>
      <c r="B148" s="168" t="s">
        <v>283</v>
      </c>
      <c r="C148" s="169" t="s">
        <v>284</v>
      </c>
      <c r="D148" s="165">
        <f t="shared" si="4"/>
        <v>26324370</v>
      </c>
      <c r="E148" s="165">
        <v>0</v>
      </c>
      <c r="F148" s="165">
        <v>26324370</v>
      </c>
      <c r="G148" s="165"/>
      <c r="H148" s="165">
        <v>0</v>
      </c>
      <c r="I148" s="165"/>
    </row>
    <row r="149" spans="1:9" x14ac:dyDescent="0.2">
      <c r="A149" s="165">
        <v>142</v>
      </c>
      <c r="B149" s="168" t="s">
        <v>285</v>
      </c>
      <c r="C149" s="169" t="s">
        <v>286</v>
      </c>
      <c r="D149" s="165">
        <f t="shared" si="4"/>
        <v>18454714</v>
      </c>
      <c r="E149" s="165">
        <v>6863149</v>
      </c>
      <c r="F149" s="165">
        <v>11591565</v>
      </c>
      <c r="G149" s="165"/>
      <c r="H149" s="165">
        <v>0</v>
      </c>
      <c r="I149" s="165"/>
    </row>
    <row r="150" spans="1:9" x14ac:dyDescent="0.2">
      <c r="A150" s="165">
        <v>143</v>
      </c>
      <c r="B150" s="170" t="s">
        <v>287</v>
      </c>
      <c r="C150" s="171" t="s">
        <v>288</v>
      </c>
      <c r="D150" s="165">
        <f t="shared" si="4"/>
        <v>0</v>
      </c>
      <c r="E150" s="165">
        <v>0</v>
      </c>
      <c r="F150" s="165"/>
      <c r="G150" s="165"/>
      <c r="H150" s="165">
        <v>0</v>
      </c>
      <c r="I150" s="165"/>
    </row>
    <row r="151" spans="1:9" x14ac:dyDescent="0.2">
      <c r="A151" s="165">
        <v>144</v>
      </c>
      <c r="B151" s="166" t="s">
        <v>289</v>
      </c>
      <c r="C151" s="171" t="s">
        <v>290</v>
      </c>
      <c r="D151" s="165">
        <f t="shared" si="4"/>
        <v>75559491</v>
      </c>
      <c r="E151" s="165">
        <v>64647469</v>
      </c>
      <c r="F151" s="165">
        <v>1230621</v>
      </c>
      <c r="G151" s="165"/>
      <c r="H151" s="165">
        <f>16506694-6825293</f>
        <v>9681401</v>
      </c>
      <c r="I151" s="165"/>
    </row>
    <row r="152" spans="1:9" x14ac:dyDescent="0.2">
      <c r="A152" s="165">
        <v>145</v>
      </c>
      <c r="B152" s="168" t="s">
        <v>291</v>
      </c>
      <c r="C152" s="169" t="s">
        <v>292</v>
      </c>
      <c r="D152" s="165">
        <f t="shared" si="4"/>
        <v>43849167</v>
      </c>
      <c r="E152" s="165">
        <v>43849167</v>
      </c>
      <c r="F152" s="165"/>
      <c r="G152" s="165"/>
      <c r="H152" s="165">
        <v>0</v>
      </c>
      <c r="I152" s="165"/>
    </row>
    <row r="153" spans="1:9" x14ac:dyDescent="0.2">
      <c r="A153" s="165">
        <v>146</v>
      </c>
      <c r="B153" s="166" t="s">
        <v>293</v>
      </c>
      <c r="C153" s="167" t="s">
        <v>294</v>
      </c>
      <c r="D153" s="165">
        <f t="shared" si="4"/>
        <v>0</v>
      </c>
      <c r="E153" s="165">
        <v>0</v>
      </c>
      <c r="F153" s="165"/>
      <c r="G153" s="165"/>
      <c r="H153" s="165">
        <v>0</v>
      </c>
      <c r="I153" s="165"/>
    </row>
    <row r="154" spans="1:9" x14ac:dyDescent="0.2">
      <c r="A154" s="165">
        <v>147</v>
      </c>
      <c r="B154" s="166" t="s">
        <v>295</v>
      </c>
      <c r="C154" s="167" t="s">
        <v>296</v>
      </c>
      <c r="D154" s="165">
        <f t="shared" si="4"/>
        <v>0</v>
      </c>
      <c r="E154" s="165">
        <v>0</v>
      </c>
      <c r="F154" s="165"/>
      <c r="G154" s="165"/>
      <c r="H154" s="165">
        <v>0</v>
      </c>
      <c r="I154" s="165"/>
    </row>
    <row r="155" spans="1:9" ht="12.75" x14ac:dyDescent="0.2">
      <c r="A155" s="165">
        <v>148</v>
      </c>
      <c r="B155" s="180" t="s">
        <v>297</v>
      </c>
      <c r="C155" s="181" t="s">
        <v>298</v>
      </c>
      <c r="D155" s="165">
        <f t="shared" si="4"/>
        <v>309281830</v>
      </c>
      <c r="E155" s="165">
        <v>0</v>
      </c>
      <c r="F155" s="165"/>
      <c r="G155" s="165"/>
      <c r="H155" s="165">
        <v>299546470</v>
      </c>
      <c r="I155" s="165">
        <v>9735360</v>
      </c>
    </row>
  </sheetData>
  <mergeCells count="4">
    <mergeCell ref="A2:I2"/>
    <mergeCell ref="A5:C5"/>
    <mergeCell ref="A6:C6"/>
    <mergeCell ref="A7:C7"/>
  </mergeCells>
  <pageMargins left="0.19685039370078741" right="0.19685039370078741" top="0" bottom="0" header="0" footer="0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6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J9" sqref="J9"/>
    </sheetView>
  </sheetViews>
  <sheetFormatPr defaultRowHeight="12.75" x14ac:dyDescent="0.2"/>
  <cols>
    <col min="1" max="1" width="4.28515625" style="185" customWidth="1"/>
    <col min="2" max="2" width="8.42578125" style="185" customWidth="1"/>
    <col min="3" max="3" width="37.28515625" style="211" customWidth="1"/>
    <col min="4" max="4" width="14.42578125" style="187" customWidth="1"/>
    <col min="5" max="5" width="15.85546875" style="188" customWidth="1"/>
    <col min="6" max="6" width="12.85546875" style="188" customWidth="1"/>
    <col min="7" max="7" width="13.140625" style="188" customWidth="1"/>
    <col min="8" max="8" width="12.42578125" style="188" customWidth="1"/>
    <col min="9" max="16384" width="9.140625" style="184"/>
  </cols>
  <sheetData>
    <row r="2" spans="1:8" ht="25.5" customHeight="1" x14ac:dyDescent="0.2">
      <c r="A2" s="183" t="s">
        <v>325</v>
      </c>
      <c r="B2" s="183"/>
      <c r="C2" s="183"/>
      <c r="D2" s="183"/>
      <c r="E2" s="183"/>
      <c r="F2" s="183"/>
      <c r="G2" s="183"/>
      <c r="H2" s="183"/>
    </row>
    <row r="3" spans="1:8" x14ac:dyDescent="0.2">
      <c r="C3" s="186"/>
      <c r="H3" s="188" t="s">
        <v>329</v>
      </c>
    </row>
    <row r="4" spans="1:8" s="190" customFormat="1" ht="18.75" customHeight="1" x14ac:dyDescent="0.2">
      <c r="A4" s="189" t="s">
        <v>0</v>
      </c>
      <c r="B4" s="189" t="s">
        <v>1</v>
      </c>
      <c r="C4" s="189" t="s">
        <v>2</v>
      </c>
      <c r="D4" s="135" t="s">
        <v>319</v>
      </c>
      <c r="E4" s="135"/>
      <c r="F4" s="135"/>
      <c r="G4" s="135"/>
      <c r="H4" s="135"/>
    </row>
    <row r="5" spans="1:8" ht="87.75" customHeight="1" x14ac:dyDescent="0.2">
      <c r="A5" s="189"/>
      <c r="B5" s="189"/>
      <c r="C5" s="189"/>
      <c r="D5" s="117" t="s">
        <v>300</v>
      </c>
      <c r="E5" s="117" t="s">
        <v>317</v>
      </c>
      <c r="F5" s="117" t="s">
        <v>315</v>
      </c>
      <c r="G5" s="117" t="s">
        <v>316</v>
      </c>
      <c r="H5" s="117" t="s">
        <v>314</v>
      </c>
    </row>
    <row r="6" spans="1:8" s="190" customFormat="1" x14ac:dyDescent="0.2">
      <c r="A6" s="159" t="s">
        <v>300</v>
      </c>
      <c r="B6" s="159"/>
      <c r="C6" s="159"/>
      <c r="D6" s="191">
        <f>E6+F6+G6+H6</f>
        <v>26571567782</v>
      </c>
      <c r="E6" s="192">
        <f>E8+E7</f>
        <v>19135513246</v>
      </c>
      <c r="F6" s="192">
        <f t="shared" ref="F6:H6" si="0">F8+F7</f>
        <v>3679301759</v>
      </c>
      <c r="G6" s="192">
        <f t="shared" si="0"/>
        <v>547374992</v>
      </c>
      <c r="H6" s="192">
        <f t="shared" si="0"/>
        <v>3209377785</v>
      </c>
    </row>
    <row r="7" spans="1:8" s="190" customFormat="1" ht="15.75" customHeight="1" x14ac:dyDescent="0.2">
      <c r="A7" s="162" t="s">
        <v>299</v>
      </c>
      <c r="B7" s="163"/>
      <c r="C7" s="164"/>
      <c r="D7" s="193">
        <f t="shared" ref="D7" si="1">E7+F7+G7+H7</f>
        <v>2541913339</v>
      </c>
      <c r="E7" s="194">
        <v>2396471252</v>
      </c>
      <c r="F7" s="195">
        <v>88746714</v>
      </c>
      <c r="G7" s="195"/>
      <c r="H7" s="195">
        <v>56695373</v>
      </c>
    </row>
    <row r="8" spans="1:8" x14ac:dyDescent="0.2">
      <c r="A8" s="162" t="s">
        <v>394</v>
      </c>
      <c r="B8" s="163"/>
      <c r="C8" s="164"/>
      <c r="D8" s="191">
        <f>SUM(D9:D156)</f>
        <v>24029654443</v>
      </c>
      <c r="E8" s="192">
        <f t="shared" ref="E8:H8" si="2">SUM(E9:E156)</f>
        <v>16739041994</v>
      </c>
      <c r="F8" s="192">
        <f t="shared" si="2"/>
        <v>3590555045</v>
      </c>
      <c r="G8" s="192">
        <f t="shared" si="2"/>
        <v>547374992</v>
      </c>
      <c r="H8" s="192">
        <f t="shared" si="2"/>
        <v>3152682412</v>
      </c>
    </row>
    <row r="9" spans="1:8" ht="12" customHeight="1" x14ac:dyDescent="0.2">
      <c r="A9" s="196">
        <v>1</v>
      </c>
      <c r="B9" s="197" t="s">
        <v>3</v>
      </c>
      <c r="C9" s="198" t="s">
        <v>4</v>
      </c>
      <c r="D9" s="193">
        <f t="shared" ref="D9:D72" si="3">E9+F9+G9+H9</f>
        <v>47476627</v>
      </c>
      <c r="E9" s="195">
        <v>47476627</v>
      </c>
      <c r="F9" s="195"/>
      <c r="G9" s="195"/>
      <c r="H9" s="195"/>
    </row>
    <row r="10" spans="1:8" x14ac:dyDescent="0.2">
      <c r="A10" s="196">
        <v>2</v>
      </c>
      <c r="B10" s="199" t="s">
        <v>5</v>
      </c>
      <c r="C10" s="198" t="s">
        <v>6</v>
      </c>
      <c r="D10" s="193">
        <f t="shared" si="3"/>
        <v>34943288</v>
      </c>
      <c r="E10" s="195">
        <v>34871903</v>
      </c>
      <c r="F10" s="195">
        <v>71385</v>
      </c>
      <c r="G10" s="195"/>
      <c r="H10" s="195"/>
    </row>
    <row r="11" spans="1:8" x14ac:dyDescent="0.2">
      <c r="A11" s="196">
        <v>3</v>
      </c>
      <c r="B11" s="200" t="s">
        <v>7</v>
      </c>
      <c r="C11" s="201" t="s">
        <v>8</v>
      </c>
      <c r="D11" s="193">
        <f t="shared" si="3"/>
        <v>205845477</v>
      </c>
      <c r="E11" s="195">
        <v>205626564</v>
      </c>
      <c r="F11" s="195">
        <v>218913</v>
      </c>
      <c r="G11" s="195"/>
      <c r="H11" s="195"/>
    </row>
    <row r="12" spans="1:8" ht="14.25" customHeight="1" x14ac:dyDescent="0.2">
      <c r="A12" s="196">
        <v>4</v>
      </c>
      <c r="B12" s="197" t="s">
        <v>9</v>
      </c>
      <c r="C12" s="198" t="s">
        <v>10</v>
      </c>
      <c r="D12" s="193">
        <f t="shared" si="3"/>
        <v>40452507</v>
      </c>
      <c r="E12" s="195">
        <v>40320738</v>
      </c>
      <c r="F12" s="195">
        <v>131769</v>
      </c>
      <c r="G12" s="195"/>
      <c r="H12" s="195"/>
    </row>
    <row r="13" spans="1:8" x14ac:dyDescent="0.2">
      <c r="A13" s="196">
        <v>5</v>
      </c>
      <c r="B13" s="197" t="s">
        <v>11</v>
      </c>
      <c r="C13" s="198" t="s">
        <v>12</v>
      </c>
      <c r="D13" s="193">
        <f t="shared" si="3"/>
        <v>43641978</v>
      </c>
      <c r="E13" s="195">
        <v>43641978</v>
      </c>
      <c r="F13" s="195"/>
      <c r="G13" s="195"/>
      <c r="H13" s="195"/>
    </row>
    <row r="14" spans="1:8" x14ac:dyDescent="0.2">
      <c r="A14" s="196">
        <v>6</v>
      </c>
      <c r="B14" s="200" t="s">
        <v>13</v>
      </c>
      <c r="C14" s="201" t="s">
        <v>14</v>
      </c>
      <c r="D14" s="193">
        <f t="shared" si="3"/>
        <v>549813248</v>
      </c>
      <c r="E14" s="195">
        <v>497901113</v>
      </c>
      <c r="F14" s="195">
        <v>9101380</v>
      </c>
      <c r="G14" s="195">
        <v>16866706</v>
      </c>
      <c r="H14" s="195">
        <v>25944049</v>
      </c>
    </row>
    <row r="15" spans="1:8" x14ac:dyDescent="0.2">
      <c r="A15" s="196">
        <v>7</v>
      </c>
      <c r="B15" s="202" t="s">
        <v>15</v>
      </c>
      <c r="C15" s="203" t="s">
        <v>16</v>
      </c>
      <c r="D15" s="193">
        <f t="shared" si="3"/>
        <v>169288154</v>
      </c>
      <c r="E15" s="195">
        <v>169288154</v>
      </c>
      <c r="F15" s="195">
        <v>0</v>
      </c>
      <c r="G15" s="195"/>
      <c r="H15" s="195"/>
    </row>
    <row r="16" spans="1:8" x14ac:dyDescent="0.2">
      <c r="A16" s="196">
        <v>8</v>
      </c>
      <c r="B16" s="200" t="s">
        <v>17</v>
      </c>
      <c r="C16" s="201" t="s">
        <v>18</v>
      </c>
      <c r="D16" s="193">
        <f t="shared" si="3"/>
        <v>36847459</v>
      </c>
      <c r="E16" s="195">
        <v>36847459</v>
      </c>
      <c r="F16" s="195"/>
      <c r="G16" s="195"/>
      <c r="H16" s="195"/>
    </row>
    <row r="17" spans="1:8" x14ac:dyDescent="0.2">
      <c r="A17" s="196">
        <v>9</v>
      </c>
      <c r="B17" s="200" t="s">
        <v>19</v>
      </c>
      <c r="C17" s="201" t="s">
        <v>20</v>
      </c>
      <c r="D17" s="193">
        <f t="shared" si="3"/>
        <v>56211689</v>
      </c>
      <c r="E17" s="195">
        <v>56211689</v>
      </c>
      <c r="F17" s="195"/>
      <c r="G17" s="195"/>
      <c r="H17" s="195"/>
    </row>
    <row r="18" spans="1:8" x14ac:dyDescent="0.2">
      <c r="A18" s="196">
        <v>10</v>
      </c>
      <c r="B18" s="200" t="s">
        <v>21</v>
      </c>
      <c r="C18" s="201" t="s">
        <v>22</v>
      </c>
      <c r="D18" s="193">
        <f t="shared" si="3"/>
        <v>36814505</v>
      </c>
      <c r="E18" s="195">
        <v>36814505</v>
      </c>
      <c r="F18" s="195"/>
      <c r="G18" s="195"/>
      <c r="H18" s="195"/>
    </row>
    <row r="19" spans="1:8" x14ac:dyDescent="0.2">
      <c r="A19" s="196">
        <v>11</v>
      </c>
      <c r="B19" s="200" t="s">
        <v>23</v>
      </c>
      <c r="C19" s="201" t="s">
        <v>24</v>
      </c>
      <c r="D19" s="193">
        <f t="shared" si="3"/>
        <v>45651611</v>
      </c>
      <c r="E19" s="195">
        <v>45651611</v>
      </c>
      <c r="F19" s="195"/>
      <c r="G19" s="195"/>
      <c r="H19" s="195"/>
    </row>
    <row r="20" spans="1:8" x14ac:dyDescent="0.2">
      <c r="A20" s="196">
        <v>12</v>
      </c>
      <c r="B20" s="200" t="s">
        <v>25</v>
      </c>
      <c r="C20" s="201" t="s">
        <v>26</v>
      </c>
      <c r="D20" s="193">
        <f t="shared" si="3"/>
        <v>113807820</v>
      </c>
      <c r="E20" s="195">
        <v>113807820</v>
      </c>
      <c r="F20" s="195"/>
      <c r="G20" s="195"/>
      <c r="H20" s="195"/>
    </row>
    <row r="21" spans="1:8" x14ac:dyDescent="0.2">
      <c r="A21" s="196">
        <v>13</v>
      </c>
      <c r="B21" s="197" t="s">
        <v>27</v>
      </c>
      <c r="C21" s="201" t="s">
        <v>28</v>
      </c>
      <c r="D21" s="193">
        <f t="shared" si="3"/>
        <v>0</v>
      </c>
      <c r="E21" s="195">
        <v>0</v>
      </c>
      <c r="F21" s="195"/>
      <c r="G21" s="195"/>
      <c r="H21" s="195"/>
    </row>
    <row r="22" spans="1:8" x14ac:dyDescent="0.2">
      <c r="A22" s="196">
        <v>14</v>
      </c>
      <c r="B22" s="197" t="s">
        <v>29</v>
      </c>
      <c r="C22" s="198" t="s">
        <v>30</v>
      </c>
      <c r="D22" s="193">
        <f t="shared" si="3"/>
        <v>0</v>
      </c>
      <c r="E22" s="195">
        <v>0</v>
      </c>
      <c r="F22" s="195"/>
      <c r="G22" s="195"/>
      <c r="H22" s="195"/>
    </row>
    <row r="23" spans="1:8" x14ac:dyDescent="0.2">
      <c r="A23" s="196">
        <v>15</v>
      </c>
      <c r="B23" s="200" t="s">
        <v>31</v>
      </c>
      <c r="C23" s="201" t="s">
        <v>32</v>
      </c>
      <c r="D23" s="193">
        <f t="shared" si="3"/>
        <v>47993406</v>
      </c>
      <c r="E23" s="195">
        <v>47993406</v>
      </c>
      <c r="F23" s="195"/>
      <c r="G23" s="195"/>
      <c r="H23" s="195"/>
    </row>
    <row r="24" spans="1:8" x14ac:dyDescent="0.2">
      <c r="A24" s="196">
        <v>16</v>
      </c>
      <c r="B24" s="200" t="s">
        <v>33</v>
      </c>
      <c r="C24" s="201" t="s">
        <v>34</v>
      </c>
      <c r="D24" s="193">
        <f t="shared" si="3"/>
        <v>68288587</v>
      </c>
      <c r="E24" s="195">
        <v>68288587</v>
      </c>
      <c r="F24" s="195"/>
      <c r="G24" s="195"/>
      <c r="H24" s="195"/>
    </row>
    <row r="25" spans="1:8" x14ac:dyDescent="0.2">
      <c r="A25" s="196">
        <v>17</v>
      </c>
      <c r="B25" s="200" t="s">
        <v>35</v>
      </c>
      <c r="C25" s="201" t="s">
        <v>36</v>
      </c>
      <c r="D25" s="193">
        <f t="shared" si="3"/>
        <v>124433005</v>
      </c>
      <c r="E25" s="195">
        <v>124433005</v>
      </c>
      <c r="F25" s="195"/>
      <c r="G25" s="195"/>
      <c r="H25" s="195"/>
    </row>
    <row r="26" spans="1:8" x14ac:dyDescent="0.2">
      <c r="A26" s="196">
        <v>18</v>
      </c>
      <c r="B26" s="200" t="s">
        <v>37</v>
      </c>
      <c r="C26" s="201" t="s">
        <v>38</v>
      </c>
      <c r="D26" s="193">
        <f t="shared" si="3"/>
        <v>536500316</v>
      </c>
      <c r="E26" s="195">
        <v>486723082</v>
      </c>
      <c r="F26" s="195">
        <v>6623428</v>
      </c>
      <c r="G26" s="195">
        <v>8784977</v>
      </c>
      <c r="H26" s="195">
        <v>34368829</v>
      </c>
    </row>
    <row r="27" spans="1:8" x14ac:dyDescent="0.2">
      <c r="A27" s="196">
        <v>19</v>
      </c>
      <c r="B27" s="197" t="s">
        <v>39</v>
      </c>
      <c r="C27" s="198" t="s">
        <v>40</v>
      </c>
      <c r="D27" s="193">
        <f t="shared" si="3"/>
        <v>28555966</v>
      </c>
      <c r="E27" s="195">
        <v>28555966</v>
      </c>
      <c r="F27" s="195">
        <v>0</v>
      </c>
      <c r="G27" s="195"/>
      <c r="H27" s="195"/>
    </row>
    <row r="28" spans="1:8" x14ac:dyDescent="0.2">
      <c r="A28" s="196">
        <v>20</v>
      </c>
      <c r="B28" s="197" t="s">
        <v>41</v>
      </c>
      <c r="C28" s="198" t="s">
        <v>42</v>
      </c>
      <c r="D28" s="193">
        <f t="shared" si="3"/>
        <v>25777156</v>
      </c>
      <c r="E28" s="195">
        <v>25777156</v>
      </c>
      <c r="F28" s="195">
        <v>0</v>
      </c>
      <c r="G28" s="195"/>
      <c r="H28" s="195"/>
    </row>
    <row r="29" spans="1:8" x14ac:dyDescent="0.2">
      <c r="A29" s="196">
        <v>21</v>
      </c>
      <c r="B29" s="197" t="s">
        <v>43</v>
      </c>
      <c r="C29" s="198" t="s">
        <v>44</v>
      </c>
      <c r="D29" s="193">
        <f t="shared" si="3"/>
        <v>185044504</v>
      </c>
      <c r="E29" s="195">
        <v>179237153</v>
      </c>
      <c r="F29" s="195">
        <v>145942</v>
      </c>
      <c r="G29" s="195">
        <v>5661409</v>
      </c>
      <c r="H29" s="195"/>
    </row>
    <row r="30" spans="1:8" x14ac:dyDescent="0.2">
      <c r="A30" s="196">
        <v>22</v>
      </c>
      <c r="B30" s="197" t="s">
        <v>45</v>
      </c>
      <c r="C30" s="198" t="s">
        <v>46</v>
      </c>
      <c r="D30" s="193">
        <f t="shared" si="3"/>
        <v>249210117</v>
      </c>
      <c r="E30" s="195">
        <v>245337863</v>
      </c>
      <c r="F30" s="195">
        <v>51918</v>
      </c>
      <c r="G30" s="195">
        <v>3820336</v>
      </c>
      <c r="H30" s="195"/>
    </row>
    <row r="31" spans="1:8" x14ac:dyDescent="0.2">
      <c r="A31" s="196">
        <v>23</v>
      </c>
      <c r="B31" s="200" t="s">
        <v>47</v>
      </c>
      <c r="C31" s="201" t="s">
        <v>48</v>
      </c>
      <c r="D31" s="193">
        <f t="shared" si="3"/>
        <v>0</v>
      </c>
      <c r="E31" s="195">
        <v>0</v>
      </c>
      <c r="F31" s="195"/>
      <c r="G31" s="195"/>
      <c r="H31" s="195"/>
    </row>
    <row r="32" spans="1:8" ht="12" customHeight="1" x14ac:dyDescent="0.2">
      <c r="A32" s="196">
        <v>24</v>
      </c>
      <c r="B32" s="200" t="s">
        <v>49</v>
      </c>
      <c r="C32" s="201" t="s">
        <v>50</v>
      </c>
      <c r="D32" s="193">
        <f t="shared" si="3"/>
        <v>0</v>
      </c>
      <c r="E32" s="195">
        <v>0</v>
      </c>
      <c r="F32" s="195"/>
      <c r="G32" s="195"/>
      <c r="H32" s="195"/>
    </row>
    <row r="33" spans="1:8" ht="25.5" x14ac:dyDescent="0.2">
      <c r="A33" s="196">
        <v>25</v>
      </c>
      <c r="B33" s="200" t="s">
        <v>51</v>
      </c>
      <c r="C33" s="201" t="s">
        <v>52</v>
      </c>
      <c r="D33" s="193">
        <f t="shared" si="3"/>
        <v>0</v>
      </c>
      <c r="E33" s="195">
        <v>0</v>
      </c>
      <c r="F33" s="195"/>
      <c r="G33" s="195"/>
      <c r="H33" s="195"/>
    </row>
    <row r="34" spans="1:8" x14ac:dyDescent="0.2">
      <c r="A34" s="196">
        <v>26</v>
      </c>
      <c r="B34" s="197" t="s">
        <v>53</v>
      </c>
      <c r="C34" s="203" t="s">
        <v>54</v>
      </c>
      <c r="D34" s="193">
        <f t="shared" si="3"/>
        <v>852617380</v>
      </c>
      <c r="E34" s="195">
        <v>639615409</v>
      </c>
      <c r="F34" s="195">
        <v>33200274</v>
      </c>
      <c r="G34" s="195">
        <v>16426467</v>
      </c>
      <c r="H34" s="195">
        <v>163375230</v>
      </c>
    </row>
    <row r="35" spans="1:8" x14ac:dyDescent="0.2">
      <c r="A35" s="196">
        <v>27</v>
      </c>
      <c r="B35" s="200" t="s">
        <v>55</v>
      </c>
      <c r="C35" s="201" t="s">
        <v>56</v>
      </c>
      <c r="D35" s="193">
        <f t="shared" si="3"/>
        <v>364465831</v>
      </c>
      <c r="E35" s="195">
        <v>363959340</v>
      </c>
      <c r="F35" s="195">
        <v>506491</v>
      </c>
      <c r="G35" s="195"/>
      <c r="H35" s="195"/>
    </row>
    <row r="36" spans="1:8" ht="12.75" customHeight="1" x14ac:dyDescent="0.2">
      <c r="A36" s="196">
        <v>28</v>
      </c>
      <c r="B36" s="200" t="s">
        <v>57</v>
      </c>
      <c r="C36" s="201" t="s">
        <v>58</v>
      </c>
      <c r="D36" s="193">
        <f t="shared" si="3"/>
        <v>88819653</v>
      </c>
      <c r="E36" s="195">
        <v>88819653</v>
      </c>
      <c r="F36" s="195"/>
      <c r="G36" s="195"/>
      <c r="H36" s="195"/>
    </row>
    <row r="37" spans="1:8" ht="12" customHeight="1" x14ac:dyDescent="0.2">
      <c r="A37" s="196">
        <v>29</v>
      </c>
      <c r="B37" s="197" t="s">
        <v>59</v>
      </c>
      <c r="C37" s="198" t="s">
        <v>60</v>
      </c>
      <c r="D37" s="193">
        <f t="shared" si="3"/>
        <v>18059176</v>
      </c>
      <c r="E37" s="195">
        <v>18059176</v>
      </c>
      <c r="F37" s="195"/>
      <c r="G37" s="195"/>
      <c r="H37" s="195"/>
    </row>
    <row r="38" spans="1:8" x14ac:dyDescent="0.2">
      <c r="A38" s="196">
        <v>30</v>
      </c>
      <c r="B38" s="199" t="s">
        <v>61</v>
      </c>
      <c r="C38" s="203" t="s">
        <v>62</v>
      </c>
      <c r="D38" s="193">
        <f t="shared" si="3"/>
        <v>0</v>
      </c>
      <c r="E38" s="195">
        <v>0</v>
      </c>
      <c r="F38" s="195"/>
      <c r="G38" s="195"/>
      <c r="H38" s="195"/>
    </row>
    <row r="39" spans="1:8" ht="25.5" x14ac:dyDescent="0.2">
      <c r="A39" s="196">
        <v>31</v>
      </c>
      <c r="B39" s="197" t="s">
        <v>63</v>
      </c>
      <c r="C39" s="198" t="s">
        <v>64</v>
      </c>
      <c r="D39" s="193">
        <f t="shared" si="3"/>
        <v>0</v>
      </c>
      <c r="E39" s="195">
        <v>0</v>
      </c>
      <c r="F39" s="195"/>
      <c r="G39" s="195"/>
      <c r="H39" s="195"/>
    </row>
    <row r="40" spans="1:8" ht="13.5" customHeight="1" x14ac:dyDescent="0.2">
      <c r="A40" s="196">
        <v>32</v>
      </c>
      <c r="B40" s="200" t="s">
        <v>65</v>
      </c>
      <c r="C40" s="201" t="s">
        <v>66</v>
      </c>
      <c r="D40" s="193">
        <f t="shared" si="3"/>
        <v>0</v>
      </c>
      <c r="E40" s="195">
        <v>0</v>
      </c>
      <c r="F40" s="195"/>
      <c r="G40" s="195"/>
      <c r="H40" s="195"/>
    </row>
    <row r="41" spans="1:8" x14ac:dyDescent="0.2">
      <c r="A41" s="196">
        <v>33</v>
      </c>
      <c r="B41" s="199" t="s">
        <v>67</v>
      </c>
      <c r="C41" s="198" t="s">
        <v>68</v>
      </c>
      <c r="D41" s="193">
        <f t="shared" si="3"/>
        <v>314318605</v>
      </c>
      <c r="E41" s="195">
        <v>281965389</v>
      </c>
      <c r="F41" s="195">
        <v>10405927</v>
      </c>
      <c r="G41" s="195">
        <v>7272506</v>
      </c>
      <c r="H41" s="195">
        <v>14674783</v>
      </c>
    </row>
    <row r="42" spans="1:8" x14ac:dyDescent="0.2">
      <c r="A42" s="196">
        <v>34</v>
      </c>
      <c r="B42" s="202" t="s">
        <v>69</v>
      </c>
      <c r="C42" s="203" t="s">
        <v>70</v>
      </c>
      <c r="D42" s="193">
        <f t="shared" si="3"/>
        <v>405183409</v>
      </c>
      <c r="E42" s="195">
        <v>392887867</v>
      </c>
      <c r="F42" s="195">
        <v>3435192</v>
      </c>
      <c r="G42" s="195"/>
      <c r="H42" s="195">
        <v>8860350</v>
      </c>
    </row>
    <row r="43" spans="1:8" x14ac:dyDescent="0.2">
      <c r="A43" s="196">
        <v>35</v>
      </c>
      <c r="B43" s="197" t="s">
        <v>71</v>
      </c>
      <c r="C43" s="198" t="s">
        <v>72</v>
      </c>
      <c r="D43" s="193">
        <f t="shared" si="3"/>
        <v>15637055</v>
      </c>
      <c r="E43" s="195">
        <v>15637055</v>
      </c>
      <c r="F43" s="195"/>
      <c r="G43" s="195"/>
      <c r="H43" s="195"/>
    </row>
    <row r="44" spans="1:8" x14ac:dyDescent="0.2">
      <c r="A44" s="196">
        <v>36</v>
      </c>
      <c r="B44" s="199" t="s">
        <v>73</v>
      </c>
      <c r="C44" s="198" t="s">
        <v>74</v>
      </c>
      <c r="D44" s="193">
        <f t="shared" si="3"/>
        <v>46685543</v>
      </c>
      <c r="E44" s="195">
        <v>46685543</v>
      </c>
      <c r="F44" s="195">
        <v>0</v>
      </c>
      <c r="G44" s="195"/>
      <c r="H44" s="195"/>
    </row>
    <row r="45" spans="1:8" x14ac:dyDescent="0.2">
      <c r="A45" s="196">
        <v>37</v>
      </c>
      <c r="B45" s="200" t="s">
        <v>75</v>
      </c>
      <c r="C45" s="201" t="s">
        <v>76</v>
      </c>
      <c r="D45" s="193">
        <f t="shared" si="3"/>
        <v>223208673</v>
      </c>
      <c r="E45" s="195">
        <v>222859847</v>
      </c>
      <c r="F45" s="195">
        <v>348826</v>
      </c>
      <c r="G45" s="195"/>
      <c r="H45" s="195"/>
    </row>
    <row r="46" spans="1:8" x14ac:dyDescent="0.2">
      <c r="A46" s="196">
        <v>38</v>
      </c>
      <c r="B46" s="199" t="s">
        <v>77</v>
      </c>
      <c r="C46" s="198" t="s">
        <v>78</v>
      </c>
      <c r="D46" s="193">
        <f t="shared" si="3"/>
        <v>54645062</v>
      </c>
      <c r="E46" s="195">
        <v>54645062</v>
      </c>
      <c r="F46" s="195"/>
      <c r="G46" s="195"/>
      <c r="H46" s="195"/>
    </row>
    <row r="47" spans="1:8" x14ac:dyDescent="0.2">
      <c r="A47" s="196">
        <v>39</v>
      </c>
      <c r="B47" s="197" t="s">
        <v>79</v>
      </c>
      <c r="C47" s="198" t="s">
        <v>80</v>
      </c>
      <c r="D47" s="193">
        <f t="shared" si="3"/>
        <v>210335007</v>
      </c>
      <c r="E47" s="195">
        <v>195230629</v>
      </c>
      <c r="F47" s="195">
        <v>15104378</v>
      </c>
      <c r="G47" s="195"/>
      <c r="H47" s="195"/>
    </row>
    <row r="48" spans="1:8" x14ac:dyDescent="0.2">
      <c r="A48" s="196">
        <v>40</v>
      </c>
      <c r="B48" s="204" t="s">
        <v>81</v>
      </c>
      <c r="C48" s="205" t="s">
        <v>82</v>
      </c>
      <c r="D48" s="193">
        <f t="shared" si="3"/>
        <v>51623778</v>
      </c>
      <c r="E48" s="195">
        <v>51623778</v>
      </c>
      <c r="F48" s="195"/>
      <c r="G48" s="195"/>
      <c r="H48" s="195"/>
    </row>
    <row r="49" spans="1:8" x14ac:dyDescent="0.2">
      <c r="A49" s="196">
        <v>41</v>
      </c>
      <c r="B49" s="197" t="s">
        <v>83</v>
      </c>
      <c r="C49" s="198" t="s">
        <v>84</v>
      </c>
      <c r="D49" s="193">
        <f t="shared" si="3"/>
        <v>35795177</v>
      </c>
      <c r="E49" s="195">
        <v>35795177</v>
      </c>
      <c r="F49" s="195"/>
      <c r="G49" s="195"/>
      <c r="H49" s="195"/>
    </row>
    <row r="50" spans="1:8" x14ac:dyDescent="0.2">
      <c r="A50" s="196">
        <v>42</v>
      </c>
      <c r="B50" s="202" t="s">
        <v>85</v>
      </c>
      <c r="C50" s="203" t="s">
        <v>86</v>
      </c>
      <c r="D50" s="193">
        <f t="shared" si="3"/>
        <v>43743393</v>
      </c>
      <c r="E50" s="195">
        <v>43743393</v>
      </c>
      <c r="F50" s="195"/>
      <c r="G50" s="195"/>
      <c r="H50" s="195"/>
    </row>
    <row r="51" spans="1:8" x14ac:dyDescent="0.2">
      <c r="A51" s="196">
        <v>43</v>
      </c>
      <c r="B51" s="200" t="s">
        <v>87</v>
      </c>
      <c r="C51" s="201" t="s">
        <v>88</v>
      </c>
      <c r="D51" s="193">
        <f t="shared" si="3"/>
        <v>24345716</v>
      </c>
      <c r="E51" s="195">
        <v>24345716</v>
      </c>
      <c r="F51" s="195"/>
      <c r="G51" s="195"/>
      <c r="H51" s="195"/>
    </row>
    <row r="52" spans="1:8" x14ac:dyDescent="0.2">
      <c r="A52" s="196">
        <v>44</v>
      </c>
      <c r="B52" s="199" t="s">
        <v>89</v>
      </c>
      <c r="C52" s="198" t="s">
        <v>90</v>
      </c>
      <c r="D52" s="193">
        <f t="shared" si="3"/>
        <v>36898810</v>
      </c>
      <c r="E52" s="195">
        <v>29466618</v>
      </c>
      <c r="F52" s="195">
        <v>884901</v>
      </c>
      <c r="G52" s="195"/>
      <c r="H52" s="195">
        <f>3695654+2552030+346618-47011</f>
        <v>6547291</v>
      </c>
    </row>
    <row r="53" spans="1:8" x14ac:dyDescent="0.2">
      <c r="A53" s="196">
        <v>45</v>
      </c>
      <c r="B53" s="206" t="s">
        <v>91</v>
      </c>
      <c r="C53" s="203" t="s">
        <v>92</v>
      </c>
      <c r="D53" s="193">
        <f t="shared" si="3"/>
        <v>388817070</v>
      </c>
      <c r="E53" s="195">
        <v>350868230</v>
      </c>
      <c r="F53" s="195">
        <v>18497811</v>
      </c>
      <c r="G53" s="195">
        <v>15181624</v>
      </c>
      <c r="H53" s="195">
        <v>4269405</v>
      </c>
    </row>
    <row r="54" spans="1:8" x14ac:dyDescent="0.2">
      <c r="A54" s="196">
        <v>46</v>
      </c>
      <c r="B54" s="197" t="s">
        <v>93</v>
      </c>
      <c r="C54" s="198" t="s">
        <v>94</v>
      </c>
      <c r="D54" s="193">
        <f t="shared" si="3"/>
        <v>55571585</v>
      </c>
      <c r="E54" s="195">
        <v>55571585</v>
      </c>
      <c r="F54" s="207">
        <v>0</v>
      </c>
      <c r="G54" s="195"/>
      <c r="H54" s="195"/>
    </row>
    <row r="55" spans="1:8" ht="10.5" customHeight="1" x14ac:dyDescent="0.2">
      <c r="A55" s="196">
        <v>47</v>
      </c>
      <c r="B55" s="197" t="s">
        <v>95</v>
      </c>
      <c r="C55" s="198" t="s">
        <v>96</v>
      </c>
      <c r="D55" s="193">
        <f t="shared" si="3"/>
        <v>313284671</v>
      </c>
      <c r="E55" s="195">
        <v>312169290</v>
      </c>
      <c r="F55" s="195">
        <v>1115381</v>
      </c>
      <c r="G55" s="195"/>
      <c r="H55" s="195"/>
    </row>
    <row r="56" spans="1:8" x14ac:dyDescent="0.2">
      <c r="A56" s="196">
        <v>48</v>
      </c>
      <c r="B56" s="200" t="s">
        <v>97</v>
      </c>
      <c r="C56" s="201" t="s">
        <v>98</v>
      </c>
      <c r="D56" s="193">
        <f t="shared" si="3"/>
        <v>40354241</v>
      </c>
      <c r="E56" s="195">
        <v>40354241</v>
      </c>
      <c r="F56" s="195"/>
      <c r="G56" s="195"/>
      <c r="H56" s="195"/>
    </row>
    <row r="57" spans="1:8" x14ac:dyDescent="0.2">
      <c r="A57" s="196">
        <v>49</v>
      </c>
      <c r="B57" s="200" t="s">
        <v>99</v>
      </c>
      <c r="C57" s="201" t="s">
        <v>100</v>
      </c>
      <c r="D57" s="193">
        <f t="shared" si="3"/>
        <v>60372508</v>
      </c>
      <c r="E57" s="195">
        <v>60372508</v>
      </c>
      <c r="F57" s="195"/>
      <c r="G57" s="195"/>
      <c r="H57" s="195"/>
    </row>
    <row r="58" spans="1:8" x14ac:dyDescent="0.2">
      <c r="A58" s="196">
        <v>50</v>
      </c>
      <c r="B58" s="199" t="s">
        <v>101</v>
      </c>
      <c r="C58" s="198" t="s">
        <v>102</v>
      </c>
      <c r="D58" s="193">
        <f t="shared" si="3"/>
        <v>75186462</v>
      </c>
      <c r="E58" s="195">
        <v>75186462</v>
      </c>
      <c r="F58" s="195"/>
      <c r="G58" s="195"/>
      <c r="H58" s="195"/>
    </row>
    <row r="59" spans="1:8" ht="12.75" customHeight="1" x14ac:dyDescent="0.2">
      <c r="A59" s="196">
        <v>51</v>
      </c>
      <c r="B59" s="200" t="s">
        <v>103</v>
      </c>
      <c r="C59" s="201" t="s">
        <v>104</v>
      </c>
      <c r="D59" s="193">
        <f t="shared" si="3"/>
        <v>30239430</v>
      </c>
      <c r="E59" s="195">
        <v>30239430</v>
      </c>
      <c r="F59" s="195"/>
      <c r="G59" s="195"/>
      <c r="H59" s="195"/>
    </row>
    <row r="60" spans="1:8" x14ac:dyDescent="0.2">
      <c r="A60" s="196">
        <v>52</v>
      </c>
      <c r="B60" s="199" t="s">
        <v>105</v>
      </c>
      <c r="C60" s="198" t="s">
        <v>106</v>
      </c>
      <c r="D60" s="193">
        <f t="shared" si="3"/>
        <v>48445915</v>
      </c>
      <c r="E60" s="195">
        <v>48231761</v>
      </c>
      <c r="F60" s="195">
        <v>214154</v>
      </c>
      <c r="G60" s="195"/>
      <c r="H60" s="195"/>
    </row>
    <row r="61" spans="1:8" x14ac:dyDescent="0.2">
      <c r="A61" s="196">
        <v>53</v>
      </c>
      <c r="B61" s="200" t="s">
        <v>107</v>
      </c>
      <c r="C61" s="201" t="s">
        <v>108</v>
      </c>
      <c r="D61" s="193">
        <f t="shared" si="3"/>
        <v>69709111</v>
      </c>
      <c r="E61" s="195">
        <v>69709111</v>
      </c>
      <c r="F61" s="195"/>
      <c r="G61" s="195"/>
      <c r="H61" s="195"/>
    </row>
    <row r="62" spans="1:8" x14ac:dyDescent="0.2">
      <c r="A62" s="196">
        <v>54</v>
      </c>
      <c r="B62" s="200" t="s">
        <v>109</v>
      </c>
      <c r="C62" s="201" t="s">
        <v>110</v>
      </c>
      <c r="D62" s="193">
        <f t="shared" si="3"/>
        <v>338259612</v>
      </c>
      <c r="E62" s="195">
        <v>331901057</v>
      </c>
      <c r="F62" s="195">
        <v>6358555</v>
      </c>
      <c r="G62" s="195"/>
      <c r="H62" s="195"/>
    </row>
    <row r="63" spans="1:8" x14ac:dyDescent="0.2">
      <c r="A63" s="196">
        <v>55</v>
      </c>
      <c r="B63" s="200" t="s">
        <v>111</v>
      </c>
      <c r="C63" s="201" t="s">
        <v>112</v>
      </c>
      <c r="D63" s="193">
        <f t="shared" si="3"/>
        <v>48081596</v>
      </c>
      <c r="E63" s="195">
        <v>48081596</v>
      </c>
      <c r="F63" s="195">
        <v>0</v>
      </c>
      <c r="G63" s="195"/>
      <c r="H63" s="195"/>
    </row>
    <row r="64" spans="1:8" x14ac:dyDescent="0.2">
      <c r="A64" s="196">
        <v>56</v>
      </c>
      <c r="B64" s="200" t="s">
        <v>113</v>
      </c>
      <c r="C64" s="201" t="s">
        <v>114</v>
      </c>
      <c r="D64" s="193">
        <f t="shared" si="3"/>
        <v>0</v>
      </c>
      <c r="E64" s="195">
        <v>0</v>
      </c>
      <c r="F64" s="195"/>
      <c r="G64" s="195"/>
      <c r="H64" s="195"/>
    </row>
    <row r="65" spans="1:8" x14ac:dyDescent="0.2">
      <c r="A65" s="196">
        <v>57</v>
      </c>
      <c r="B65" s="200" t="s">
        <v>115</v>
      </c>
      <c r="C65" s="201" t="s">
        <v>116</v>
      </c>
      <c r="D65" s="193">
        <f t="shared" si="3"/>
        <v>147022173</v>
      </c>
      <c r="E65" s="195">
        <v>91647524</v>
      </c>
      <c r="F65" s="195"/>
      <c r="G65" s="195"/>
      <c r="H65" s="195">
        <v>55374649</v>
      </c>
    </row>
    <row r="66" spans="1:8" ht="17.25" customHeight="1" x14ac:dyDescent="0.2">
      <c r="A66" s="196">
        <v>58</v>
      </c>
      <c r="B66" s="200" t="s">
        <v>117</v>
      </c>
      <c r="C66" s="201" t="s">
        <v>118</v>
      </c>
      <c r="D66" s="193">
        <f t="shared" si="3"/>
        <v>0</v>
      </c>
      <c r="E66" s="195">
        <v>0</v>
      </c>
      <c r="F66" s="195"/>
      <c r="G66" s="195"/>
      <c r="H66" s="195"/>
    </row>
    <row r="67" spans="1:8" ht="15" customHeight="1" x14ac:dyDescent="0.2">
      <c r="A67" s="196">
        <v>59</v>
      </c>
      <c r="B67" s="199" t="s">
        <v>119</v>
      </c>
      <c r="C67" s="201" t="s">
        <v>372</v>
      </c>
      <c r="D67" s="193">
        <f t="shared" si="3"/>
        <v>0</v>
      </c>
      <c r="E67" s="195">
        <v>0</v>
      </c>
      <c r="F67" s="195"/>
      <c r="G67" s="195"/>
      <c r="H67" s="195"/>
    </row>
    <row r="68" spans="1:8" ht="16.5" customHeight="1" x14ac:dyDescent="0.2">
      <c r="A68" s="196">
        <v>60</v>
      </c>
      <c r="B68" s="202" t="s">
        <v>121</v>
      </c>
      <c r="C68" s="203" t="s">
        <v>122</v>
      </c>
      <c r="D68" s="193">
        <f t="shared" si="3"/>
        <v>0</v>
      </c>
      <c r="E68" s="195">
        <v>0</v>
      </c>
      <c r="F68" s="195"/>
      <c r="G68" s="195"/>
      <c r="H68" s="195"/>
    </row>
    <row r="69" spans="1:8" ht="17.25" customHeight="1" x14ac:dyDescent="0.2">
      <c r="A69" s="196">
        <v>61</v>
      </c>
      <c r="B69" s="199" t="s">
        <v>123</v>
      </c>
      <c r="C69" s="201" t="s">
        <v>373</v>
      </c>
      <c r="D69" s="193">
        <f t="shared" si="3"/>
        <v>0</v>
      </c>
      <c r="E69" s="195">
        <v>0</v>
      </c>
      <c r="F69" s="195"/>
      <c r="G69" s="195"/>
      <c r="H69" s="195"/>
    </row>
    <row r="70" spans="1:8" ht="12.75" customHeight="1" x14ac:dyDescent="0.2">
      <c r="A70" s="196">
        <v>62</v>
      </c>
      <c r="B70" s="200" t="s">
        <v>125</v>
      </c>
      <c r="C70" s="201" t="s">
        <v>126</v>
      </c>
      <c r="D70" s="193">
        <f t="shared" si="3"/>
        <v>0</v>
      </c>
      <c r="E70" s="195">
        <v>0</v>
      </c>
      <c r="F70" s="195"/>
      <c r="G70" s="195"/>
      <c r="H70" s="195"/>
    </row>
    <row r="71" spans="1:8" ht="27.75" customHeight="1" x14ac:dyDescent="0.2">
      <c r="A71" s="196">
        <v>63</v>
      </c>
      <c r="B71" s="197" t="s">
        <v>127</v>
      </c>
      <c r="C71" s="201" t="s">
        <v>374</v>
      </c>
      <c r="D71" s="193">
        <f t="shared" si="3"/>
        <v>0</v>
      </c>
      <c r="E71" s="195">
        <v>0</v>
      </c>
      <c r="F71" s="195"/>
      <c r="G71" s="195"/>
      <c r="H71" s="195"/>
    </row>
    <row r="72" spans="1:8" ht="25.5" x14ac:dyDescent="0.2">
      <c r="A72" s="196">
        <v>64</v>
      </c>
      <c r="B72" s="197" t="s">
        <v>129</v>
      </c>
      <c r="C72" s="201" t="s">
        <v>375</v>
      </c>
      <c r="D72" s="193">
        <f t="shared" si="3"/>
        <v>0</v>
      </c>
      <c r="E72" s="195">
        <v>0</v>
      </c>
      <c r="F72" s="195"/>
      <c r="G72" s="195"/>
      <c r="H72" s="195"/>
    </row>
    <row r="73" spans="1:8" x14ac:dyDescent="0.2">
      <c r="A73" s="196">
        <v>65</v>
      </c>
      <c r="B73" s="199" t="s">
        <v>131</v>
      </c>
      <c r="C73" s="201" t="s">
        <v>376</v>
      </c>
      <c r="D73" s="193">
        <f t="shared" ref="D73:D136" si="4">E73+F73+G73+H73</f>
        <v>0</v>
      </c>
      <c r="E73" s="195">
        <v>0</v>
      </c>
      <c r="F73" s="195"/>
      <c r="G73" s="195"/>
      <c r="H73" s="195"/>
    </row>
    <row r="74" spans="1:8" x14ac:dyDescent="0.2">
      <c r="A74" s="196">
        <v>66</v>
      </c>
      <c r="B74" s="197" t="s">
        <v>133</v>
      </c>
      <c r="C74" s="201" t="s">
        <v>377</v>
      </c>
      <c r="D74" s="193">
        <f t="shared" si="4"/>
        <v>0</v>
      </c>
      <c r="E74" s="195">
        <v>0</v>
      </c>
      <c r="F74" s="195"/>
      <c r="G74" s="195"/>
      <c r="H74" s="195"/>
    </row>
    <row r="75" spans="1:8" x14ac:dyDescent="0.2">
      <c r="A75" s="196">
        <v>67</v>
      </c>
      <c r="B75" s="199" t="s">
        <v>135</v>
      </c>
      <c r="C75" s="201" t="s">
        <v>378</v>
      </c>
      <c r="D75" s="193">
        <f t="shared" si="4"/>
        <v>0</v>
      </c>
      <c r="E75" s="195">
        <v>0</v>
      </c>
      <c r="F75" s="195"/>
      <c r="G75" s="195"/>
      <c r="H75" s="195"/>
    </row>
    <row r="76" spans="1:8" x14ac:dyDescent="0.2">
      <c r="A76" s="196">
        <v>68</v>
      </c>
      <c r="B76" s="199" t="s">
        <v>137</v>
      </c>
      <c r="C76" s="201" t="s">
        <v>379</v>
      </c>
      <c r="D76" s="193">
        <f t="shared" si="4"/>
        <v>0</v>
      </c>
      <c r="E76" s="195">
        <v>0</v>
      </c>
      <c r="F76" s="195"/>
      <c r="G76" s="195"/>
      <c r="H76" s="195"/>
    </row>
    <row r="77" spans="1:8" x14ac:dyDescent="0.2">
      <c r="A77" s="196">
        <v>69</v>
      </c>
      <c r="B77" s="199" t="s">
        <v>139</v>
      </c>
      <c r="C77" s="201" t="s">
        <v>380</v>
      </c>
      <c r="D77" s="193">
        <f t="shared" si="4"/>
        <v>0</v>
      </c>
      <c r="E77" s="195">
        <v>0</v>
      </c>
      <c r="F77" s="195"/>
      <c r="G77" s="195"/>
      <c r="H77" s="195"/>
    </row>
    <row r="78" spans="1:8" x14ac:dyDescent="0.2">
      <c r="A78" s="196">
        <v>70</v>
      </c>
      <c r="B78" s="200" t="s">
        <v>141</v>
      </c>
      <c r="C78" s="201" t="s">
        <v>142</v>
      </c>
      <c r="D78" s="193">
        <f t="shared" si="4"/>
        <v>0</v>
      </c>
      <c r="E78" s="195">
        <v>0</v>
      </c>
      <c r="F78" s="195"/>
      <c r="G78" s="195"/>
      <c r="H78" s="195"/>
    </row>
    <row r="79" spans="1:8" x14ac:dyDescent="0.2">
      <c r="A79" s="196">
        <v>71</v>
      </c>
      <c r="B79" s="199" t="s">
        <v>143</v>
      </c>
      <c r="C79" s="198" t="s">
        <v>144</v>
      </c>
      <c r="D79" s="193">
        <f t="shared" si="4"/>
        <v>0</v>
      </c>
      <c r="E79" s="195">
        <v>0</v>
      </c>
      <c r="F79" s="195"/>
      <c r="G79" s="195"/>
      <c r="H79" s="195"/>
    </row>
    <row r="80" spans="1:8" x14ac:dyDescent="0.2">
      <c r="A80" s="196">
        <v>72</v>
      </c>
      <c r="B80" s="200" t="s">
        <v>145</v>
      </c>
      <c r="C80" s="201" t="s">
        <v>146</v>
      </c>
      <c r="D80" s="193">
        <f t="shared" si="4"/>
        <v>0</v>
      </c>
      <c r="E80" s="195">
        <v>0</v>
      </c>
      <c r="F80" s="195"/>
      <c r="G80" s="195"/>
      <c r="H80" s="195"/>
    </row>
    <row r="81" spans="1:8" x14ac:dyDescent="0.2">
      <c r="A81" s="196">
        <v>73</v>
      </c>
      <c r="B81" s="199" t="s">
        <v>147</v>
      </c>
      <c r="C81" s="201" t="s">
        <v>381</v>
      </c>
      <c r="D81" s="193">
        <f t="shared" si="4"/>
        <v>0</v>
      </c>
      <c r="E81" s="195">
        <v>0</v>
      </c>
      <c r="F81" s="195"/>
      <c r="G81" s="195"/>
      <c r="H81" s="195"/>
    </row>
    <row r="82" spans="1:8" x14ac:dyDescent="0.2">
      <c r="A82" s="196">
        <v>74</v>
      </c>
      <c r="B82" s="200" t="s">
        <v>149</v>
      </c>
      <c r="C82" s="201" t="s">
        <v>150</v>
      </c>
      <c r="D82" s="193">
        <f t="shared" si="4"/>
        <v>0</v>
      </c>
      <c r="E82" s="195">
        <v>0</v>
      </c>
      <c r="F82" s="195"/>
      <c r="G82" s="195"/>
      <c r="H82" s="195"/>
    </row>
    <row r="83" spans="1:8" x14ac:dyDescent="0.2">
      <c r="A83" s="196">
        <v>75</v>
      </c>
      <c r="B83" s="200" t="s">
        <v>151</v>
      </c>
      <c r="C83" s="201" t="s">
        <v>152</v>
      </c>
      <c r="D83" s="193">
        <f t="shared" si="4"/>
        <v>0</v>
      </c>
      <c r="E83" s="195">
        <v>0</v>
      </c>
      <c r="F83" s="195"/>
      <c r="G83" s="195"/>
      <c r="H83" s="195"/>
    </row>
    <row r="84" spans="1:8" ht="25.5" x14ac:dyDescent="0.2">
      <c r="A84" s="196">
        <v>76</v>
      </c>
      <c r="B84" s="199" t="s">
        <v>153</v>
      </c>
      <c r="C84" s="201" t="s">
        <v>382</v>
      </c>
      <c r="D84" s="193">
        <f t="shared" si="4"/>
        <v>0</v>
      </c>
      <c r="E84" s="195">
        <v>0</v>
      </c>
      <c r="F84" s="195"/>
      <c r="G84" s="195"/>
      <c r="H84" s="195"/>
    </row>
    <row r="85" spans="1:8" ht="25.5" x14ac:dyDescent="0.2">
      <c r="A85" s="196">
        <v>77</v>
      </c>
      <c r="B85" s="197" t="s">
        <v>155</v>
      </c>
      <c r="C85" s="201" t="s">
        <v>383</v>
      </c>
      <c r="D85" s="193">
        <f t="shared" si="4"/>
        <v>0</v>
      </c>
      <c r="E85" s="195">
        <v>0</v>
      </c>
      <c r="F85" s="195"/>
      <c r="G85" s="195"/>
      <c r="H85" s="195"/>
    </row>
    <row r="86" spans="1:8" ht="25.5" x14ac:dyDescent="0.2">
      <c r="A86" s="196">
        <v>78</v>
      </c>
      <c r="B86" s="199" t="s">
        <v>157</v>
      </c>
      <c r="C86" s="201" t="s">
        <v>384</v>
      </c>
      <c r="D86" s="193">
        <f t="shared" si="4"/>
        <v>0</v>
      </c>
      <c r="E86" s="195">
        <v>0</v>
      </c>
      <c r="F86" s="195"/>
      <c r="G86" s="195"/>
      <c r="H86" s="195"/>
    </row>
    <row r="87" spans="1:8" ht="25.5" x14ac:dyDescent="0.2">
      <c r="A87" s="196">
        <v>79</v>
      </c>
      <c r="B87" s="199" t="s">
        <v>159</v>
      </c>
      <c r="C87" s="201" t="s">
        <v>385</v>
      </c>
      <c r="D87" s="193">
        <f t="shared" si="4"/>
        <v>0</v>
      </c>
      <c r="E87" s="195">
        <v>0</v>
      </c>
      <c r="F87" s="195"/>
      <c r="G87" s="195"/>
      <c r="H87" s="195"/>
    </row>
    <row r="88" spans="1:8" ht="25.5" x14ac:dyDescent="0.2">
      <c r="A88" s="196">
        <v>80</v>
      </c>
      <c r="B88" s="197" t="s">
        <v>161</v>
      </c>
      <c r="C88" s="201" t="s">
        <v>386</v>
      </c>
      <c r="D88" s="193">
        <f t="shared" si="4"/>
        <v>0</v>
      </c>
      <c r="E88" s="195">
        <v>0</v>
      </c>
      <c r="F88" s="195"/>
      <c r="G88" s="195"/>
      <c r="H88" s="195"/>
    </row>
    <row r="89" spans="1:8" ht="25.5" x14ac:dyDescent="0.2">
      <c r="A89" s="196">
        <v>81</v>
      </c>
      <c r="B89" s="197" t="s">
        <v>163</v>
      </c>
      <c r="C89" s="201" t="s">
        <v>387</v>
      </c>
      <c r="D89" s="193">
        <f t="shared" si="4"/>
        <v>0</v>
      </c>
      <c r="E89" s="195">
        <v>0</v>
      </c>
      <c r="F89" s="195"/>
      <c r="G89" s="195"/>
      <c r="H89" s="195"/>
    </row>
    <row r="90" spans="1:8" ht="25.5" x14ac:dyDescent="0.2">
      <c r="A90" s="196">
        <v>82</v>
      </c>
      <c r="B90" s="197" t="s">
        <v>165</v>
      </c>
      <c r="C90" s="201" t="s">
        <v>388</v>
      </c>
      <c r="D90" s="193">
        <f t="shared" si="4"/>
        <v>0</v>
      </c>
      <c r="E90" s="195">
        <v>0</v>
      </c>
      <c r="F90" s="195"/>
      <c r="G90" s="195"/>
      <c r="H90" s="195"/>
    </row>
    <row r="91" spans="1:8" x14ac:dyDescent="0.2">
      <c r="A91" s="196">
        <v>83</v>
      </c>
      <c r="B91" s="200" t="s">
        <v>167</v>
      </c>
      <c r="C91" s="201" t="s">
        <v>168</v>
      </c>
      <c r="D91" s="193">
        <f t="shared" si="4"/>
        <v>353590841</v>
      </c>
      <c r="E91" s="195">
        <v>353252064</v>
      </c>
      <c r="F91" s="195">
        <v>338777</v>
      </c>
      <c r="G91" s="195"/>
      <c r="H91" s="195"/>
    </row>
    <row r="92" spans="1:8" x14ac:dyDescent="0.2">
      <c r="A92" s="196">
        <v>84</v>
      </c>
      <c r="B92" s="197" t="s">
        <v>169</v>
      </c>
      <c r="C92" s="201" t="s">
        <v>389</v>
      </c>
      <c r="D92" s="193">
        <f t="shared" si="4"/>
        <v>98878748</v>
      </c>
      <c r="E92" s="195">
        <v>78794067</v>
      </c>
      <c r="F92" s="195"/>
      <c r="G92" s="195">
        <v>20084681</v>
      </c>
      <c r="H92" s="195"/>
    </row>
    <row r="93" spans="1:8" x14ac:dyDescent="0.2">
      <c r="A93" s="196">
        <v>85</v>
      </c>
      <c r="B93" s="200" t="s">
        <v>171</v>
      </c>
      <c r="C93" s="201" t="s">
        <v>172</v>
      </c>
      <c r="D93" s="193">
        <f t="shared" si="4"/>
        <v>480649963</v>
      </c>
      <c r="E93" s="195">
        <v>477101293</v>
      </c>
      <c r="F93" s="195"/>
      <c r="G93" s="195"/>
      <c r="H93" s="195">
        <v>3548670</v>
      </c>
    </row>
    <row r="94" spans="1:8" x14ac:dyDescent="0.2">
      <c r="A94" s="196">
        <v>86</v>
      </c>
      <c r="B94" s="202" t="s">
        <v>173</v>
      </c>
      <c r="C94" s="203" t="s">
        <v>174</v>
      </c>
      <c r="D94" s="193">
        <f t="shared" si="4"/>
        <v>16350061</v>
      </c>
      <c r="E94" s="195">
        <v>16350061</v>
      </c>
      <c r="F94" s="195"/>
      <c r="G94" s="195"/>
      <c r="H94" s="195"/>
    </row>
    <row r="95" spans="1:8" x14ac:dyDescent="0.2">
      <c r="A95" s="196">
        <v>87</v>
      </c>
      <c r="B95" s="197" t="s">
        <v>175</v>
      </c>
      <c r="C95" s="201" t="s">
        <v>390</v>
      </c>
      <c r="D95" s="193">
        <f t="shared" si="4"/>
        <v>176142548</v>
      </c>
      <c r="E95" s="195">
        <v>135350793</v>
      </c>
      <c r="F95" s="195"/>
      <c r="G95" s="195">
        <v>27676955</v>
      </c>
      <c r="H95" s="195">
        <v>13114800</v>
      </c>
    </row>
    <row r="96" spans="1:8" x14ac:dyDescent="0.2">
      <c r="A96" s="196">
        <v>88</v>
      </c>
      <c r="B96" s="197" t="s">
        <v>177</v>
      </c>
      <c r="C96" s="201" t="s">
        <v>178</v>
      </c>
      <c r="D96" s="193">
        <f t="shared" si="4"/>
        <v>520069598</v>
      </c>
      <c r="E96" s="195">
        <v>383488623</v>
      </c>
      <c r="F96" s="195">
        <v>66853586</v>
      </c>
      <c r="G96" s="195">
        <v>19651953</v>
      </c>
      <c r="H96" s="195">
        <v>50075436</v>
      </c>
    </row>
    <row r="97" spans="1:8" ht="13.5" customHeight="1" x14ac:dyDescent="0.2">
      <c r="A97" s="196">
        <v>89</v>
      </c>
      <c r="B97" s="202" t="s">
        <v>179</v>
      </c>
      <c r="C97" s="203" t="s">
        <v>180</v>
      </c>
      <c r="D97" s="193">
        <f t="shared" si="4"/>
        <v>470214999</v>
      </c>
      <c r="E97" s="195">
        <v>278639016</v>
      </c>
      <c r="F97" s="195"/>
      <c r="G97" s="195">
        <v>118660328</v>
      </c>
      <c r="H97" s="195">
        <v>72915655</v>
      </c>
    </row>
    <row r="98" spans="1:8" ht="14.25" customHeight="1" x14ac:dyDescent="0.2">
      <c r="A98" s="196">
        <v>90</v>
      </c>
      <c r="B98" s="197" t="s">
        <v>181</v>
      </c>
      <c r="C98" s="201" t="s">
        <v>391</v>
      </c>
      <c r="D98" s="193">
        <f t="shared" si="4"/>
        <v>1467646376</v>
      </c>
      <c r="E98" s="195">
        <v>1190342911</v>
      </c>
      <c r="F98" s="195">
        <v>3508136</v>
      </c>
      <c r="G98" s="195">
        <v>46742333</v>
      </c>
      <c r="H98" s="195">
        <v>227052996</v>
      </c>
    </row>
    <row r="99" spans="1:8" x14ac:dyDescent="0.2">
      <c r="A99" s="196">
        <v>91</v>
      </c>
      <c r="B99" s="202" t="s">
        <v>183</v>
      </c>
      <c r="C99" s="203" t="s">
        <v>184</v>
      </c>
      <c r="D99" s="193">
        <f t="shared" si="4"/>
        <v>236283366</v>
      </c>
      <c r="E99" s="195">
        <v>210402166</v>
      </c>
      <c r="F99" s="195"/>
      <c r="G99" s="195"/>
      <c r="H99" s="195">
        <f>5530680+20350520</f>
        <v>25881200</v>
      </c>
    </row>
    <row r="100" spans="1:8" x14ac:dyDescent="0.2">
      <c r="A100" s="196">
        <v>92</v>
      </c>
      <c r="B100" s="199" t="s">
        <v>185</v>
      </c>
      <c r="C100" s="201" t="s">
        <v>392</v>
      </c>
      <c r="D100" s="193">
        <f t="shared" si="4"/>
        <v>0</v>
      </c>
      <c r="E100" s="195">
        <v>0</v>
      </c>
      <c r="F100" s="195"/>
      <c r="G100" s="195"/>
      <c r="H100" s="195"/>
    </row>
    <row r="101" spans="1:8" x14ac:dyDescent="0.2">
      <c r="A101" s="196">
        <v>93</v>
      </c>
      <c r="B101" s="200" t="s">
        <v>187</v>
      </c>
      <c r="C101" s="201" t="s">
        <v>188</v>
      </c>
      <c r="D101" s="193">
        <f t="shared" si="4"/>
        <v>54963963</v>
      </c>
      <c r="E101" s="195">
        <v>51936961</v>
      </c>
      <c r="F101" s="195">
        <f>243494+8854</f>
        <v>252348</v>
      </c>
      <c r="G101" s="195">
        <f>156371-59417</f>
        <v>96954</v>
      </c>
      <c r="H101" s="195">
        <v>2677700</v>
      </c>
    </row>
    <row r="102" spans="1:8" ht="25.5" x14ac:dyDescent="0.2">
      <c r="A102" s="196">
        <v>94</v>
      </c>
      <c r="B102" s="199" t="s">
        <v>189</v>
      </c>
      <c r="C102" s="198" t="s">
        <v>190</v>
      </c>
      <c r="D102" s="193">
        <f t="shared" si="4"/>
        <v>0</v>
      </c>
      <c r="E102" s="195">
        <v>0</v>
      </c>
      <c r="F102" s="195"/>
      <c r="G102" s="195"/>
      <c r="H102" s="195"/>
    </row>
    <row r="103" spans="1:8" x14ac:dyDescent="0.2">
      <c r="A103" s="196">
        <v>95</v>
      </c>
      <c r="B103" s="199" t="s">
        <v>191</v>
      </c>
      <c r="C103" s="203" t="s">
        <v>192</v>
      </c>
      <c r="D103" s="193">
        <f t="shared" si="4"/>
        <v>0</v>
      </c>
      <c r="E103" s="195">
        <v>0</v>
      </c>
      <c r="F103" s="195"/>
      <c r="G103" s="195"/>
      <c r="H103" s="195"/>
    </row>
    <row r="104" spans="1:8" x14ac:dyDescent="0.2">
      <c r="A104" s="196">
        <v>96</v>
      </c>
      <c r="B104" s="200" t="s">
        <v>193</v>
      </c>
      <c r="C104" s="201" t="s">
        <v>194</v>
      </c>
      <c r="D104" s="193">
        <f t="shared" si="4"/>
        <v>173660965</v>
      </c>
      <c r="E104" s="195">
        <v>158805103</v>
      </c>
      <c r="F104" s="195">
        <v>238292</v>
      </c>
      <c r="G104" s="195">
        <v>14617570</v>
      </c>
      <c r="H104" s="195"/>
    </row>
    <row r="105" spans="1:8" x14ac:dyDescent="0.2">
      <c r="A105" s="196">
        <v>97</v>
      </c>
      <c r="B105" s="199" t="s">
        <v>195</v>
      </c>
      <c r="C105" s="198" t="s">
        <v>196</v>
      </c>
      <c r="D105" s="193">
        <f t="shared" si="4"/>
        <v>31457043</v>
      </c>
      <c r="E105" s="195">
        <v>31457043</v>
      </c>
      <c r="F105" s="195"/>
      <c r="G105" s="195"/>
      <c r="H105" s="195"/>
    </row>
    <row r="106" spans="1:8" x14ac:dyDescent="0.2">
      <c r="A106" s="196">
        <v>98</v>
      </c>
      <c r="B106" s="200" t="s">
        <v>197</v>
      </c>
      <c r="C106" s="201" t="s">
        <v>198</v>
      </c>
      <c r="D106" s="193">
        <f t="shared" si="4"/>
        <v>30218214</v>
      </c>
      <c r="E106" s="195">
        <v>30218214</v>
      </c>
      <c r="F106" s="195"/>
      <c r="G106" s="195"/>
      <c r="H106" s="195"/>
    </row>
    <row r="107" spans="1:8" x14ac:dyDescent="0.2">
      <c r="A107" s="196">
        <v>99</v>
      </c>
      <c r="B107" s="200" t="s">
        <v>199</v>
      </c>
      <c r="C107" s="201" t="s">
        <v>200</v>
      </c>
      <c r="D107" s="193">
        <f t="shared" si="4"/>
        <v>94934343</v>
      </c>
      <c r="E107" s="195">
        <v>94934343</v>
      </c>
      <c r="F107" s="195"/>
      <c r="G107" s="195"/>
      <c r="H107" s="195"/>
    </row>
    <row r="108" spans="1:8" x14ac:dyDescent="0.2">
      <c r="A108" s="196">
        <v>100</v>
      </c>
      <c r="B108" s="199" t="s">
        <v>201</v>
      </c>
      <c r="C108" s="203" t="s">
        <v>202</v>
      </c>
      <c r="D108" s="193">
        <f t="shared" si="4"/>
        <v>44652748</v>
      </c>
      <c r="E108" s="195">
        <v>44652748</v>
      </c>
      <c r="F108" s="195"/>
      <c r="G108" s="195"/>
      <c r="H108" s="195"/>
    </row>
    <row r="109" spans="1:8" x14ac:dyDescent="0.2">
      <c r="A109" s="196">
        <v>101</v>
      </c>
      <c r="B109" s="199" t="s">
        <v>203</v>
      </c>
      <c r="C109" s="198" t="s">
        <v>204</v>
      </c>
      <c r="D109" s="193">
        <f t="shared" si="4"/>
        <v>65985363</v>
      </c>
      <c r="E109" s="195">
        <v>65985363</v>
      </c>
      <c r="F109" s="195">
        <v>0</v>
      </c>
      <c r="G109" s="195"/>
      <c r="H109" s="195"/>
    </row>
    <row r="110" spans="1:8" x14ac:dyDescent="0.2">
      <c r="A110" s="196">
        <v>102</v>
      </c>
      <c r="B110" s="197" t="s">
        <v>205</v>
      </c>
      <c r="C110" s="198" t="s">
        <v>206</v>
      </c>
      <c r="D110" s="193">
        <f t="shared" si="4"/>
        <v>77410671</v>
      </c>
      <c r="E110" s="195">
        <v>77410671</v>
      </c>
      <c r="F110" s="195"/>
      <c r="G110" s="195"/>
      <c r="H110" s="195"/>
    </row>
    <row r="111" spans="1:8" x14ac:dyDescent="0.2">
      <c r="A111" s="196">
        <v>103</v>
      </c>
      <c r="B111" s="197" t="s">
        <v>207</v>
      </c>
      <c r="C111" s="198" t="s">
        <v>208</v>
      </c>
      <c r="D111" s="193">
        <f t="shared" si="4"/>
        <v>85920454</v>
      </c>
      <c r="E111" s="195">
        <v>85920454</v>
      </c>
      <c r="F111" s="195"/>
      <c r="G111" s="195"/>
      <c r="H111" s="195"/>
    </row>
    <row r="112" spans="1:8" x14ac:dyDescent="0.2">
      <c r="A112" s="196">
        <v>104</v>
      </c>
      <c r="B112" s="200" t="s">
        <v>209</v>
      </c>
      <c r="C112" s="201" t="s">
        <v>210</v>
      </c>
      <c r="D112" s="193">
        <f t="shared" si="4"/>
        <v>27668080</v>
      </c>
      <c r="E112" s="195">
        <v>27668080</v>
      </c>
      <c r="F112" s="195"/>
      <c r="G112" s="195"/>
      <c r="H112" s="195"/>
    </row>
    <row r="113" spans="1:8" x14ac:dyDescent="0.2">
      <c r="A113" s="196">
        <v>105</v>
      </c>
      <c r="B113" s="202" t="s">
        <v>211</v>
      </c>
      <c r="C113" s="203" t="s">
        <v>212</v>
      </c>
      <c r="D113" s="193">
        <f t="shared" si="4"/>
        <v>39738425</v>
      </c>
      <c r="E113" s="195">
        <v>39738425</v>
      </c>
      <c r="F113" s="195"/>
      <c r="G113" s="195"/>
      <c r="H113" s="195"/>
    </row>
    <row r="114" spans="1:8" x14ac:dyDescent="0.2">
      <c r="A114" s="196">
        <v>106</v>
      </c>
      <c r="B114" s="197" t="s">
        <v>213</v>
      </c>
      <c r="C114" s="198" t="s">
        <v>214</v>
      </c>
      <c r="D114" s="193">
        <f t="shared" si="4"/>
        <v>71042588</v>
      </c>
      <c r="E114" s="195">
        <v>70337728</v>
      </c>
      <c r="F114" s="195">
        <v>704860</v>
      </c>
      <c r="G114" s="195"/>
      <c r="H114" s="195"/>
    </row>
    <row r="115" spans="1:8" x14ac:dyDescent="0.2">
      <c r="A115" s="196">
        <v>107</v>
      </c>
      <c r="B115" s="199" t="s">
        <v>215</v>
      </c>
      <c r="C115" s="198" t="s">
        <v>216</v>
      </c>
      <c r="D115" s="193">
        <f t="shared" si="4"/>
        <v>193690179</v>
      </c>
      <c r="E115" s="195">
        <v>133847199</v>
      </c>
      <c r="F115" s="195">
        <v>7470409</v>
      </c>
      <c r="G115" s="195">
        <v>10055498</v>
      </c>
      <c r="H115" s="195">
        <v>42317073</v>
      </c>
    </row>
    <row r="116" spans="1:8" x14ac:dyDescent="0.2">
      <c r="A116" s="196">
        <v>108</v>
      </c>
      <c r="B116" s="200" t="s">
        <v>217</v>
      </c>
      <c r="C116" s="201" t="s">
        <v>218</v>
      </c>
      <c r="D116" s="193">
        <f t="shared" si="4"/>
        <v>32104000</v>
      </c>
      <c r="E116" s="195">
        <v>32032615</v>
      </c>
      <c r="F116" s="195">
        <v>71385</v>
      </c>
      <c r="G116" s="195"/>
      <c r="H116" s="195"/>
    </row>
    <row r="117" spans="1:8" ht="12" customHeight="1" x14ac:dyDescent="0.2">
      <c r="A117" s="196">
        <v>109</v>
      </c>
      <c r="B117" s="200" t="s">
        <v>219</v>
      </c>
      <c r="C117" s="201" t="s">
        <v>220</v>
      </c>
      <c r="D117" s="193">
        <f t="shared" si="4"/>
        <v>49821793</v>
      </c>
      <c r="E117" s="195">
        <v>49821793</v>
      </c>
      <c r="F117" s="195">
        <v>0</v>
      </c>
      <c r="G117" s="195"/>
      <c r="H117" s="195"/>
    </row>
    <row r="118" spans="1:8" x14ac:dyDescent="0.2">
      <c r="A118" s="196">
        <v>110</v>
      </c>
      <c r="B118" s="197" t="s">
        <v>221</v>
      </c>
      <c r="C118" s="198" t="s">
        <v>222</v>
      </c>
      <c r="D118" s="193">
        <f t="shared" si="4"/>
        <v>101279115</v>
      </c>
      <c r="E118" s="195">
        <v>101279115</v>
      </c>
      <c r="F118" s="195"/>
      <c r="G118" s="195"/>
      <c r="H118" s="195"/>
    </row>
    <row r="119" spans="1:8" x14ac:dyDescent="0.2">
      <c r="A119" s="196">
        <v>111</v>
      </c>
      <c r="B119" s="199" t="s">
        <v>223</v>
      </c>
      <c r="C119" s="198" t="s">
        <v>224</v>
      </c>
      <c r="D119" s="193">
        <f t="shared" si="4"/>
        <v>34436760</v>
      </c>
      <c r="E119" s="195">
        <v>34436760</v>
      </c>
      <c r="F119" s="195"/>
      <c r="G119" s="195"/>
      <c r="H119" s="195"/>
    </row>
    <row r="120" spans="1:8" x14ac:dyDescent="0.2">
      <c r="A120" s="196">
        <v>112</v>
      </c>
      <c r="B120" s="197" t="s">
        <v>225</v>
      </c>
      <c r="C120" s="201" t="s">
        <v>226</v>
      </c>
      <c r="D120" s="193">
        <f t="shared" si="4"/>
        <v>0</v>
      </c>
      <c r="E120" s="195">
        <v>0</v>
      </c>
      <c r="F120" s="195"/>
      <c r="G120" s="195"/>
      <c r="H120" s="195"/>
    </row>
    <row r="121" spans="1:8" x14ac:dyDescent="0.2">
      <c r="A121" s="196">
        <v>113</v>
      </c>
      <c r="B121" s="197" t="s">
        <v>227</v>
      </c>
      <c r="C121" s="198" t="s">
        <v>228</v>
      </c>
      <c r="D121" s="193">
        <f t="shared" si="4"/>
        <v>0</v>
      </c>
      <c r="E121" s="195">
        <v>0</v>
      </c>
      <c r="F121" s="195"/>
      <c r="G121" s="195"/>
      <c r="H121" s="195"/>
    </row>
    <row r="122" spans="1:8" x14ac:dyDescent="0.2">
      <c r="A122" s="196">
        <v>114</v>
      </c>
      <c r="B122" s="200" t="s">
        <v>229</v>
      </c>
      <c r="C122" s="201" t="s">
        <v>230</v>
      </c>
      <c r="D122" s="193">
        <f t="shared" si="4"/>
        <v>0</v>
      </c>
      <c r="E122" s="195">
        <v>0</v>
      </c>
      <c r="F122" s="195"/>
      <c r="G122" s="195"/>
      <c r="H122" s="195"/>
    </row>
    <row r="123" spans="1:8" ht="13.5" customHeight="1" x14ac:dyDescent="0.2">
      <c r="A123" s="196">
        <v>115</v>
      </c>
      <c r="B123" s="200" t="s">
        <v>231</v>
      </c>
      <c r="C123" s="201" t="s">
        <v>232</v>
      </c>
      <c r="D123" s="193">
        <f t="shared" si="4"/>
        <v>0</v>
      </c>
      <c r="E123" s="195">
        <v>0</v>
      </c>
      <c r="F123" s="195"/>
      <c r="G123" s="195"/>
      <c r="H123" s="195"/>
    </row>
    <row r="124" spans="1:8" x14ac:dyDescent="0.2">
      <c r="A124" s="196">
        <v>116</v>
      </c>
      <c r="B124" s="200" t="s">
        <v>233</v>
      </c>
      <c r="C124" s="201" t="s">
        <v>234</v>
      </c>
      <c r="D124" s="193">
        <f t="shared" si="4"/>
        <v>0</v>
      </c>
      <c r="E124" s="195">
        <v>0</v>
      </c>
      <c r="F124" s="195"/>
      <c r="G124" s="195"/>
      <c r="H124" s="195"/>
    </row>
    <row r="125" spans="1:8" ht="14.25" customHeight="1" x14ac:dyDescent="0.2">
      <c r="A125" s="196">
        <v>117</v>
      </c>
      <c r="B125" s="200" t="s">
        <v>235</v>
      </c>
      <c r="C125" s="201" t="s">
        <v>236</v>
      </c>
      <c r="D125" s="193">
        <f t="shared" si="4"/>
        <v>0</v>
      </c>
      <c r="E125" s="195">
        <v>0</v>
      </c>
      <c r="F125" s="195"/>
      <c r="G125" s="195"/>
      <c r="H125" s="195"/>
    </row>
    <row r="126" spans="1:8" x14ac:dyDescent="0.2">
      <c r="A126" s="196">
        <v>118</v>
      </c>
      <c r="B126" s="200" t="s">
        <v>237</v>
      </c>
      <c r="C126" s="201" t="s">
        <v>238</v>
      </c>
      <c r="D126" s="193">
        <f t="shared" si="4"/>
        <v>0</v>
      </c>
      <c r="E126" s="195">
        <v>0</v>
      </c>
      <c r="F126" s="195"/>
      <c r="G126" s="195"/>
      <c r="H126" s="195"/>
    </row>
    <row r="127" spans="1:8" ht="12.75" customHeight="1" x14ac:dyDescent="0.2">
      <c r="A127" s="196">
        <v>119</v>
      </c>
      <c r="B127" s="200" t="s">
        <v>239</v>
      </c>
      <c r="C127" s="201" t="s">
        <v>240</v>
      </c>
      <c r="D127" s="193">
        <f t="shared" si="4"/>
        <v>0</v>
      </c>
      <c r="E127" s="195">
        <v>0</v>
      </c>
      <c r="F127" s="195"/>
      <c r="G127" s="195"/>
      <c r="H127" s="195"/>
    </row>
    <row r="128" spans="1:8" x14ac:dyDescent="0.2">
      <c r="A128" s="196">
        <v>120</v>
      </c>
      <c r="B128" s="208" t="s">
        <v>241</v>
      </c>
      <c r="C128" s="209" t="s">
        <v>242</v>
      </c>
      <c r="D128" s="193">
        <f t="shared" si="4"/>
        <v>0</v>
      </c>
      <c r="E128" s="195">
        <v>0</v>
      </c>
      <c r="F128" s="195"/>
      <c r="G128" s="195"/>
      <c r="H128" s="195"/>
    </row>
    <row r="129" spans="1:8" x14ac:dyDescent="0.2">
      <c r="A129" s="196">
        <v>121</v>
      </c>
      <c r="B129" s="199" t="s">
        <v>243</v>
      </c>
      <c r="C129" s="198" t="s">
        <v>244</v>
      </c>
      <c r="D129" s="193">
        <f t="shared" si="4"/>
        <v>240394658</v>
      </c>
      <c r="E129" s="195">
        <v>5923068</v>
      </c>
      <c r="F129" s="195">
        <v>195196175</v>
      </c>
      <c r="G129" s="195"/>
      <c r="H129" s="195">
        <v>39275415</v>
      </c>
    </row>
    <row r="130" spans="1:8" x14ac:dyDescent="0.2">
      <c r="A130" s="196">
        <v>122</v>
      </c>
      <c r="B130" s="200" t="s">
        <v>245</v>
      </c>
      <c r="C130" s="201" t="s">
        <v>246</v>
      </c>
      <c r="D130" s="193">
        <f t="shared" si="4"/>
        <v>63801</v>
      </c>
      <c r="E130" s="195">
        <f>63801</f>
        <v>63801</v>
      </c>
      <c r="F130" s="195"/>
      <c r="G130" s="195"/>
      <c r="H130" s="195"/>
    </row>
    <row r="131" spans="1:8" x14ac:dyDescent="0.2">
      <c r="A131" s="196">
        <v>123</v>
      </c>
      <c r="B131" s="197" t="s">
        <v>247</v>
      </c>
      <c r="C131" s="210" t="s">
        <v>248</v>
      </c>
      <c r="D131" s="193">
        <f t="shared" si="4"/>
        <v>0</v>
      </c>
      <c r="E131" s="195">
        <v>0</v>
      </c>
      <c r="F131" s="195"/>
      <c r="G131" s="195"/>
      <c r="H131" s="195"/>
    </row>
    <row r="132" spans="1:8" ht="25.5" x14ac:dyDescent="0.2">
      <c r="A132" s="196">
        <v>124</v>
      </c>
      <c r="B132" s="200" t="s">
        <v>249</v>
      </c>
      <c r="C132" s="201" t="s">
        <v>250</v>
      </c>
      <c r="D132" s="193">
        <f t="shared" si="4"/>
        <v>0</v>
      </c>
      <c r="E132" s="195">
        <v>0</v>
      </c>
      <c r="F132" s="195"/>
      <c r="G132" s="195"/>
      <c r="H132" s="195"/>
    </row>
    <row r="133" spans="1:8" ht="21.75" customHeight="1" x14ac:dyDescent="0.2">
      <c r="A133" s="196">
        <v>125</v>
      </c>
      <c r="B133" s="200" t="s">
        <v>251</v>
      </c>
      <c r="C133" s="201" t="s">
        <v>252</v>
      </c>
      <c r="D133" s="193">
        <f t="shared" si="4"/>
        <v>0</v>
      </c>
      <c r="E133" s="195">
        <v>0</v>
      </c>
      <c r="F133" s="195"/>
      <c r="G133" s="195"/>
      <c r="H133" s="195"/>
    </row>
    <row r="134" spans="1:8" x14ac:dyDescent="0.2">
      <c r="A134" s="196">
        <v>126</v>
      </c>
      <c r="B134" s="199" t="s">
        <v>253</v>
      </c>
      <c r="C134" s="201" t="s">
        <v>393</v>
      </c>
      <c r="D134" s="193">
        <f t="shared" si="4"/>
        <v>0</v>
      </c>
      <c r="E134" s="195">
        <v>0</v>
      </c>
      <c r="F134" s="195"/>
      <c r="G134" s="195"/>
      <c r="H134" s="195"/>
    </row>
    <row r="135" spans="1:8" x14ac:dyDescent="0.2">
      <c r="A135" s="196">
        <v>127</v>
      </c>
      <c r="B135" s="202" t="s">
        <v>255</v>
      </c>
      <c r="C135" s="203" t="s">
        <v>256</v>
      </c>
      <c r="D135" s="193">
        <f t="shared" si="4"/>
        <v>0</v>
      </c>
      <c r="E135" s="195">
        <v>0</v>
      </c>
      <c r="F135" s="195"/>
      <c r="G135" s="195"/>
      <c r="H135" s="195"/>
    </row>
    <row r="136" spans="1:8" x14ac:dyDescent="0.2">
      <c r="A136" s="196">
        <v>128</v>
      </c>
      <c r="B136" s="200" t="s">
        <v>257</v>
      </c>
      <c r="C136" s="201" t="s">
        <v>258</v>
      </c>
      <c r="D136" s="193">
        <f t="shared" si="4"/>
        <v>0</v>
      </c>
      <c r="E136" s="195">
        <v>0</v>
      </c>
      <c r="F136" s="195"/>
      <c r="G136" s="195"/>
      <c r="H136" s="195"/>
    </row>
    <row r="137" spans="1:8" ht="9.75" customHeight="1" x14ac:dyDescent="0.2">
      <c r="A137" s="196">
        <v>129</v>
      </c>
      <c r="B137" s="197" t="s">
        <v>259</v>
      </c>
      <c r="C137" s="198" t="s">
        <v>260</v>
      </c>
      <c r="D137" s="193">
        <f t="shared" ref="D137:D156" si="5">E137+F137+G137+H137</f>
        <v>0</v>
      </c>
      <c r="E137" s="195">
        <v>0</v>
      </c>
      <c r="F137" s="195"/>
      <c r="G137" s="195"/>
      <c r="H137" s="195"/>
    </row>
    <row r="138" spans="1:8" x14ac:dyDescent="0.2">
      <c r="A138" s="196">
        <v>130</v>
      </c>
      <c r="B138" s="199" t="s">
        <v>261</v>
      </c>
      <c r="C138" s="198" t="s">
        <v>262</v>
      </c>
      <c r="D138" s="193">
        <f t="shared" si="5"/>
        <v>0</v>
      </c>
      <c r="E138" s="195">
        <v>0</v>
      </c>
      <c r="F138" s="195"/>
      <c r="G138" s="195"/>
      <c r="H138" s="195"/>
    </row>
    <row r="139" spans="1:8" x14ac:dyDescent="0.2">
      <c r="A139" s="196">
        <v>131</v>
      </c>
      <c r="B139" s="200" t="s">
        <v>263</v>
      </c>
      <c r="C139" s="201" t="s">
        <v>264</v>
      </c>
      <c r="D139" s="193">
        <f t="shared" si="5"/>
        <v>0</v>
      </c>
      <c r="E139" s="195">
        <v>0</v>
      </c>
      <c r="F139" s="195"/>
      <c r="G139" s="195"/>
      <c r="H139" s="195"/>
    </row>
    <row r="140" spans="1:8" x14ac:dyDescent="0.2">
      <c r="A140" s="196">
        <v>132</v>
      </c>
      <c r="B140" s="200" t="s">
        <v>265</v>
      </c>
      <c r="C140" s="201" t="s">
        <v>266</v>
      </c>
      <c r="D140" s="193">
        <f t="shared" si="5"/>
        <v>0</v>
      </c>
      <c r="E140" s="195">
        <v>0</v>
      </c>
      <c r="F140" s="195"/>
      <c r="G140" s="195"/>
      <c r="H140" s="195"/>
    </row>
    <row r="141" spans="1:8" ht="13.5" customHeight="1" x14ac:dyDescent="0.2">
      <c r="A141" s="196">
        <v>133</v>
      </c>
      <c r="B141" s="200" t="s">
        <v>267</v>
      </c>
      <c r="C141" s="201" t="s">
        <v>268</v>
      </c>
      <c r="D141" s="193">
        <f t="shared" si="5"/>
        <v>1661937050</v>
      </c>
      <c r="E141" s="195">
        <v>1033276157</v>
      </c>
      <c r="F141" s="195">
        <v>152146078</v>
      </c>
      <c r="G141" s="195">
        <v>32916734</v>
      </c>
      <c r="H141" s="195">
        <v>443598081</v>
      </c>
    </row>
    <row r="142" spans="1:8" x14ac:dyDescent="0.2">
      <c r="A142" s="196">
        <v>134</v>
      </c>
      <c r="B142" s="206" t="s">
        <v>269</v>
      </c>
      <c r="C142" s="203" t="s">
        <v>270</v>
      </c>
      <c r="D142" s="193">
        <f t="shared" si="5"/>
        <v>3168298878</v>
      </c>
      <c r="E142" s="195">
        <v>86163628</v>
      </c>
      <c r="F142" s="195">
        <v>2867403625</v>
      </c>
      <c r="G142" s="195"/>
      <c r="H142" s="195">
        <v>214731625</v>
      </c>
    </row>
    <row r="143" spans="1:8" x14ac:dyDescent="0.2">
      <c r="A143" s="196">
        <v>135</v>
      </c>
      <c r="B143" s="200" t="s">
        <v>271</v>
      </c>
      <c r="C143" s="201" t="s">
        <v>272</v>
      </c>
      <c r="D143" s="193">
        <f t="shared" si="5"/>
        <v>1035369447</v>
      </c>
      <c r="E143" s="195">
        <v>338795431</v>
      </c>
      <c r="F143" s="195"/>
      <c r="G143" s="195">
        <v>20544537</v>
      </c>
      <c r="H143" s="195">
        <v>676029479</v>
      </c>
    </row>
    <row r="144" spans="1:8" x14ac:dyDescent="0.2">
      <c r="A144" s="196">
        <v>136</v>
      </c>
      <c r="B144" s="197" t="s">
        <v>273</v>
      </c>
      <c r="C144" s="198" t="s">
        <v>274</v>
      </c>
      <c r="D144" s="193">
        <f t="shared" si="5"/>
        <v>869385338</v>
      </c>
      <c r="E144" s="195">
        <v>514313877</v>
      </c>
      <c r="F144" s="195">
        <v>128665381</v>
      </c>
      <c r="G144" s="195">
        <v>12807441</v>
      </c>
      <c r="H144" s="195">
        <v>213598639</v>
      </c>
    </row>
    <row r="145" spans="1:8" ht="10.5" customHeight="1" x14ac:dyDescent="0.2">
      <c r="A145" s="196">
        <v>137</v>
      </c>
      <c r="B145" s="200" t="s">
        <v>275</v>
      </c>
      <c r="C145" s="201" t="s">
        <v>276</v>
      </c>
      <c r="D145" s="193">
        <f t="shared" si="5"/>
        <v>567467421</v>
      </c>
      <c r="E145" s="195">
        <v>409496361</v>
      </c>
      <c r="F145" s="195"/>
      <c r="G145" s="195"/>
      <c r="H145" s="195">
        <v>157971060</v>
      </c>
    </row>
    <row r="146" spans="1:8" x14ac:dyDescent="0.2">
      <c r="A146" s="196">
        <v>138</v>
      </c>
      <c r="B146" s="197" t="s">
        <v>277</v>
      </c>
      <c r="C146" s="201" t="s">
        <v>278</v>
      </c>
      <c r="D146" s="193">
        <f t="shared" si="5"/>
        <v>168455109</v>
      </c>
      <c r="E146" s="195">
        <v>162763345</v>
      </c>
      <c r="F146" s="195"/>
      <c r="G146" s="195"/>
      <c r="H146" s="195">
        <v>5691764</v>
      </c>
    </row>
    <row r="147" spans="1:8" x14ac:dyDescent="0.2">
      <c r="A147" s="196">
        <v>139</v>
      </c>
      <c r="B147" s="202" t="s">
        <v>279</v>
      </c>
      <c r="C147" s="203" t="s">
        <v>280</v>
      </c>
      <c r="D147" s="193">
        <f t="shared" si="5"/>
        <v>850402031</v>
      </c>
      <c r="E147" s="195">
        <v>588465163</v>
      </c>
      <c r="F147" s="195"/>
      <c r="G147" s="195"/>
      <c r="H147" s="195">
        <f>268898888-6962020</f>
        <v>261936868</v>
      </c>
    </row>
    <row r="148" spans="1:8" x14ac:dyDescent="0.2">
      <c r="A148" s="196">
        <v>140</v>
      </c>
      <c r="B148" s="200" t="s">
        <v>281</v>
      </c>
      <c r="C148" s="201" t="s">
        <v>282</v>
      </c>
      <c r="D148" s="193">
        <f t="shared" si="5"/>
        <v>0</v>
      </c>
      <c r="E148" s="195">
        <v>0</v>
      </c>
      <c r="F148" s="195"/>
      <c r="G148" s="195"/>
      <c r="H148" s="195"/>
    </row>
    <row r="149" spans="1:8" x14ac:dyDescent="0.2">
      <c r="A149" s="196">
        <v>141</v>
      </c>
      <c r="B149" s="200" t="s">
        <v>283</v>
      </c>
      <c r="C149" s="201" t="s">
        <v>284</v>
      </c>
      <c r="D149" s="193">
        <f t="shared" si="5"/>
        <v>0</v>
      </c>
      <c r="E149" s="195">
        <v>0</v>
      </c>
      <c r="F149" s="195"/>
      <c r="G149" s="195"/>
      <c r="H149" s="195"/>
    </row>
    <row r="150" spans="1:8" x14ac:dyDescent="0.2">
      <c r="A150" s="196">
        <v>142</v>
      </c>
      <c r="B150" s="200" t="s">
        <v>285</v>
      </c>
      <c r="C150" s="201" t="s">
        <v>286</v>
      </c>
      <c r="D150" s="193">
        <f t="shared" si="5"/>
        <v>281215504</v>
      </c>
      <c r="E150" s="195">
        <v>179660855</v>
      </c>
      <c r="F150" s="195"/>
      <c r="G150" s="195">
        <v>69979819</v>
      </c>
      <c r="H150" s="195">
        <v>31574830</v>
      </c>
    </row>
    <row r="151" spans="1:8" x14ac:dyDescent="0.2">
      <c r="A151" s="196">
        <v>143</v>
      </c>
      <c r="B151" s="202" t="s">
        <v>287</v>
      </c>
      <c r="C151" s="203" t="s">
        <v>288</v>
      </c>
      <c r="D151" s="193">
        <f t="shared" si="5"/>
        <v>950711434</v>
      </c>
      <c r="E151" s="195">
        <v>730891714</v>
      </c>
      <c r="F151" s="195">
        <v>2558648</v>
      </c>
      <c r="G151" s="195">
        <v>44975796</v>
      </c>
      <c r="H151" s="195">
        <v>172285276</v>
      </c>
    </row>
    <row r="152" spans="1:8" x14ac:dyDescent="0.2">
      <c r="A152" s="196">
        <v>144</v>
      </c>
      <c r="B152" s="199" t="s">
        <v>289</v>
      </c>
      <c r="C152" s="203" t="s">
        <v>290</v>
      </c>
      <c r="D152" s="193">
        <f t="shared" si="5"/>
        <v>926515090</v>
      </c>
      <c r="E152" s="195">
        <v>648242743</v>
      </c>
      <c r="F152" s="195">
        <v>58730720</v>
      </c>
      <c r="G152" s="195">
        <v>34550368</v>
      </c>
      <c r="H152" s="195">
        <f>185007370-15634-477</f>
        <v>184991259</v>
      </c>
    </row>
    <row r="153" spans="1:8" x14ac:dyDescent="0.2">
      <c r="A153" s="196">
        <v>145</v>
      </c>
      <c r="B153" s="200" t="s">
        <v>291</v>
      </c>
      <c r="C153" s="201" t="s">
        <v>292</v>
      </c>
      <c r="D153" s="193">
        <f t="shared" si="5"/>
        <v>1232303416</v>
      </c>
      <c r="E153" s="195">
        <v>1232303416</v>
      </c>
      <c r="F153" s="195"/>
      <c r="G153" s="195"/>
      <c r="H153" s="195"/>
    </row>
    <row r="154" spans="1:8" x14ac:dyDescent="0.2">
      <c r="A154" s="196">
        <v>146</v>
      </c>
      <c r="B154" s="197" t="s">
        <v>293</v>
      </c>
      <c r="C154" s="198" t="s">
        <v>294</v>
      </c>
      <c r="D154" s="193">
        <f t="shared" si="5"/>
        <v>0</v>
      </c>
      <c r="E154" s="195"/>
      <c r="F154" s="195"/>
      <c r="G154" s="195"/>
      <c r="H154" s="195"/>
    </row>
    <row r="155" spans="1:8" x14ac:dyDescent="0.2">
      <c r="A155" s="196">
        <v>147</v>
      </c>
      <c r="B155" s="197" t="s">
        <v>295</v>
      </c>
      <c r="C155" s="198" t="s">
        <v>296</v>
      </c>
      <c r="D155" s="193">
        <f t="shared" si="5"/>
        <v>0</v>
      </c>
      <c r="E155" s="195"/>
      <c r="F155" s="195"/>
      <c r="G155" s="195"/>
      <c r="H155" s="195"/>
    </row>
    <row r="156" spans="1:8" x14ac:dyDescent="0.2">
      <c r="A156" s="196">
        <v>148</v>
      </c>
      <c r="B156" s="200" t="s">
        <v>297</v>
      </c>
      <c r="C156" s="201" t="s">
        <v>298</v>
      </c>
      <c r="D156" s="193">
        <f t="shared" si="5"/>
        <v>0</v>
      </c>
      <c r="E156" s="195"/>
      <c r="F156" s="195"/>
      <c r="G156" s="195"/>
      <c r="H156" s="195"/>
    </row>
  </sheetData>
  <mergeCells count="8">
    <mergeCell ref="A7:C7"/>
    <mergeCell ref="A8:C8"/>
    <mergeCell ref="A2:H2"/>
    <mergeCell ref="D4:H4"/>
    <mergeCell ref="A4:A5"/>
    <mergeCell ref="B4:B5"/>
    <mergeCell ref="C4:C5"/>
    <mergeCell ref="A6:C6"/>
  </mergeCells>
  <pageMargins left="0" right="0" top="0" bottom="0" header="0" footer="0"/>
  <pageSetup paperSize="9" scale="85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0"/>
  <sheetViews>
    <sheetView zoomScale="98" zoomScaleNormal="98" workbookViewId="0">
      <pane xSplit="3" ySplit="9" topLeftCell="D148" activePane="bottomRight" state="frozen"/>
      <selection pane="topRight" activeCell="D1" sqref="D1"/>
      <selection pane="bottomLeft" activeCell="A10" sqref="A10"/>
      <selection pane="bottomRight" activeCell="L21" sqref="L21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5.7109375" style="52" customWidth="1"/>
    <col min="5" max="6" width="15.140625" style="52" customWidth="1"/>
    <col min="7" max="7" width="15.7109375" style="52" customWidth="1"/>
    <col min="8" max="8" width="18.28515625" style="52" customWidth="1"/>
    <col min="9" max="16384" width="9.140625" style="3"/>
  </cols>
  <sheetData>
    <row r="2" spans="1:9" ht="26.25" customHeight="1" x14ac:dyDescent="0.2">
      <c r="A2" s="118" t="s">
        <v>358</v>
      </c>
      <c r="B2" s="118"/>
      <c r="C2" s="118"/>
      <c r="D2" s="118"/>
      <c r="E2" s="118"/>
      <c r="F2" s="118"/>
      <c r="G2" s="118"/>
    </row>
    <row r="3" spans="1:9" x14ac:dyDescent="0.2">
      <c r="C3" s="4"/>
      <c r="H3" s="52" t="s">
        <v>329</v>
      </c>
    </row>
    <row r="4" spans="1:9" s="5" customFormat="1" ht="24.75" customHeight="1" x14ac:dyDescent="0.2">
      <c r="A4" s="141" t="s">
        <v>0</v>
      </c>
      <c r="B4" s="141" t="s">
        <v>1</v>
      </c>
      <c r="C4" s="141" t="s">
        <v>2</v>
      </c>
      <c r="D4" s="143" t="s">
        <v>324</v>
      </c>
      <c r="E4" s="143"/>
      <c r="F4" s="143"/>
      <c r="G4" s="143"/>
      <c r="H4" s="143"/>
    </row>
    <row r="5" spans="1:9" ht="30.75" customHeight="1" x14ac:dyDescent="0.2">
      <c r="A5" s="141"/>
      <c r="B5" s="141"/>
      <c r="C5" s="141"/>
      <c r="D5" s="144" t="s">
        <v>322</v>
      </c>
      <c r="E5" s="144" t="s">
        <v>320</v>
      </c>
      <c r="F5" s="144" t="s">
        <v>321</v>
      </c>
      <c r="G5" s="144"/>
      <c r="H5" s="145" t="s">
        <v>397</v>
      </c>
    </row>
    <row r="6" spans="1:9" ht="46.5" customHeight="1" x14ac:dyDescent="0.2">
      <c r="A6" s="141"/>
      <c r="B6" s="141"/>
      <c r="C6" s="141"/>
      <c r="D6" s="143"/>
      <c r="E6" s="143"/>
      <c r="F6" s="72" t="s">
        <v>322</v>
      </c>
      <c r="G6" s="72" t="s">
        <v>323</v>
      </c>
      <c r="H6" s="146"/>
    </row>
    <row r="7" spans="1:9" ht="11.25" customHeight="1" x14ac:dyDescent="0.2">
      <c r="A7" s="142" t="s">
        <v>300</v>
      </c>
      <c r="B7" s="142"/>
      <c r="C7" s="142"/>
      <c r="D7" s="78">
        <f>D8+D9</f>
        <v>6842498709</v>
      </c>
      <c r="E7" s="78">
        <f t="shared" ref="E7:H7" si="0">E8+E9</f>
        <v>5332762480</v>
      </c>
      <c r="F7" s="78">
        <f t="shared" si="0"/>
        <v>1405654880</v>
      </c>
      <c r="G7" s="78">
        <f t="shared" si="0"/>
        <v>296232088</v>
      </c>
      <c r="H7" s="78">
        <f t="shared" si="0"/>
        <v>104081349</v>
      </c>
      <c r="I7" s="100"/>
    </row>
    <row r="8" spans="1:9" ht="11.25" customHeight="1" x14ac:dyDescent="0.2">
      <c r="A8" s="138" t="s">
        <v>299</v>
      </c>
      <c r="B8" s="139"/>
      <c r="C8" s="140"/>
      <c r="D8" s="67">
        <f>F8</f>
        <v>105275586</v>
      </c>
      <c r="E8" s="67">
        <v>0</v>
      </c>
      <c r="F8" s="67">
        <v>105275586</v>
      </c>
      <c r="G8" s="67">
        <v>0</v>
      </c>
      <c r="H8" s="79">
        <v>0</v>
      </c>
      <c r="I8" s="100"/>
    </row>
    <row r="9" spans="1:9" ht="11.25" customHeight="1" x14ac:dyDescent="0.2">
      <c r="A9" s="138" t="s">
        <v>394</v>
      </c>
      <c r="B9" s="139"/>
      <c r="C9" s="140"/>
      <c r="D9" s="78">
        <f>SUM(D10:D157)</f>
        <v>6737223123</v>
      </c>
      <c r="E9" s="78">
        <f t="shared" ref="E9:H9" si="1">SUM(E10:E157)</f>
        <v>5332762480</v>
      </c>
      <c r="F9" s="78">
        <f t="shared" si="1"/>
        <v>1300379294</v>
      </c>
      <c r="G9" s="78">
        <f t="shared" si="1"/>
        <v>296232088</v>
      </c>
      <c r="H9" s="78">
        <f t="shared" si="1"/>
        <v>104081349</v>
      </c>
      <c r="I9" s="100"/>
    </row>
    <row r="10" spans="1:9" ht="12" customHeight="1" x14ac:dyDescent="0.2">
      <c r="A10" s="7">
        <v>1</v>
      </c>
      <c r="B10" s="8" t="s">
        <v>3</v>
      </c>
      <c r="C10" s="30" t="s">
        <v>4</v>
      </c>
      <c r="D10" s="45">
        <f>E10+F10+H10</f>
        <v>28489980</v>
      </c>
      <c r="E10" s="45">
        <v>24364733</v>
      </c>
      <c r="F10" s="67">
        <v>3427816</v>
      </c>
      <c r="G10" s="67">
        <v>1540346</v>
      </c>
      <c r="H10" s="67">
        <v>697431</v>
      </c>
      <c r="I10" s="100"/>
    </row>
    <row r="11" spans="1:9" x14ac:dyDescent="0.2">
      <c r="A11" s="7">
        <v>2</v>
      </c>
      <c r="B11" s="11" t="s">
        <v>5</v>
      </c>
      <c r="C11" s="30" t="s">
        <v>6</v>
      </c>
      <c r="D11" s="45">
        <f t="shared" ref="D11:D74" si="2">E11+F11+H11</f>
        <v>29310470</v>
      </c>
      <c r="E11" s="45">
        <v>24964362</v>
      </c>
      <c r="F11" s="10">
        <v>4346108</v>
      </c>
      <c r="G11" s="10">
        <v>3072753</v>
      </c>
      <c r="H11" s="67">
        <v>0</v>
      </c>
      <c r="I11" s="100"/>
    </row>
    <row r="12" spans="1:9" x14ac:dyDescent="0.2">
      <c r="A12" s="7">
        <v>3</v>
      </c>
      <c r="B12" s="12" t="s">
        <v>7</v>
      </c>
      <c r="C12" s="29" t="s">
        <v>8</v>
      </c>
      <c r="D12" s="45">
        <f t="shared" si="2"/>
        <v>93826643</v>
      </c>
      <c r="E12" s="45">
        <v>77046759</v>
      </c>
      <c r="F12" s="10">
        <v>16779884</v>
      </c>
      <c r="G12" s="10">
        <v>4192197</v>
      </c>
      <c r="H12" s="67">
        <v>0</v>
      </c>
      <c r="I12" s="100"/>
    </row>
    <row r="13" spans="1:9" ht="14.25" customHeight="1" x14ac:dyDescent="0.2">
      <c r="A13" s="7">
        <v>4</v>
      </c>
      <c r="B13" s="8" t="s">
        <v>9</v>
      </c>
      <c r="C13" s="30" t="s">
        <v>10</v>
      </c>
      <c r="D13" s="45">
        <f t="shared" si="2"/>
        <v>29382142</v>
      </c>
      <c r="E13" s="45">
        <v>26372762</v>
      </c>
      <c r="F13" s="10">
        <v>3009380</v>
      </c>
      <c r="G13" s="10">
        <v>1397805</v>
      </c>
      <c r="H13" s="67">
        <v>0</v>
      </c>
      <c r="I13" s="100"/>
    </row>
    <row r="14" spans="1:9" x14ac:dyDescent="0.2">
      <c r="A14" s="7">
        <v>5</v>
      </c>
      <c r="B14" s="8" t="s">
        <v>11</v>
      </c>
      <c r="C14" s="30" t="s">
        <v>12</v>
      </c>
      <c r="D14" s="45">
        <f t="shared" si="2"/>
        <v>33970049</v>
      </c>
      <c r="E14" s="45">
        <v>29470882</v>
      </c>
      <c r="F14" s="10">
        <v>4499167</v>
      </c>
      <c r="G14" s="10">
        <v>3158819</v>
      </c>
      <c r="H14" s="67">
        <v>0</v>
      </c>
      <c r="I14" s="100"/>
    </row>
    <row r="15" spans="1:9" x14ac:dyDescent="0.2">
      <c r="A15" s="7">
        <v>6</v>
      </c>
      <c r="B15" s="12" t="s">
        <v>13</v>
      </c>
      <c r="C15" s="29" t="s">
        <v>14</v>
      </c>
      <c r="D15" s="45">
        <f t="shared" si="2"/>
        <v>252215301</v>
      </c>
      <c r="E15" s="45">
        <v>210257328</v>
      </c>
      <c r="F15" s="10">
        <v>41957973</v>
      </c>
      <c r="G15" s="10">
        <v>12690867</v>
      </c>
      <c r="H15" s="67">
        <v>0</v>
      </c>
      <c r="I15" s="100"/>
    </row>
    <row r="16" spans="1:9" x14ac:dyDescent="0.2">
      <c r="A16" s="7">
        <v>7</v>
      </c>
      <c r="B16" s="14" t="s">
        <v>15</v>
      </c>
      <c r="C16" s="31" t="s">
        <v>16</v>
      </c>
      <c r="D16" s="45">
        <f t="shared" si="2"/>
        <v>91692442</v>
      </c>
      <c r="E16" s="45">
        <v>74202781</v>
      </c>
      <c r="F16" s="10">
        <v>17489661</v>
      </c>
      <c r="G16" s="10">
        <v>5162528</v>
      </c>
      <c r="H16" s="67">
        <v>0</v>
      </c>
      <c r="I16" s="100"/>
    </row>
    <row r="17" spans="1:9" x14ac:dyDescent="0.2">
      <c r="A17" s="7">
        <v>8</v>
      </c>
      <c r="B17" s="12" t="s">
        <v>17</v>
      </c>
      <c r="C17" s="29" t="s">
        <v>18</v>
      </c>
      <c r="D17" s="45">
        <f t="shared" si="2"/>
        <v>36900602</v>
      </c>
      <c r="E17" s="45">
        <v>31303213</v>
      </c>
      <c r="F17" s="10">
        <v>5597389</v>
      </c>
      <c r="G17" s="10">
        <v>4636000</v>
      </c>
      <c r="H17" s="67">
        <v>0</v>
      </c>
      <c r="I17" s="100"/>
    </row>
    <row r="18" spans="1:9" x14ac:dyDescent="0.2">
      <c r="A18" s="7">
        <v>9</v>
      </c>
      <c r="B18" s="12" t="s">
        <v>19</v>
      </c>
      <c r="C18" s="29" t="s">
        <v>20</v>
      </c>
      <c r="D18" s="45">
        <f t="shared" si="2"/>
        <v>32165253</v>
      </c>
      <c r="E18" s="45">
        <v>28247599</v>
      </c>
      <c r="F18" s="10">
        <v>3917654</v>
      </c>
      <c r="G18" s="10">
        <v>1444303</v>
      </c>
      <c r="H18" s="67">
        <v>0</v>
      </c>
      <c r="I18" s="100"/>
    </row>
    <row r="19" spans="1:9" x14ac:dyDescent="0.2">
      <c r="A19" s="7">
        <v>10</v>
      </c>
      <c r="B19" s="12" t="s">
        <v>21</v>
      </c>
      <c r="C19" s="29" t="s">
        <v>22</v>
      </c>
      <c r="D19" s="45">
        <f t="shared" si="2"/>
        <v>39718910</v>
      </c>
      <c r="E19" s="45">
        <v>34288066</v>
      </c>
      <c r="F19" s="10">
        <v>5430844</v>
      </c>
      <c r="G19" s="10">
        <v>2928968</v>
      </c>
      <c r="H19" s="67">
        <v>0</v>
      </c>
      <c r="I19" s="100"/>
    </row>
    <row r="20" spans="1:9" x14ac:dyDescent="0.2">
      <c r="A20" s="7">
        <v>11</v>
      </c>
      <c r="B20" s="12" t="s">
        <v>23</v>
      </c>
      <c r="C20" s="29" t="s">
        <v>24</v>
      </c>
      <c r="D20" s="45">
        <f t="shared" si="2"/>
        <v>32531059</v>
      </c>
      <c r="E20" s="45">
        <v>29815604</v>
      </c>
      <c r="F20" s="10">
        <v>2715455</v>
      </c>
      <c r="G20" s="10">
        <v>1939466</v>
      </c>
      <c r="H20" s="67">
        <v>0</v>
      </c>
      <c r="I20" s="100"/>
    </row>
    <row r="21" spans="1:9" x14ac:dyDescent="0.2">
      <c r="A21" s="7">
        <v>12</v>
      </c>
      <c r="B21" s="12" t="s">
        <v>25</v>
      </c>
      <c r="C21" s="29" t="s">
        <v>26</v>
      </c>
      <c r="D21" s="45">
        <f t="shared" si="2"/>
        <v>62304299</v>
      </c>
      <c r="E21" s="45">
        <v>57157144</v>
      </c>
      <c r="F21" s="10">
        <v>5147155</v>
      </c>
      <c r="G21" s="10">
        <v>844477</v>
      </c>
      <c r="H21" s="67">
        <v>0</v>
      </c>
      <c r="I21" s="100"/>
    </row>
    <row r="22" spans="1:9" x14ac:dyDescent="0.2">
      <c r="A22" s="7">
        <v>13</v>
      </c>
      <c r="B22" s="8" t="s">
        <v>27</v>
      </c>
      <c r="C22" s="29" t="s">
        <v>28</v>
      </c>
      <c r="D22" s="45">
        <f t="shared" si="2"/>
        <v>0</v>
      </c>
      <c r="E22" s="45">
        <v>0</v>
      </c>
      <c r="F22" s="10">
        <v>0</v>
      </c>
      <c r="G22" s="10">
        <v>0</v>
      </c>
      <c r="H22" s="67">
        <v>0</v>
      </c>
      <c r="I22" s="100"/>
    </row>
    <row r="23" spans="1:9" x14ac:dyDescent="0.2">
      <c r="A23" s="7">
        <v>14</v>
      </c>
      <c r="B23" s="8" t="s">
        <v>29</v>
      </c>
      <c r="C23" s="30" t="s">
        <v>30</v>
      </c>
      <c r="D23" s="45">
        <f t="shared" si="2"/>
        <v>0</v>
      </c>
      <c r="E23" s="45">
        <v>0</v>
      </c>
      <c r="F23" s="10">
        <v>0</v>
      </c>
      <c r="G23" s="10">
        <v>0</v>
      </c>
      <c r="H23" s="67">
        <v>0</v>
      </c>
      <c r="I23" s="100"/>
    </row>
    <row r="24" spans="1:9" x14ac:dyDescent="0.2">
      <c r="A24" s="7">
        <v>15</v>
      </c>
      <c r="B24" s="12" t="s">
        <v>31</v>
      </c>
      <c r="C24" s="29" t="s">
        <v>32</v>
      </c>
      <c r="D24" s="45">
        <f t="shared" si="2"/>
        <v>40404578</v>
      </c>
      <c r="E24" s="45">
        <v>38753081</v>
      </c>
      <c r="F24" s="10">
        <v>1651497</v>
      </c>
      <c r="G24" s="10">
        <v>55855</v>
      </c>
      <c r="H24" s="67">
        <v>0</v>
      </c>
      <c r="I24" s="100"/>
    </row>
    <row r="25" spans="1:9" x14ac:dyDescent="0.2">
      <c r="A25" s="7">
        <v>16</v>
      </c>
      <c r="B25" s="12" t="s">
        <v>33</v>
      </c>
      <c r="C25" s="29" t="s">
        <v>34</v>
      </c>
      <c r="D25" s="45">
        <f t="shared" si="2"/>
        <v>63479743</v>
      </c>
      <c r="E25" s="45">
        <v>57727914</v>
      </c>
      <c r="F25" s="10">
        <v>5751829</v>
      </c>
      <c r="G25" s="10">
        <v>3496329</v>
      </c>
      <c r="H25" s="67">
        <v>0</v>
      </c>
      <c r="I25" s="100"/>
    </row>
    <row r="26" spans="1:9" x14ac:dyDescent="0.2">
      <c r="A26" s="7">
        <v>17</v>
      </c>
      <c r="B26" s="12" t="s">
        <v>35</v>
      </c>
      <c r="C26" s="29" t="s">
        <v>36</v>
      </c>
      <c r="D26" s="45">
        <f t="shared" si="2"/>
        <v>84702146</v>
      </c>
      <c r="E26" s="45">
        <v>74722658</v>
      </c>
      <c r="F26" s="10">
        <v>9979488</v>
      </c>
      <c r="G26" s="10">
        <v>6885497</v>
      </c>
      <c r="H26" s="67">
        <v>0</v>
      </c>
      <c r="I26" s="100"/>
    </row>
    <row r="27" spans="1:9" x14ac:dyDescent="0.2">
      <c r="A27" s="7">
        <v>18</v>
      </c>
      <c r="B27" s="12" t="s">
        <v>37</v>
      </c>
      <c r="C27" s="29" t="s">
        <v>38</v>
      </c>
      <c r="D27" s="45">
        <f t="shared" si="2"/>
        <v>166853397</v>
      </c>
      <c r="E27" s="45">
        <v>132431748</v>
      </c>
      <c r="F27" s="10">
        <v>29392840</v>
      </c>
      <c r="G27" s="10">
        <v>4791382</v>
      </c>
      <c r="H27" s="67">
        <v>5028809</v>
      </c>
      <c r="I27" s="100"/>
    </row>
    <row r="28" spans="1:9" x14ac:dyDescent="0.2">
      <c r="A28" s="7">
        <v>19</v>
      </c>
      <c r="B28" s="8" t="s">
        <v>39</v>
      </c>
      <c r="C28" s="30" t="s">
        <v>40</v>
      </c>
      <c r="D28" s="45">
        <f t="shared" si="2"/>
        <v>27129015</v>
      </c>
      <c r="E28" s="45">
        <v>24889722</v>
      </c>
      <c r="F28" s="10">
        <v>2239293</v>
      </c>
      <c r="G28" s="10">
        <v>373368</v>
      </c>
      <c r="H28" s="67">
        <v>0</v>
      </c>
      <c r="I28" s="100"/>
    </row>
    <row r="29" spans="1:9" x14ac:dyDescent="0.2">
      <c r="A29" s="7">
        <v>20</v>
      </c>
      <c r="B29" s="8" t="s">
        <v>41</v>
      </c>
      <c r="C29" s="30" t="s">
        <v>42</v>
      </c>
      <c r="D29" s="45">
        <f t="shared" si="2"/>
        <v>20009803</v>
      </c>
      <c r="E29" s="45">
        <v>18683934</v>
      </c>
      <c r="F29" s="10">
        <v>1325869</v>
      </c>
      <c r="G29" s="10">
        <v>20139</v>
      </c>
      <c r="H29" s="67">
        <v>0</v>
      </c>
      <c r="I29" s="100"/>
    </row>
    <row r="30" spans="1:9" x14ac:dyDescent="0.2">
      <c r="A30" s="7">
        <v>21</v>
      </c>
      <c r="B30" s="8" t="s">
        <v>43</v>
      </c>
      <c r="C30" s="30" t="s">
        <v>44</v>
      </c>
      <c r="D30" s="45">
        <f t="shared" si="2"/>
        <v>105978866</v>
      </c>
      <c r="E30" s="45">
        <v>93979680</v>
      </c>
      <c r="F30" s="10">
        <v>11999186</v>
      </c>
      <c r="G30" s="10">
        <v>6421388</v>
      </c>
      <c r="H30" s="67">
        <v>0</v>
      </c>
      <c r="I30" s="100"/>
    </row>
    <row r="31" spans="1:9" x14ac:dyDescent="0.2">
      <c r="A31" s="7">
        <v>22</v>
      </c>
      <c r="B31" s="8" t="s">
        <v>45</v>
      </c>
      <c r="C31" s="30" t="s">
        <v>46</v>
      </c>
      <c r="D31" s="45">
        <f t="shared" si="2"/>
        <v>103009157</v>
      </c>
      <c r="E31" s="45">
        <v>83148228</v>
      </c>
      <c r="F31" s="10">
        <v>19860929</v>
      </c>
      <c r="G31" s="10">
        <v>6053686</v>
      </c>
      <c r="H31" s="67">
        <v>0</v>
      </c>
      <c r="I31" s="100"/>
    </row>
    <row r="32" spans="1:9" x14ac:dyDescent="0.2">
      <c r="A32" s="7">
        <v>23</v>
      </c>
      <c r="B32" s="12" t="s">
        <v>47</v>
      </c>
      <c r="C32" s="29" t="s">
        <v>48</v>
      </c>
      <c r="D32" s="45">
        <f t="shared" si="2"/>
        <v>43140240</v>
      </c>
      <c r="E32" s="45">
        <v>34376430</v>
      </c>
      <c r="F32" s="10">
        <v>8763810</v>
      </c>
      <c r="G32" s="10">
        <v>6517607</v>
      </c>
      <c r="H32" s="67">
        <v>0</v>
      </c>
      <c r="I32" s="100"/>
    </row>
    <row r="33" spans="1:9" ht="12" customHeight="1" x14ac:dyDescent="0.2">
      <c r="A33" s="7">
        <v>24</v>
      </c>
      <c r="B33" s="12" t="s">
        <v>49</v>
      </c>
      <c r="C33" s="29" t="s">
        <v>50</v>
      </c>
      <c r="D33" s="45">
        <f t="shared" si="2"/>
        <v>0</v>
      </c>
      <c r="E33" s="45">
        <v>0</v>
      </c>
      <c r="F33" s="10">
        <v>0</v>
      </c>
      <c r="G33" s="10">
        <v>0</v>
      </c>
      <c r="H33" s="67">
        <v>0</v>
      </c>
      <c r="I33" s="100"/>
    </row>
    <row r="34" spans="1:9" ht="24" x14ac:dyDescent="0.2">
      <c r="A34" s="7">
        <v>25</v>
      </c>
      <c r="B34" s="12" t="s">
        <v>51</v>
      </c>
      <c r="C34" s="29" t="s">
        <v>52</v>
      </c>
      <c r="D34" s="45">
        <f t="shared" si="2"/>
        <v>0</v>
      </c>
      <c r="E34" s="45">
        <v>0</v>
      </c>
      <c r="F34" s="10">
        <v>0</v>
      </c>
      <c r="G34" s="10">
        <v>0</v>
      </c>
      <c r="H34" s="67">
        <v>0</v>
      </c>
      <c r="I34" s="100"/>
    </row>
    <row r="35" spans="1:9" x14ac:dyDescent="0.2">
      <c r="A35" s="7">
        <v>26</v>
      </c>
      <c r="B35" s="8" t="s">
        <v>53</v>
      </c>
      <c r="C35" s="31" t="s">
        <v>54</v>
      </c>
      <c r="D35" s="45">
        <f t="shared" si="2"/>
        <v>162185111</v>
      </c>
      <c r="E35" s="45">
        <v>109399334</v>
      </c>
      <c r="F35" s="10">
        <v>36932174</v>
      </c>
      <c r="G35" s="10">
        <v>1620201</v>
      </c>
      <c r="H35" s="67">
        <v>15853603</v>
      </c>
      <c r="I35" s="100"/>
    </row>
    <row r="36" spans="1:9" x14ac:dyDescent="0.2">
      <c r="A36" s="7">
        <v>27</v>
      </c>
      <c r="B36" s="12" t="s">
        <v>55</v>
      </c>
      <c r="C36" s="29" t="s">
        <v>56</v>
      </c>
      <c r="D36" s="45">
        <f t="shared" si="2"/>
        <v>188806152</v>
      </c>
      <c r="E36" s="45">
        <v>176046243</v>
      </c>
      <c r="F36" s="10">
        <v>12759909</v>
      </c>
      <c r="G36" s="10">
        <v>1382721</v>
      </c>
      <c r="H36" s="67">
        <v>0</v>
      </c>
      <c r="I36" s="100"/>
    </row>
    <row r="37" spans="1:9" ht="24" customHeight="1" x14ac:dyDescent="0.2">
      <c r="A37" s="7">
        <v>28</v>
      </c>
      <c r="B37" s="12" t="s">
        <v>57</v>
      </c>
      <c r="C37" s="29" t="s">
        <v>58</v>
      </c>
      <c r="D37" s="45">
        <f t="shared" si="2"/>
        <v>134322778</v>
      </c>
      <c r="E37" s="45">
        <v>124570521</v>
      </c>
      <c r="F37" s="10">
        <v>9752257</v>
      </c>
      <c r="G37" s="10">
        <v>268514</v>
      </c>
      <c r="H37" s="67">
        <v>0</v>
      </c>
      <c r="I37" s="100"/>
    </row>
    <row r="38" spans="1:9" ht="12" customHeight="1" x14ac:dyDescent="0.2">
      <c r="A38" s="7">
        <v>29</v>
      </c>
      <c r="B38" s="8" t="s">
        <v>59</v>
      </c>
      <c r="C38" s="30" t="s">
        <v>60</v>
      </c>
      <c r="D38" s="45">
        <f t="shared" si="2"/>
        <v>1634822</v>
      </c>
      <c r="E38" s="45">
        <v>0</v>
      </c>
      <c r="F38" s="10">
        <v>1634822</v>
      </c>
      <c r="G38" s="10">
        <v>0</v>
      </c>
      <c r="H38" s="67">
        <v>0</v>
      </c>
      <c r="I38" s="100"/>
    </row>
    <row r="39" spans="1:9" x14ac:dyDescent="0.2">
      <c r="A39" s="7">
        <v>30</v>
      </c>
      <c r="B39" s="11" t="s">
        <v>61</v>
      </c>
      <c r="C39" s="31" t="s">
        <v>62</v>
      </c>
      <c r="D39" s="45">
        <f t="shared" si="2"/>
        <v>7920930</v>
      </c>
      <c r="E39" s="45">
        <v>0</v>
      </c>
      <c r="F39" s="10">
        <v>7920930</v>
      </c>
      <c r="G39" s="10">
        <v>7920930</v>
      </c>
      <c r="H39" s="67">
        <v>0</v>
      </c>
      <c r="I39" s="100"/>
    </row>
    <row r="40" spans="1:9" ht="24" x14ac:dyDescent="0.2">
      <c r="A40" s="7">
        <v>31</v>
      </c>
      <c r="B40" s="8" t="s">
        <v>63</v>
      </c>
      <c r="C40" s="30" t="s">
        <v>64</v>
      </c>
      <c r="D40" s="45">
        <f t="shared" si="2"/>
        <v>0</v>
      </c>
      <c r="E40" s="45">
        <v>0</v>
      </c>
      <c r="F40" s="10">
        <v>0</v>
      </c>
      <c r="G40" s="10">
        <v>0</v>
      </c>
      <c r="H40" s="67">
        <v>0</v>
      </c>
      <c r="I40" s="100"/>
    </row>
    <row r="41" spans="1:9" x14ac:dyDescent="0.2">
      <c r="A41" s="7">
        <v>32</v>
      </c>
      <c r="B41" s="12" t="s">
        <v>65</v>
      </c>
      <c r="C41" s="29" t="s">
        <v>66</v>
      </c>
      <c r="D41" s="45">
        <f t="shared" si="2"/>
        <v>7725789</v>
      </c>
      <c r="E41" s="45">
        <v>7420344</v>
      </c>
      <c r="F41" s="10">
        <v>305445</v>
      </c>
      <c r="G41" s="10">
        <v>97269</v>
      </c>
      <c r="H41" s="67">
        <v>0</v>
      </c>
      <c r="I41" s="100"/>
    </row>
    <row r="42" spans="1:9" x14ac:dyDescent="0.2">
      <c r="A42" s="7">
        <v>33</v>
      </c>
      <c r="B42" s="11" t="s">
        <v>67</v>
      </c>
      <c r="C42" s="30" t="s">
        <v>68</v>
      </c>
      <c r="D42" s="45">
        <f t="shared" si="2"/>
        <v>128766982</v>
      </c>
      <c r="E42" s="45">
        <v>109241182</v>
      </c>
      <c r="F42" s="10">
        <v>19525800</v>
      </c>
      <c r="G42" s="10">
        <v>4264094</v>
      </c>
      <c r="H42" s="67">
        <v>0</v>
      </c>
      <c r="I42" s="100"/>
    </row>
    <row r="43" spans="1:9" x14ac:dyDescent="0.2">
      <c r="A43" s="7">
        <v>34</v>
      </c>
      <c r="B43" s="14" t="s">
        <v>69</v>
      </c>
      <c r="C43" s="31" t="s">
        <v>70</v>
      </c>
      <c r="D43" s="45">
        <f t="shared" si="2"/>
        <v>200701148</v>
      </c>
      <c r="E43" s="45">
        <v>163507179</v>
      </c>
      <c r="F43" s="10">
        <v>37193969</v>
      </c>
      <c r="G43" s="10">
        <v>11537748</v>
      </c>
      <c r="H43" s="67">
        <v>0</v>
      </c>
      <c r="I43" s="100"/>
    </row>
    <row r="44" spans="1:9" x14ac:dyDescent="0.2">
      <c r="A44" s="7">
        <v>35</v>
      </c>
      <c r="B44" s="8" t="s">
        <v>71</v>
      </c>
      <c r="C44" s="30" t="s">
        <v>72</v>
      </c>
      <c r="D44" s="45">
        <f t="shared" si="2"/>
        <v>1952912</v>
      </c>
      <c r="E44" s="45">
        <v>0</v>
      </c>
      <c r="F44" s="10">
        <v>1952912</v>
      </c>
      <c r="G44" s="10">
        <v>0</v>
      </c>
      <c r="H44" s="67">
        <v>0</v>
      </c>
      <c r="I44" s="100"/>
    </row>
    <row r="45" spans="1:9" x14ac:dyDescent="0.2">
      <c r="A45" s="7">
        <v>36</v>
      </c>
      <c r="B45" s="11" t="s">
        <v>73</v>
      </c>
      <c r="C45" s="30" t="s">
        <v>74</v>
      </c>
      <c r="D45" s="45">
        <f t="shared" si="2"/>
        <v>38364232</v>
      </c>
      <c r="E45" s="45">
        <v>32958363</v>
      </c>
      <c r="F45" s="10">
        <v>5405869</v>
      </c>
      <c r="G45" s="10">
        <v>4709519</v>
      </c>
      <c r="H45" s="67">
        <v>0</v>
      </c>
      <c r="I45" s="100"/>
    </row>
    <row r="46" spans="1:9" x14ac:dyDescent="0.2">
      <c r="A46" s="7">
        <v>37</v>
      </c>
      <c r="B46" s="12" t="s">
        <v>75</v>
      </c>
      <c r="C46" s="29" t="s">
        <v>76</v>
      </c>
      <c r="D46" s="45">
        <f t="shared" si="2"/>
        <v>128526861</v>
      </c>
      <c r="E46" s="45">
        <v>109229700</v>
      </c>
      <c r="F46" s="10">
        <v>19297161</v>
      </c>
      <c r="G46" s="10">
        <v>8387152</v>
      </c>
      <c r="H46" s="67">
        <v>0</v>
      </c>
      <c r="I46" s="100"/>
    </row>
    <row r="47" spans="1:9" x14ac:dyDescent="0.2">
      <c r="A47" s="7">
        <v>38</v>
      </c>
      <c r="B47" s="11" t="s">
        <v>77</v>
      </c>
      <c r="C47" s="30" t="s">
        <v>78</v>
      </c>
      <c r="D47" s="45">
        <f t="shared" si="2"/>
        <v>45971134</v>
      </c>
      <c r="E47" s="45">
        <v>42671824</v>
      </c>
      <c r="F47" s="10">
        <v>3299310</v>
      </c>
      <c r="G47" s="10">
        <v>1510042</v>
      </c>
      <c r="H47" s="67">
        <v>0</v>
      </c>
      <c r="I47" s="100"/>
    </row>
    <row r="48" spans="1:9" x14ac:dyDescent="0.2">
      <c r="A48" s="7">
        <v>39</v>
      </c>
      <c r="B48" s="8" t="s">
        <v>79</v>
      </c>
      <c r="C48" s="30" t="s">
        <v>80</v>
      </c>
      <c r="D48" s="45">
        <f t="shared" si="2"/>
        <v>117178216</v>
      </c>
      <c r="E48" s="45">
        <v>107783207</v>
      </c>
      <c r="F48" s="10">
        <v>9395009</v>
      </c>
      <c r="G48" s="10">
        <v>4828430</v>
      </c>
      <c r="H48" s="67">
        <v>0</v>
      </c>
      <c r="I48" s="100"/>
    </row>
    <row r="49" spans="1:9" x14ac:dyDescent="0.2">
      <c r="A49" s="7">
        <v>40</v>
      </c>
      <c r="B49" s="16" t="s">
        <v>81</v>
      </c>
      <c r="C49" s="32" t="s">
        <v>82</v>
      </c>
      <c r="D49" s="45">
        <f t="shared" si="2"/>
        <v>42890560</v>
      </c>
      <c r="E49" s="45">
        <v>39307695</v>
      </c>
      <c r="F49" s="10">
        <v>3582865</v>
      </c>
      <c r="G49" s="10">
        <v>2600153</v>
      </c>
      <c r="H49" s="67">
        <v>0</v>
      </c>
      <c r="I49" s="100"/>
    </row>
    <row r="50" spans="1:9" x14ac:dyDescent="0.2">
      <c r="A50" s="7">
        <v>41</v>
      </c>
      <c r="B50" s="8" t="s">
        <v>83</v>
      </c>
      <c r="C50" s="30" t="s">
        <v>84</v>
      </c>
      <c r="D50" s="45">
        <f t="shared" si="2"/>
        <v>26493147</v>
      </c>
      <c r="E50" s="45">
        <v>23886047</v>
      </c>
      <c r="F50" s="10">
        <v>2607100</v>
      </c>
      <c r="G50" s="10">
        <v>2416817</v>
      </c>
      <c r="H50" s="67">
        <v>0</v>
      </c>
      <c r="I50" s="100"/>
    </row>
    <row r="51" spans="1:9" x14ac:dyDescent="0.2">
      <c r="A51" s="7">
        <v>42</v>
      </c>
      <c r="B51" s="14" t="s">
        <v>85</v>
      </c>
      <c r="C51" s="31" t="s">
        <v>86</v>
      </c>
      <c r="D51" s="45">
        <f t="shared" si="2"/>
        <v>42940418</v>
      </c>
      <c r="E51" s="45">
        <v>40399927</v>
      </c>
      <c r="F51" s="10">
        <v>2540491</v>
      </c>
      <c r="G51" s="10">
        <v>1392320</v>
      </c>
      <c r="H51" s="67">
        <v>0</v>
      </c>
      <c r="I51" s="100"/>
    </row>
    <row r="52" spans="1:9" x14ac:dyDescent="0.2">
      <c r="A52" s="7">
        <v>43</v>
      </c>
      <c r="B52" s="12" t="s">
        <v>87</v>
      </c>
      <c r="C52" s="29" t="s">
        <v>88</v>
      </c>
      <c r="D52" s="45">
        <f t="shared" si="2"/>
        <v>20917897</v>
      </c>
      <c r="E52" s="45">
        <v>19179770</v>
      </c>
      <c r="F52" s="10">
        <v>1738127</v>
      </c>
      <c r="G52" s="10">
        <v>775414</v>
      </c>
      <c r="H52" s="67">
        <v>0</v>
      </c>
      <c r="I52" s="100"/>
    </row>
    <row r="53" spans="1:9" x14ac:dyDescent="0.2">
      <c r="A53" s="7">
        <v>44</v>
      </c>
      <c r="B53" s="11" t="s">
        <v>89</v>
      </c>
      <c r="C53" s="30" t="s">
        <v>90</v>
      </c>
      <c r="D53" s="45">
        <f t="shared" si="2"/>
        <v>17501995</v>
      </c>
      <c r="E53" s="45">
        <v>16079176</v>
      </c>
      <c r="F53" s="10">
        <v>1422819</v>
      </c>
      <c r="G53" s="10">
        <v>712811</v>
      </c>
      <c r="H53" s="67">
        <v>0</v>
      </c>
      <c r="I53" s="100"/>
    </row>
    <row r="54" spans="1:9" x14ac:dyDescent="0.2">
      <c r="A54" s="7">
        <v>45</v>
      </c>
      <c r="B54" s="12" t="s">
        <v>91</v>
      </c>
      <c r="C54" s="29" t="s">
        <v>92</v>
      </c>
      <c r="D54" s="45">
        <f t="shared" si="2"/>
        <v>189941946</v>
      </c>
      <c r="E54" s="45">
        <v>143200430</v>
      </c>
      <c r="F54" s="10">
        <v>39619750</v>
      </c>
      <c r="G54" s="10">
        <v>6848445</v>
      </c>
      <c r="H54" s="67">
        <v>7121766</v>
      </c>
      <c r="I54" s="100"/>
    </row>
    <row r="55" spans="1:9" x14ac:dyDescent="0.2">
      <c r="A55" s="7">
        <v>46</v>
      </c>
      <c r="B55" s="8" t="s">
        <v>93</v>
      </c>
      <c r="C55" s="30" t="s">
        <v>94</v>
      </c>
      <c r="D55" s="45">
        <f t="shared" si="2"/>
        <v>36684841</v>
      </c>
      <c r="E55" s="45">
        <v>33937716</v>
      </c>
      <c r="F55" s="10">
        <v>2747125</v>
      </c>
      <c r="G55" s="10">
        <v>1095998</v>
      </c>
      <c r="H55" s="67">
        <v>0</v>
      </c>
      <c r="I55" s="100"/>
    </row>
    <row r="56" spans="1:9" ht="10.5" customHeight="1" x14ac:dyDescent="0.2">
      <c r="A56" s="7">
        <v>47</v>
      </c>
      <c r="B56" s="8" t="s">
        <v>95</v>
      </c>
      <c r="C56" s="30" t="s">
        <v>96</v>
      </c>
      <c r="D56" s="45">
        <f t="shared" si="2"/>
        <v>123427428</v>
      </c>
      <c r="E56" s="45">
        <v>114985910</v>
      </c>
      <c r="F56" s="10">
        <v>8441518</v>
      </c>
      <c r="G56" s="10">
        <v>1524755</v>
      </c>
      <c r="H56" s="67">
        <v>0</v>
      </c>
      <c r="I56" s="100"/>
    </row>
    <row r="57" spans="1:9" x14ac:dyDescent="0.2">
      <c r="A57" s="7">
        <v>48</v>
      </c>
      <c r="B57" s="18" t="s">
        <v>97</v>
      </c>
      <c r="C57" s="33" t="s">
        <v>98</v>
      </c>
      <c r="D57" s="45">
        <f t="shared" si="2"/>
        <v>28963513</v>
      </c>
      <c r="E57" s="45">
        <v>26500981</v>
      </c>
      <c r="F57" s="10">
        <v>2462532</v>
      </c>
      <c r="G57" s="10">
        <v>782986</v>
      </c>
      <c r="H57" s="67">
        <v>0</v>
      </c>
      <c r="I57" s="100"/>
    </row>
    <row r="58" spans="1:9" x14ac:dyDescent="0.2">
      <c r="A58" s="7">
        <v>49</v>
      </c>
      <c r="B58" s="12" t="s">
        <v>99</v>
      </c>
      <c r="C58" s="29" t="s">
        <v>100</v>
      </c>
      <c r="D58" s="45">
        <f t="shared" si="2"/>
        <v>45008444</v>
      </c>
      <c r="E58" s="45">
        <v>40314280</v>
      </c>
      <c r="F58" s="10">
        <v>4694164</v>
      </c>
      <c r="G58" s="10">
        <v>2500385</v>
      </c>
      <c r="H58" s="67">
        <v>0</v>
      </c>
      <c r="I58" s="100"/>
    </row>
    <row r="59" spans="1:9" x14ac:dyDescent="0.2">
      <c r="A59" s="7">
        <v>50</v>
      </c>
      <c r="B59" s="11" t="s">
        <v>101</v>
      </c>
      <c r="C59" s="30" t="s">
        <v>102</v>
      </c>
      <c r="D59" s="45">
        <f t="shared" si="2"/>
        <v>52982286</v>
      </c>
      <c r="E59" s="45">
        <v>48416679</v>
      </c>
      <c r="F59" s="10">
        <v>4565607</v>
      </c>
      <c r="G59" s="10">
        <v>1983638</v>
      </c>
      <c r="H59" s="67">
        <v>0</v>
      </c>
      <c r="I59" s="100"/>
    </row>
    <row r="60" spans="1:9" ht="10.5" customHeight="1" x14ac:dyDescent="0.2">
      <c r="A60" s="7">
        <v>51</v>
      </c>
      <c r="B60" s="12" t="s">
        <v>103</v>
      </c>
      <c r="C60" s="29" t="s">
        <v>104</v>
      </c>
      <c r="D60" s="45">
        <f t="shared" si="2"/>
        <v>17130213</v>
      </c>
      <c r="E60" s="45">
        <v>15874076</v>
      </c>
      <c r="F60" s="10">
        <v>1256137</v>
      </c>
      <c r="G60" s="10">
        <v>505756</v>
      </c>
      <c r="H60" s="67">
        <v>0</v>
      </c>
      <c r="I60" s="100"/>
    </row>
    <row r="61" spans="1:9" x14ac:dyDescent="0.2">
      <c r="A61" s="7">
        <v>52</v>
      </c>
      <c r="B61" s="11" t="s">
        <v>105</v>
      </c>
      <c r="C61" s="30" t="s">
        <v>106</v>
      </c>
      <c r="D61" s="45">
        <f t="shared" si="2"/>
        <v>34811078</v>
      </c>
      <c r="E61" s="45">
        <v>31942959</v>
      </c>
      <c r="F61" s="10">
        <v>2868119</v>
      </c>
      <c r="G61" s="10">
        <v>451116</v>
      </c>
      <c r="H61" s="67">
        <v>0</v>
      </c>
      <c r="I61" s="100"/>
    </row>
    <row r="62" spans="1:9" x14ac:dyDescent="0.2">
      <c r="A62" s="7">
        <v>53</v>
      </c>
      <c r="B62" s="12" t="s">
        <v>107</v>
      </c>
      <c r="C62" s="29" t="s">
        <v>108</v>
      </c>
      <c r="D62" s="45">
        <f t="shared" si="2"/>
        <v>52740326</v>
      </c>
      <c r="E62" s="45">
        <v>49295007</v>
      </c>
      <c r="F62" s="10">
        <v>3445319</v>
      </c>
      <c r="G62" s="10">
        <v>1055041</v>
      </c>
      <c r="H62" s="67">
        <v>0</v>
      </c>
      <c r="I62" s="100"/>
    </row>
    <row r="63" spans="1:9" x14ac:dyDescent="0.2">
      <c r="A63" s="7">
        <v>54</v>
      </c>
      <c r="B63" s="12" t="s">
        <v>109</v>
      </c>
      <c r="C63" s="29" t="s">
        <v>110</v>
      </c>
      <c r="D63" s="45">
        <f t="shared" si="2"/>
        <v>190232822</v>
      </c>
      <c r="E63" s="45">
        <v>170355224</v>
      </c>
      <c r="F63" s="10">
        <v>19877598</v>
      </c>
      <c r="G63" s="10">
        <v>7028906</v>
      </c>
      <c r="H63" s="67">
        <v>0</v>
      </c>
      <c r="I63" s="100"/>
    </row>
    <row r="64" spans="1:9" x14ac:dyDescent="0.2">
      <c r="A64" s="7">
        <v>55</v>
      </c>
      <c r="B64" s="12" t="s">
        <v>111</v>
      </c>
      <c r="C64" s="29" t="s">
        <v>112</v>
      </c>
      <c r="D64" s="45">
        <f t="shared" si="2"/>
        <v>30817559</v>
      </c>
      <c r="E64" s="45">
        <v>26885995</v>
      </c>
      <c r="F64" s="10">
        <v>3931564</v>
      </c>
      <c r="G64" s="10">
        <v>2807144</v>
      </c>
      <c r="H64" s="67">
        <v>0</v>
      </c>
      <c r="I64" s="100"/>
    </row>
    <row r="65" spans="1:9" x14ac:dyDescent="0.2">
      <c r="A65" s="7">
        <v>56</v>
      </c>
      <c r="B65" s="12" t="s">
        <v>113</v>
      </c>
      <c r="C65" s="29" t="s">
        <v>114</v>
      </c>
      <c r="D65" s="45">
        <f t="shared" si="2"/>
        <v>0</v>
      </c>
      <c r="E65" s="45">
        <v>0</v>
      </c>
      <c r="F65" s="10">
        <v>0</v>
      </c>
      <c r="G65" s="10">
        <v>0</v>
      </c>
      <c r="H65" s="67">
        <v>0</v>
      </c>
      <c r="I65" s="100"/>
    </row>
    <row r="66" spans="1:9" x14ac:dyDescent="0.2">
      <c r="A66" s="7">
        <v>57</v>
      </c>
      <c r="B66" s="12" t="s">
        <v>115</v>
      </c>
      <c r="C66" s="29" t="s">
        <v>116</v>
      </c>
      <c r="D66" s="45">
        <f t="shared" si="2"/>
        <v>0</v>
      </c>
      <c r="E66" s="45">
        <v>0</v>
      </c>
      <c r="F66" s="10">
        <v>0</v>
      </c>
      <c r="G66" s="10">
        <v>0</v>
      </c>
      <c r="H66" s="67">
        <v>0</v>
      </c>
      <c r="I66" s="100"/>
    </row>
    <row r="67" spans="1:9" ht="17.25" customHeight="1" x14ac:dyDescent="0.2">
      <c r="A67" s="7">
        <v>58</v>
      </c>
      <c r="B67" s="12" t="s">
        <v>117</v>
      </c>
      <c r="C67" s="29" t="s">
        <v>118</v>
      </c>
      <c r="D67" s="45">
        <f t="shared" si="2"/>
        <v>109856759</v>
      </c>
      <c r="E67" s="45">
        <v>107472504</v>
      </c>
      <c r="F67" s="10">
        <v>2384255</v>
      </c>
      <c r="G67" s="10">
        <v>0</v>
      </c>
      <c r="H67" s="67">
        <v>0</v>
      </c>
      <c r="I67" s="100"/>
    </row>
    <row r="68" spans="1:9" ht="15" customHeight="1" x14ac:dyDescent="0.2">
      <c r="A68" s="7">
        <v>59</v>
      </c>
      <c r="B68" s="11" t="s">
        <v>119</v>
      </c>
      <c r="C68" s="29" t="s">
        <v>120</v>
      </c>
      <c r="D68" s="45">
        <f t="shared" si="2"/>
        <v>91672553</v>
      </c>
      <c r="E68" s="45">
        <v>90488949</v>
      </c>
      <c r="F68" s="10">
        <v>1183604</v>
      </c>
      <c r="G68" s="10">
        <v>0</v>
      </c>
      <c r="H68" s="67">
        <v>0</v>
      </c>
      <c r="I68" s="100"/>
    </row>
    <row r="69" spans="1:9" ht="16.5" customHeight="1" x14ac:dyDescent="0.2">
      <c r="A69" s="7">
        <v>60</v>
      </c>
      <c r="B69" s="14" t="s">
        <v>121</v>
      </c>
      <c r="C69" s="31" t="s">
        <v>122</v>
      </c>
      <c r="D69" s="45">
        <f t="shared" si="2"/>
        <v>129925645</v>
      </c>
      <c r="E69" s="45">
        <v>124403574</v>
      </c>
      <c r="F69" s="10">
        <v>5522071</v>
      </c>
      <c r="G69" s="10">
        <v>4656018</v>
      </c>
      <c r="H69" s="67">
        <v>0</v>
      </c>
      <c r="I69" s="100"/>
    </row>
    <row r="70" spans="1:9" ht="17.25" customHeight="1" x14ac:dyDescent="0.2">
      <c r="A70" s="7">
        <v>61</v>
      </c>
      <c r="B70" s="11" t="s">
        <v>123</v>
      </c>
      <c r="C70" s="29" t="s">
        <v>124</v>
      </c>
      <c r="D70" s="45">
        <f t="shared" si="2"/>
        <v>164941034</v>
      </c>
      <c r="E70" s="45">
        <v>147711371</v>
      </c>
      <c r="F70" s="10">
        <v>17229663</v>
      </c>
      <c r="G70" s="10">
        <v>0</v>
      </c>
      <c r="H70" s="67">
        <v>0</v>
      </c>
      <c r="I70" s="100"/>
    </row>
    <row r="71" spans="1:9" ht="12.75" customHeight="1" x14ac:dyDescent="0.2">
      <c r="A71" s="7">
        <v>62</v>
      </c>
      <c r="B71" s="12" t="s">
        <v>125</v>
      </c>
      <c r="C71" s="29" t="s">
        <v>126</v>
      </c>
      <c r="D71" s="45">
        <f t="shared" si="2"/>
        <v>61203977</v>
      </c>
      <c r="E71" s="45">
        <v>58237326</v>
      </c>
      <c r="F71" s="10">
        <v>2966651</v>
      </c>
      <c r="G71" s="10">
        <v>2416630</v>
      </c>
      <c r="H71" s="67">
        <v>0</v>
      </c>
      <c r="I71" s="100"/>
    </row>
    <row r="72" spans="1:9" ht="27.75" customHeight="1" x14ac:dyDescent="0.2">
      <c r="A72" s="7">
        <v>63</v>
      </c>
      <c r="B72" s="8" t="s">
        <v>127</v>
      </c>
      <c r="C72" s="29" t="s">
        <v>128</v>
      </c>
      <c r="D72" s="45">
        <f t="shared" si="2"/>
        <v>19284186</v>
      </c>
      <c r="E72" s="45">
        <v>0</v>
      </c>
      <c r="F72" s="10">
        <v>19284186</v>
      </c>
      <c r="G72" s="10">
        <v>19284186</v>
      </c>
      <c r="H72" s="67">
        <v>0</v>
      </c>
      <c r="I72" s="100"/>
    </row>
    <row r="73" spans="1:9" ht="24" x14ac:dyDescent="0.2">
      <c r="A73" s="7">
        <v>64</v>
      </c>
      <c r="B73" s="8" t="s">
        <v>129</v>
      </c>
      <c r="C73" s="29" t="s">
        <v>130</v>
      </c>
      <c r="D73" s="45">
        <f t="shared" si="2"/>
        <v>21270953</v>
      </c>
      <c r="E73" s="45">
        <v>0</v>
      </c>
      <c r="F73" s="10">
        <v>21270953</v>
      </c>
      <c r="G73" s="10">
        <v>21270953</v>
      </c>
      <c r="H73" s="67">
        <v>0</v>
      </c>
      <c r="I73" s="100"/>
    </row>
    <row r="74" spans="1:9" x14ac:dyDescent="0.2">
      <c r="A74" s="7">
        <v>65</v>
      </c>
      <c r="B74" s="11" t="s">
        <v>131</v>
      </c>
      <c r="C74" s="29" t="s">
        <v>132</v>
      </c>
      <c r="D74" s="45">
        <f t="shared" si="2"/>
        <v>83276370</v>
      </c>
      <c r="E74" s="45">
        <v>81422623</v>
      </c>
      <c r="F74" s="10">
        <v>1853747</v>
      </c>
      <c r="G74" s="10">
        <v>0</v>
      </c>
      <c r="H74" s="67">
        <v>0</v>
      </c>
      <c r="I74" s="100"/>
    </row>
    <row r="75" spans="1:9" x14ac:dyDescent="0.2">
      <c r="A75" s="7">
        <v>66</v>
      </c>
      <c r="B75" s="8" t="s">
        <v>133</v>
      </c>
      <c r="C75" s="29" t="s">
        <v>134</v>
      </c>
      <c r="D75" s="45">
        <f t="shared" ref="D75:D138" si="3">E75+F75+H75</f>
        <v>54515993</v>
      </c>
      <c r="E75" s="45">
        <v>40243679</v>
      </c>
      <c r="F75" s="10">
        <v>14272314</v>
      </c>
      <c r="G75" s="10">
        <v>445507</v>
      </c>
      <c r="H75" s="67">
        <v>0</v>
      </c>
      <c r="I75" s="100"/>
    </row>
    <row r="76" spans="1:9" x14ac:dyDescent="0.2">
      <c r="A76" s="7">
        <v>67</v>
      </c>
      <c r="B76" s="11" t="s">
        <v>135</v>
      </c>
      <c r="C76" s="29" t="s">
        <v>136</v>
      </c>
      <c r="D76" s="45">
        <f t="shared" si="3"/>
        <v>43108939</v>
      </c>
      <c r="E76" s="45">
        <v>38354013</v>
      </c>
      <c r="F76" s="10">
        <v>4754926</v>
      </c>
      <c r="G76" s="10">
        <v>2204745</v>
      </c>
      <c r="H76" s="67">
        <v>0</v>
      </c>
      <c r="I76" s="100"/>
    </row>
    <row r="77" spans="1:9" x14ac:dyDescent="0.2">
      <c r="A77" s="7">
        <v>68</v>
      </c>
      <c r="B77" s="11" t="s">
        <v>137</v>
      </c>
      <c r="C77" s="29" t="s">
        <v>138</v>
      </c>
      <c r="D77" s="45">
        <f t="shared" si="3"/>
        <v>49682162</v>
      </c>
      <c r="E77" s="45">
        <v>29784448</v>
      </c>
      <c r="F77" s="10">
        <v>19897714</v>
      </c>
      <c r="G77" s="10">
        <v>0</v>
      </c>
      <c r="H77" s="67">
        <v>0</v>
      </c>
      <c r="I77" s="100"/>
    </row>
    <row r="78" spans="1:9" x14ac:dyDescent="0.2">
      <c r="A78" s="7">
        <v>69</v>
      </c>
      <c r="B78" s="11" t="s">
        <v>139</v>
      </c>
      <c r="C78" s="29" t="s">
        <v>140</v>
      </c>
      <c r="D78" s="45">
        <f t="shared" si="3"/>
        <v>87758101</v>
      </c>
      <c r="E78" s="45">
        <v>77058708</v>
      </c>
      <c r="F78" s="10">
        <v>10699393</v>
      </c>
      <c r="G78" s="10">
        <v>0</v>
      </c>
      <c r="H78" s="67">
        <v>0</v>
      </c>
      <c r="I78" s="100"/>
    </row>
    <row r="79" spans="1:9" x14ac:dyDescent="0.2">
      <c r="A79" s="7">
        <v>70</v>
      </c>
      <c r="B79" s="12" t="s">
        <v>141</v>
      </c>
      <c r="C79" s="29" t="s">
        <v>142</v>
      </c>
      <c r="D79" s="45">
        <f t="shared" si="3"/>
        <v>43866450</v>
      </c>
      <c r="E79" s="45">
        <v>38443628</v>
      </c>
      <c r="F79" s="10">
        <v>5422822</v>
      </c>
      <c r="G79" s="10">
        <v>0</v>
      </c>
      <c r="H79" s="67">
        <v>0</v>
      </c>
      <c r="I79" s="100"/>
    </row>
    <row r="80" spans="1:9" x14ac:dyDescent="0.2">
      <c r="A80" s="7">
        <v>71</v>
      </c>
      <c r="B80" s="11" t="s">
        <v>143</v>
      </c>
      <c r="C80" s="30" t="s">
        <v>144</v>
      </c>
      <c r="D80" s="45">
        <f t="shared" si="3"/>
        <v>62115730</v>
      </c>
      <c r="E80" s="45">
        <v>46058885</v>
      </c>
      <c r="F80" s="10">
        <v>16056845</v>
      </c>
      <c r="G80" s="10">
        <v>0</v>
      </c>
      <c r="H80" s="67">
        <v>0</v>
      </c>
      <c r="I80" s="100"/>
    </row>
    <row r="81" spans="1:9" x14ac:dyDescent="0.2">
      <c r="A81" s="7">
        <v>72</v>
      </c>
      <c r="B81" s="12" t="s">
        <v>145</v>
      </c>
      <c r="C81" s="29" t="s">
        <v>146</v>
      </c>
      <c r="D81" s="45">
        <f t="shared" si="3"/>
        <v>27502645</v>
      </c>
      <c r="E81" s="45">
        <v>26527697</v>
      </c>
      <c r="F81" s="10">
        <v>974948</v>
      </c>
      <c r="G81" s="10">
        <v>0</v>
      </c>
      <c r="H81" s="67">
        <v>0</v>
      </c>
      <c r="I81" s="100"/>
    </row>
    <row r="82" spans="1:9" x14ac:dyDescent="0.2">
      <c r="A82" s="7">
        <v>73</v>
      </c>
      <c r="B82" s="11" t="s">
        <v>147</v>
      </c>
      <c r="C82" s="29" t="s">
        <v>148</v>
      </c>
      <c r="D82" s="45">
        <f t="shared" si="3"/>
        <v>83380292</v>
      </c>
      <c r="E82" s="45">
        <v>74662048</v>
      </c>
      <c r="F82" s="10">
        <v>8718244</v>
      </c>
      <c r="G82" s="10">
        <v>915425</v>
      </c>
      <c r="H82" s="67">
        <v>0</v>
      </c>
      <c r="I82" s="100"/>
    </row>
    <row r="83" spans="1:9" x14ac:dyDescent="0.2">
      <c r="A83" s="7">
        <v>74</v>
      </c>
      <c r="B83" s="12" t="s">
        <v>149</v>
      </c>
      <c r="C83" s="29" t="s">
        <v>150</v>
      </c>
      <c r="D83" s="45">
        <f t="shared" si="3"/>
        <v>33940405</v>
      </c>
      <c r="E83" s="45">
        <v>32289061</v>
      </c>
      <c r="F83" s="10">
        <v>1651344</v>
      </c>
      <c r="G83" s="10">
        <v>0</v>
      </c>
      <c r="H83" s="67">
        <v>0</v>
      </c>
      <c r="I83" s="100"/>
    </row>
    <row r="84" spans="1:9" x14ac:dyDescent="0.2">
      <c r="A84" s="7">
        <v>75</v>
      </c>
      <c r="B84" s="12" t="s">
        <v>151</v>
      </c>
      <c r="C84" s="29" t="s">
        <v>152</v>
      </c>
      <c r="D84" s="45">
        <f t="shared" si="3"/>
        <v>35921109</v>
      </c>
      <c r="E84" s="45">
        <v>33049970</v>
      </c>
      <c r="F84" s="10">
        <v>2871139</v>
      </c>
      <c r="G84" s="10">
        <v>0</v>
      </c>
      <c r="H84" s="67">
        <v>0</v>
      </c>
      <c r="I84" s="100"/>
    </row>
    <row r="85" spans="1:9" ht="24" x14ac:dyDescent="0.2">
      <c r="A85" s="7">
        <v>76</v>
      </c>
      <c r="B85" s="20" t="s">
        <v>153</v>
      </c>
      <c r="C85" s="33" t="s">
        <v>154</v>
      </c>
      <c r="D85" s="45">
        <f t="shared" si="3"/>
        <v>1887526</v>
      </c>
      <c r="E85" s="45">
        <v>0</v>
      </c>
      <c r="F85" s="10">
        <v>1887526</v>
      </c>
      <c r="G85" s="10">
        <v>1887526</v>
      </c>
      <c r="H85" s="67">
        <v>0</v>
      </c>
      <c r="I85" s="100"/>
    </row>
    <row r="86" spans="1:9" ht="24" x14ac:dyDescent="0.2">
      <c r="A86" s="7">
        <v>77</v>
      </c>
      <c r="B86" s="8" t="s">
        <v>155</v>
      </c>
      <c r="C86" s="29" t="s">
        <v>156</v>
      </c>
      <c r="D86" s="45">
        <f t="shared" si="3"/>
        <v>2284808</v>
      </c>
      <c r="E86" s="45">
        <v>0</v>
      </c>
      <c r="F86" s="10">
        <v>2284808</v>
      </c>
      <c r="G86" s="10">
        <v>2284808</v>
      </c>
      <c r="H86" s="67">
        <v>0</v>
      </c>
      <c r="I86" s="100"/>
    </row>
    <row r="87" spans="1:9" ht="24" x14ac:dyDescent="0.2">
      <c r="A87" s="7">
        <v>78</v>
      </c>
      <c r="B87" s="11" t="s">
        <v>157</v>
      </c>
      <c r="C87" s="29" t="s">
        <v>158</v>
      </c>
      <c r="D87" s="45">
        <f t="shared" si="3"/>
        <v>2556910</v>
      </c>
      <c r="E87" s="45">
        <v>0</v>
      </c>
      <c r="F87" s="10">
        <v>2556910</v>
      </c>
      <c r="G87" s="10">
        <v>2556910</v>
      </c>
      <c r="H87" s="67">
        <v>0</v>
      </c>
      <c r="I87" s="100"/>
    </row>
    <row r="88" spans="1:9" ht="24" x14ac:dyDescent="0.2">
      <c r="A88" s="7">
        <v>79</v>
      </c>
      <c r="B88" s="11" t="s">
        <v>159</v>
      </c>
      <c r="C88" s="29" t="s">
        <v>160</v>
      </c>
      <c r="D88" s="45">
        <f t="shared" si="3"/>
        <v>2204318</v>
      </c>
      <c r="E88" s="45">
        <v>0</v>
      </c>
      <c r="F88" s="10">
        <v>2204318</v>
      </c>
      <c r="G88" s="10">
        <v>2204318</v>
      </c>
      <c r="H88" s="67">
        <v>0</v>
      </c>
      <c r="I88" s="100"/>
    </row>
    <row r="89" spans="1:9" ht="24" x14ac:dyDescent="0.2">
      <c r="A89" s="7">
        <v>80</v>
      </c>
      <c r="B89" s="8" t="s">
        <v>161</v>
      </c>
      <c r="C89" s="29" t="s">
        <v>162</v>
      </c>
      <c r="D89" s="45">
        <f t="shared" si="3"/>
        <v>9843659</v>
      </c>
      <c r="E89" s="45">
        <v>0</v>
      </c>
      <c r="F89" s="10">
        <v>9843659</v>
      </c>
      <c r="G89" s="10">
        <v>9843659</v>
      </c>
      <c r="H89" s="67">
        <v>0</v>
      </c>
      <c r="I89" s="100"/>
    </row>
    <row r="90" spans="1:9" ht="24" x14ac:dyDescent="0.2">
      <c r="A90" s="7">
        <v>81</v>
      </c>
      <c r="B90" s="8" t="s">
        <v>163</v>
      </c>
      <c r="C90" s="29" t="s">
        <v>164</v>
      </c>
      <c r="D90" s="45">
        <f t="shared" si="3"/>
        <v>1881177</v>
      </c>
      <c r="E90" s="45">
        <v>0</v>
      </c>
      <c r="F90" s="10">
        <v>1881177</v>
      </c>
      <c r="G90" s="10">
        <v>1881177</v>
      </c>
      <c r="H90" s="67">
        <v>0</v>
      </c>
      <c r="I90" s="100"/>
    </row>
    <row r="91" spans="1:9" ht="24" x14ac:dyDescent="0.2">
      <c r="A91" s="7">
        <v>82</v>
      </c>
      <c r="B91" s="8" t="s">
        <v>165</v>
      </c>
      <c r="C91" s="29" t="s">
        <v>166</v>
      </c>
      <c r="D91" s="45">
        <f t="shared" si="3"/>
        <v>1706230</v>
      </c>
      <c r="E91" s="45">
        <v>0</v>
      </c>
      <c r="F91" s="10">
        <v>1706230</v>
      </c>
      <c r="G91" s="10">
        <v>1706230</v>
      </c>
      <c r="H91" s="67">
        <v>0</v>
      </c>
      <c r="I91" s="100"/>
    </row>
    <row r="92" spans="1:9" x14ac:dyDescent="0.2">
      <c r="A92" s="7">
        <v>83</v>
      </c>
      <c r="B92" s="12" t="s">
        <v>167</v>
      </c>
      <c r="C92" s="29" t="s">
        <v>168</v>
      </c>
      <c r="D92" s="45">
        <f t="shared" si="3"/>
        <v>116077006</v>
      </c>
      <c r="E92" s="45">
        <v>101054457</v>
      </c>
      <c r="F92" s="10">
        <v>15022549</v>
      </c>
      <c r="G92" s="10">
        <v>255089</v>
      </c>
      <c r="H92" s="67">
        <v>0</v>
      </c>
      <c r="I92" s="100"/>
    </row>
    <row r="93" spans="1:9" x14ac:dyDescent="0.2">
      <c r="A93" s="7">
        <v>84</v>
      </c>
      <c r="B93" s="8" t="s">
        <v>169</v>
      </c>
      <c r="C93" s="29" t="s">
        <v>170</v>
      </c>
      <c r="D93" s="45">
        <f t="shared" si="3"/>
        <v>50509545</v>
      </c>
      <c r="E93" s="45">
        <v>43692427</v>
      </c>
      <c r="F93" s="10">
        <v>6817118</v>
      </c>
      <c r="G93" s="10">
        <v>0</v>
      </c>
      <c r="H93" s="67">
        <v>0</v>
      </c>
      <c r="I93" s="100"/>
    </row>
    <row r="94" spans="1:9" x14ac:dyDescent="0.2">
      <c r="A94" s="7">
        <v>85</v>
      </c>
      <c r="B94" s="12" t="s">
        <v>171</v>
      </c>
      <c r="C94" s="29" t="s">
        <v>172</v>
      </c>
      <c r="D94" s="45">
        <f t="shared" si="3"/>
        <v>42360390</v>
      </c>
      <c r="E94" s="45">
        <v>36780277</v>
      </c>
      <c r="F94" s="10">
        <v>5580113</v>
      </c>
      <c r="G94" s="10">
        <v>3083807</v>
      </c>
      <c r="H94" s="67">
        <v>0</v>
      </c>
      <c r="I94" s="100"/>
    </row>
    <row r="95" spans="1:9" x14ac:dyDescent="0.2">
      <c r="A95" s="7">
        <v>86</v>
      </c>
      <c r="B95" s="14" t="s">
        <v>173</v>
      </c>
      <c r="C95" s="31" t="s">
        <v>174</v>
      </c>
      <c r="D95" s="45">
        <f t="shared" si="3"/>
        <v>26630209</v>
      </c>
      <c r="E95" s="45">
        <v>22391294</v>
      </c>
      <c r="F95" s="10">
        <v>4238915</v>
      </c>
      <c r="G95" s="10">
        <v>3200839</v>
      </c>
      <c r="H95" s="67">
        <v>0</v>
      </c>
      <c r="I95" s="100"/>
    </row>
    <row r="96" spans="1:9" x14ac:dyDescent="0.2">
      <c r="A96" s="7">
        <v>87</v>
      </c>
      <c r="B96" s="8" t="s">
        <v>175</v>
      </c>
      <c r="C96" s="29" t="s">
        <v>176</v>
      </c>
      <c r="D96" s="45">
        <f t="shared" si="3"/>
        <v>21046874</v>
      </c>
      <c r="E96" s="45">
        <v>9693940</v>
      </c>
      <c r="F96" s="10">
        <v>11352934</v>
      </c>
      <c r="G96" s="10">
        <v>0</v>
      </c>
      <c r="H96" s="67">
        <v>0</v>
      </c>
      <c r="I96" s="100"/>
    </row>
    <row r="97" spans="1:9" x14ac:dyDescent="0.2">
      <c r="A97" s="7">
        <v>88</v>
      </c>
      <c r="B97" s="8" t="s">
        <v>177</v>
      </c>
      <c r="C97" s="29" t="s">
        <v>178</v>
      </c>
      <c r="D97" s="45">
        <f t="shared" si="3"/>
        <v>160112291</v>
      </c>
      <c r="E97" s="45">
        <v>132893106</v>
      </c>
      <c r="F97" s="10">
        <v>27219185</v>
      </c>
      <c r="G97" s="10">
        <v>2628770</v>
      </c>
      <c r="H97" s="67">
        <v>0</v>
      </c>
      <c r="I97" s="100"/>
    </row>
    <row r="98" spans="1:9" ht="13.5" customHeight="1" x14ac:dyDescent="0.2">
      <c r="A98" s="7">
        <v>89</v>
      </c>
      <c r="B98" s="14" t="s">
        <v>179</v>
      </c>
      <c r="C98" s="31" t="s">
        <v>180</v>
      </c>
      <c r="D98" s="45">
        <f t="shared" si="3"/>
        <v>102533836</v>
      </c>
      <c r="E98" s="45">
        <v>93694543</v>
      </c>
      <c r="F98" s="10">
        <v>8839293</v>
      </c>
      <c r="G98" s="10">
        <v>0</v>
      </c>
      <c r="H98" s="67">
        <v>0</v>
      </c>
      <c r="I98" s="100"/>
    </row>
    <row r="99" spans="1:9" ht="14.25" customHeight="1" x14ac:dyDescent="0.2">
      <c r="A99" s="7">
        <v>90</v>
      </c>
      <c r="B99" s="8" t="s">
        <v>181</v>
      </c>
      <c r="C99" s="29" t="s">
        <v>182</v>
      </c>
      <c r="D99" s="45">
        <f t="shared" si="3"/>
        <v>77880436</v>
      </c>
      <c r="E99" s="45">
        <v>38375747</v>
      </c>
      <c r="F99" s="10">
        <v>19370189</v>
      </c>
      <c r="G99" s="10">
        <v>1257999</v>
      </c>
      <c r="H99" s="67">
        <v>20134500</v>
      </c>
      <c r="I99" s="100"/>
    </row>
    <row r="100" spans="1:9" x14ac:dyDescent="0.2">
      <c r="A100" s="7">
        <v>91</v>
      </c>
      <c r="B100" s="14" t="s">
        <v>183</v>
      </c>
      <c r="C100" s="31" t="s">
        <v>184</v>
      </c>
      <c r="D100" s="45">
        <f t="shared" si="3"/>
        <v>11590206</v>
      </c>
      <c r="E100" s="45">
        <v>0</v>
      </c>
      <c r="F100" s="10">
        <v>11590206</v>
      </c>
      <c r="G100" s="10">
        <v>821150</v>
      </c>
      <c r="H100" s="67">
        <v>0</v>
      </c>
      <c r="I100" s="100"/>
    </row>
    <row r="101" spans="1:9" x14ac:dyDescent="0.2">
      <c r="A101" s="7">
        <v>92</v>
      </c>
      <c r="B101" s="11" t="s">
        <v>185</v>
      </c>
      <c r="C101" s="29" t="s">
        <v>186</v>
      </c>
      <c r="D101" s="45">
        <f t="shared" si="3"/>
        <v>0</v>
      </c>
      <c r="E101" s="45">
        <v>0</v>
      </c>
      <c r="F101" s="10">
        <v>0</v>
      </c>
      <c r="G101" s="10">
        <v>0</v>
      </c>
      <c r="H101" s="67">
        <v>0</v>
      </c>
      <c r="I101" s="100"/>
    </row>
    <row r="102" spans="1:9" x14ac:dyDescent="0.2">
      <c r="A102" s="7">
        <v>93</v>
      </c>
      <c r="B102" s="12" t="s">
        <v>187</v>
      </c>
      <c r="C102" s="29" t="s">
        <v>188</v>
      </c>
      <c r="D102" s="45">
        <f t="shared" si="3"/>
        <v>13396554</v>
      </c>
      <c r="E102" s="45">
        <v>6135461</v>
      </c>
      <c r="F102" s="10">
        <v>7261093</v>
      </c>
      <c r="G102" s="10">
        <v>2197019</v>
      </c>
      <c r="H102" s="67">
        <v>0</v>
      </c>
      <c r="I102" s="100"/>
    </row>
    <row r="103" spans="1:9" ht="24" x14ac:dyDescent="0.2">
      <c r="A103" s="7">
        <v>94</v>
      </c>
      <c r="B103" s="11" t="s">
        <v>189</v>
      </c>
      <c r="C103" s="30" t="s">
        <v>190</v>
      </c>
      <c r="D103" s="45">
        <f t="shared" si="3"/>
        <v>1730595</v>
      </c>
      <c r="E103" s="45">
        <v>0</v>
      </c>
      <c r="F103" s="10">
        <v>1730595</v>
      </c>
      <c r="G103" s="10">
        <v>183085</v>
      </c>
      <c r="H103" s="67">
        <v>0</v>
      </c>
      <c r="I103" s="100"/>
    </row>
    <row r="104" spans="1:9" x14ac:dyDescent="0.2">
      <c r="A104" s="7">
        <v>95</v>
      </c>
      <c r="B104" s="11" t="s">
        <v>191</v>
      </c>
      <c r="C104" s="31" t="s">
        <v>192</v>
      </c>
      <c r="D104" s="45">
        <f t="shared" si="3"/>
        <v>6376412</v>
      </c>
      <c r="E104" s="45">
        <v>5839355</v>
      </c>
      <c r="F104" s="10">
        <v>537057</v>
      </c>
      <c r="G104" s="10">
        <v>430861</v>
      </c>
      <c r="H104" s="67">
        <v>0</v>
      </c>
      <c r="I104" s="100"/>
    </row>
    <row r="105" spans="1:9" x14ac:dyDescent="0.2">
      <c r="A105" s="7">
        <v>96</v>
      </c>
      <c r="B105" s="12" t="s">
        <v>193</v>
      </c>
      <c r="C105" s="29" t="s">
        <v>194</v>
      </c>
      <c r="D105" s="45">
        <f t="shared" si="3"/>
        <v>22883078</v>
      </c>
      <c r="E105" s="45">
        <v>19948591</v>
      </c>
      <c r="F105" s="10">
        <v>2934487</v>
      </c>
      <c r="G105" s="10">
        <v>1275491</v>
      </c>
      <c r="H105" s="67">
        <v>0</v>
      </c>
      <c r="I105" s="100"/>
    </row>
    <row r="106" spans="1:9" x14ac:dyDescent="0.2">
      <c r="A106" s="7">
        <v>97</v>
      </c>
      <c r="B106" s="11" t="s">
        <v>195</v>
      </c>
      <c r="C106" s="34" t="s">
        <v>196</v>
      </c>
      <c r="D106" s="45">
        <f t="shared" si="3"/>
        <v>25766342</v>
      </c>
      <c r="E106" s="45">
        <v>23006589</v>
      </c>
      <c r="F106" s="10">
        <v>2759753</v>
      </c>
      <c r="G106" s="10">
        <v>1615737</v>
      </c>
      <c r="H106" s="67">
        <v>0</v>
      </c>
      <c r="I106" s="100"/>
    </row>
    <row r="107" spans="1:9" x14ac:dyDescent="0.2">
      <c r="A107" s="7">
        <v>98</v>
      </c>
      <c r="B107" s="12" t="s">
        <v>197</v>
      </c>
      <c r="C107" s="29" t="s">
        <v>198</v>
      </c>
      <c r="D107" s="45">
        <f t="shared" si="3"/>
        <v>25386058</v>
      </c>
      <c r="E107" s="45">
        <v>24284979</v>
      </c>
      <c r="F107" s="10">
        <v>1101079</v>
      </c>
      <c r="G107" s="10">
        <v>137799</v>
      </c>
      <c r="H107" s="67">
        <v>0</v>
      </c>
      <c r="I107" s="100"/>
    </row>
    <row r="108" spans="1:9" x14ac:dyDescent="0.2">
      <c r="A108" s="7">
        <v>99</v>
      </c>
      <c r="B108" s="12" t="s">
        <v>199</v>
      </c>
      <c r="C108" s="29" t="s">
        <v>200</v>
      </c>
      <c r="D108" s="45">
        <f t="shared" si="3"/>
        <v>73344985</v>
      </c>
      <c r="E108" s="45">
        <v>68589746</v>
      </c>
      <c r="F108" s="10">
        <v>4755239</v>
      </c>
      <c r="G108" s="10">
        <v>1526368</v>
      </c>
      <c r="H108" s="67">
        <v>0</v>
      </c>
      <c r="I108" s="100"/>
    </row>
    <row r="109" spans="1:9" x14ac:dyDescent="0.2">
      <c r="A109" s="7">
        <v>100</v>
      </c>
      <c r="B109" s="11" t="s">
        <v>201</v>
      </c>
      <c r="C109" s="31" t="s">
        <v>202</v>
      </c>
      <c r="D109" s="45">
        <f t="shared" si="3"/>
        <v>30754254</v>
      </c>
      <c r="E109" s="45">
        <v>28392264</v>
      </c>
      <c r="F109" s="10">
        <v>2361990</v>
      </c>
      <c r="G109" s="10">
        <v>1156876</v>
      </c>
      <c r="H109" s="67">
        <v>0</v>
      </c>
      <c r="I109" s="100"/>
    </row>
    <row r="110" spans="1:9" x14ac:dyDescent="0.2">
      <c r="A110" s="7">
        <v>101</v>
      </c>
      <c r="B110" s="11" t="s">
        <v>203</v>
      </c>
      <c r="C110" s="30" t="s">
        <v>204</v>
      </c>
      <c r="D110" s="45">
        <f t="shared" si="3"/>
        <v>37669799</v>
      </c>
      <c r="E110" s="45">
        <v>32798933</v>
      </c>
      <c r="F110" s="10">
        <v>4870866</v>
      </c>
      <c r="G110" s="10">
        <v>885271</v>
      </c>
      <c r="H110" s="67">
        <v>0</v>
      </c>
      <c r="I110" s="100"/>
    </row>
    <row r="111" spans="1:9" x14ac:dyDescent="0.2">
      <c r="A111" s="7">
        <v>102</v>
      </c>
      <c r="B111" s="8" t="s">
        <v>205</v>
      </c>
      <c r="C111" s="30" t="s">
        <v>206</v>
      </c>
      <c r="D111" s="45">
        <f t="shared" si="3"/>
        <v>79469614</v>
      </c>
      <c r="E111" s="45">
        <v>74743882</v>
      </c>
      <c r="F111" s="10">
        <v>4725732</v>
      </c>
      <c r="G111" s="10">
        <v>3648566</v>
      </c>
      <c r="H111" s="67">
        <v>0</v>
      </c>
      <c r="I111" s="100"/>
    </row>
    <row r="112" spans="1:9" x14ac:dyDescent="0.2">
      <c r="A112" s="7">
        <v>103</v>
      </c>
      <c r="B112" s="8" t="s">
        <v>207</v>
      </c>
      <c r="C112" s="30" t="s">
        <v>208</v>
      </c>
      <c r="D112" s="45">
        <f t="shared" si="3"/>
        <v>69728699</v>
      </c>
      <c r="E112" s="45">
        <v>60827702</v>
      </c>
      <c r="F112" s="10">
        <v>8900997</v>
      </c>
      <c r="G112" s="10">
        <v>2151267</v>
      </c>
      <c r="H112" s="67">
        <v>0</v>
      </c>
      <c r="I112" s="100"/>
    </row>
    <row r="113" spans="1:9" x14ac:dyDescent="0.2">
      <c r="A113" s="7">
        <v>104</v>
      </c>
      <c r="B113" s="12" t="s">
        <v>209</v>
      </c>
      <c r="C113" s="29" t="s">
        <v>210</v>
      </c>
      <c r="D113" s="45">
        <f t="shared" si="3"/>
        <v>24889670</v>
      </c>
      <c r="E113" s="45">
        <v>21820492</v>
      </c>
      <c r="F113" s="10">
        <v>3069178</v>
      </c>
      <c r="G113" s="10">
        <v>1665988</v>
      </c>
      <c r="H113" s="67">
        <v>0</v>
      </c>
      <c r="I113" s="100"/>
    </row>
    <row r="114" spans="1:9" x14ac:dyDescent="0.2">
      <c r="A114" s="7">
        <v>105</v>
      </c>
      <c r="B114" s="14" t="s">
        <v>211</v>
      </c>
      <c r="C114" s="31" t="s">
        <v>212</v>
      </c>
      <c r="D114" s="45">
        <f t="shared" si="3"/>
        <v>35648774</v>
      </c>
      <c r="E114" s="45">
        <v>33108174</v>
      </c>
      <c r="F114" s="10">
        <v>2540600</v>
      </c>
      <c r="G114" s="10">
        <v>638738</v>
      </c>
      <c r="H114" s="67">
        <v>0</v>
      </c>
      <c r="I114" s="100"/>
    </row>
    <row r="115" spans="1:9" x14ac:dyDescent="0.2">
      <c r="A115" s="7">
        <v>106</v>
      </c>
      <c r="B115" s="8" t="s">
        <v>213</v>
      </c>
      <c r="C115" s="30" t="s">
        <v>214</v>
      </c>
      <c r="D115" s="45">
        <f t="shared" si="3"/>
        <v>37865371</v>
      </c>
      <c r="E115" s="45">
        <v>33626234</v>
      </c>
      <c r="F115" s="10">
        <v>4239137</v>
      </c>
      <c r="G115" s="10">
        <v>2107022</v>
      </c>
      <c r="H115" s="67">
        <v>0</v>
      </c>
      <c r="I115" s="100"/>
    </row>
    <row r="116" spans="1:9" x14ac:dyDescent="0.2">
      <c r="A116" s="7">
        <v>107</v>
      </c>
      <c r="B116" s="11" t="s">
        <v>215</v>
      </c>
      <c r="C116" s="30" t="s">
        <v>216</v>
      </c>
      <c r="D116" s="45">
        <f t="shared" si="3"/>
        <v>51934513</v>
      </c>
      <c r="E116" s="45">
        <v>39517628</v>
      </c>
      <c r="F116" s="10">
        <v>12416885</v>
      </c>
      <c r="G116" s="10">
        <v>3138440</v>
      </c>
      <c r="H116" s="67">
        <v>0</v>
      </c>
      <c r="I116" s="100"/>
    </row>
    <row r="117" spans="1:9" x14ac:dyDescent="0.2">
      <c r="A117" s="7">
        <v>108</v>
      </c>
      <c r="B117" s="12" t="s">
        <v>217</v>
      </c>
      <c r="C117" s="29" t="s">
        <v>218</v>
      </c>
      <c r="D117" s="45">
        <f t="shared" si="3"/>
        <v>30783132</v>
      </c>
      <c r="E117" s="45">
        <v>25864484</v>
      </c>
      <c r="F117" s="10">
        <v>4918648</v>
      </c>
      <c r="G117" s="10">
        <v>3673745</v>
      </c>
      <c r="H117" s="67">
        <v>0</v>
      </c>
      <c r="I117" s="100"/>
    </row>
    <row r="118" spans="1:9" ht="12" customHeight="1" x14ac:dyDescent="0.2">
      <c r="A118" s="7">
        <v>109</v>
      </c>
      <c r="B118" s="12" t="s">
        <v>219</v>
      </c>
      <c r="C118" s="29" t="s">
        <v>220</v>
      </c>
      <c r="D118" s="45">
        <f t="shared" si="3"/>
        <v>40235409</v>
      </c>
      <c r="E118" s="45">
        <v>35891368</v>
      </c>
      <c r="F118" s="10">
        <v>4344041</v>
      </c>
      <c r="G118" s="10">
        <v>2788065</v>
      </c>
      <c r="H118" s="67">
        <v>0</v>
      </c>
      <c r="I118" s="100"/>
    </row>
    <row r="119" spans="1:9" x14ac:dyDescent="0.2">
      <c r="A119" s="7">
        <v>110</v>
      </c>
      <c r="B119" s="8" t="s">
        <v>221</v>
      </c>
      <c r="C119" s="30" t="s">
        <v>222</v>
      </c>
      <c r="D119" s="45">
        <f t="shared" si="3"/>
        <v>67318874</v>
      </c>
      <c r="E119" s="45">
        <v>61040122</v>
      </c>
      <c r="F119" s="10">
        <v>6278752</v>
      </c>
      <c r="G119" s="10">
        <v>2117543</v>
      </c>
      <c r="H119" s="67">
        <v>0</v>
      </c>
      <c r="I119" s="100"/>
    </row>
    <row r="120" spans="1:9" x14ac:dyDescent="0.2">
      <c r="A120" s="7">
        <v>111</v>
      </c>
      <c r="B120" s="11" t="s">
        <v>223</v>
      </c>
      <c r="C120" s="30" t="s">
        <v>224</v>
      </c>
      <c r="D120" s="45">
        <f t="shared" si="3"/>
        <v>31488021</v>
      </c>
      <c r="E120" s="45">
        <v>28632468</v>
      </c>
      <c r="F120" s="10">
        <v>2855553</v>
      </c>
      <c r="G120" s="10">
        <v>2123308</v>
      </c>
      <c r="H120" s="67">
        <v>0</v>
      </c>
      <c r="I120" s="100"/>
    </row>
    <row r="121" spans="1:9" x14ac:dyDescent="0.2">
      <c r="A121" s="7">
        <v>112</v>
      </c>
      <c r="B121" s="8" t="s">
        <v>225</v>
      </c>
      <c r="C121" s="29" t="s">
        <v>226</v>
      </c>
      <c r="D121" s="45">
        <f t="shared" si="3"/>
        <v>1011513</v>
      </c>
      <c r="E121" s="45">
        <v>0</v>
      </c>
      <c r="F121" s="10">
        <v>1011513</v>
      </c>
      <c r="G121" s="10">
        <v>0</v>
      </c>
      <c r="H121" s="67">
        <v>0</v>
      </c>
      <c r="I121" s="100"/>
    </row>
    <row r="122" spans="1:9" x14ac:dyDescent="0.2">
      <c r="A122" s="7">
        <v>113</v>
      </c>
      <c r="B122" s="8" t="s">
        <v>227</v>
      </c>
      <c r="C122" s="30" t="s">
        <v>228</v>
      </c>
      <c r="D122" s="45">
        <f t="shared" si="3"/>
        <v>0</v>
      </c>
      <c r="E122" s="45">
        <v>0</v>
      </c>
      <c r="F122" s="10">
        <v>0</v>
      </c>
      <c r="G122" s="10">
        <v>0</v>
      </c>
      <c r="H122" s="67">
        <v>0</v>
      </c>
      <c r="I122" s="100"/>
    </row>
    <row r="123" spans="1:9" x14ac:dyDescent="0.2">
      <c r="A123" s="7">
        <v>114</v>
      </c>
      <c r="B123" s="12" t="s">
        <v>229</v>
      </c>
      <c r="C123" s="29" t="s">
        <v>230</v>
      </c>
      <c r="D123" s="45">
        <f t="shared" si="3"/>
        <v>245854</v>
      </c>
      <c r="E123" s="45">
        <v>0</v>
      </c>
      <c r="F123" s="10">
        <v>245854</v>
      </c>
      <c r="G123" s="10">
        <v>0</v>
      </c>
      <c r="H123" s="67">
        <v>0</v>
      </c>
      <c r="I123" s="100"/>
    </row>
    <row r="124" spans="1:9" ht="13.5" customHeight="1" x14ac:dyDescent="0.2">
      <c r="A124" s="7">
        <v>115</v>
      </c>
      <c r="B124" s="12" t="s">
        <v>231</v>
      </c>
      <c r="C124" s="29" t="s">
        <v>232</v>
      </c>
      <c r="D124" s="45">
        <f t="shared" si="3"/>
        <v>3903</v>
      </c>
      <c r="E124" s="45">
        <v>0</v>
      </c>
      <c r="F124" s="10">
        <v>3903</v>
      </c>
      <c r="G124" s="10">
        <v>0</v>
      </c>
      <c r="H124" s="67">
        <v>0</v>
      </c>
      <c r="I124" s="100"/>
    </row>
    <row r="125" spans="1:9" x14ac:dyDescent="0.2">
      <c r="A125" s="7">
        <v>116</v>
      </c>
      <c r="B125" s="12" t="s">
        <v>233</v>
      </c>
      <c r="C125" s="29" t="s">
        <v>234</v>
      </c>
      <c r="D125" s="45">
        <f t="shared" si="3"/>
        <v>0</v>
      </c>
      <c r="E125" s="45">
        <v>0</v>
      </c>
      <c r="F125" s="10">
        <v>0</v>
      </c>
      <c r="G125" s="10">
        <v>0</v>
      </c>
      <c r="H125" s="67">
        <v>0</v>
      </c>
      <c r="I125" s="100"/>
    </row>
    <row r="126" spans="1:9" ht="24" x14ac:dyDescent="0.2">
      <c r="A126" s="7">
        <v>117</v>
      </c>
      <c r="B126" s="12" t="s">
        <v>235</v>
      </c>
      <c r="C126" s="29" t="s">
        <v>236</v>
      </c>
      <c r="D126" s="45">
        <f t="shared" si="3"/>
        <v>0</v>
      </c>
      <c r="E126" s="45">
        <v>0</v>
      </c>
      <c r="F126" s="10">
        <v>0</v>
      </c>
      <c r="G126" s="10">
        <v>0</v>
      </c>
      <c r="H126" s="67">
        <v>0</v>
      </c>
      <c r="I126" s="100"/>
    </row>
    <row r="127" spans="1:9" x14ac:dyDescent="0.2">
      <c r="A127" s="7">
        <v>118</v>
      </c>
      <c r="B127" s="12" t="s">
        <v>237</v>
      </c>
      <c r="C127" s="29" t="s">
        <v>238</v>
      </c>
      <c r="D127" s="45">
        <f t="shared" si="3"/>
        <v>0</v>
      </c>
      <c r="E127" s="45">
        <v>0</v>
      </c>
      <c r="F127" s="10">
        <v>0</v>
      </c>
      <c r="G127" s="10">
        <v>0</v>
      </c>
      <c r="H127" s="67">
        <v>0</v>
      </c>
      <c r="I127" s="100"/>
    </row>
    <row r="128" spans="1:9" ht="12.75" customHeight="1" x14ac:dyDescent="0.2">
      <c r="A128" s="7">
        <v>119</v>
      </c>
      <c r="B128" s="12" t="s">
        <v>239</v>
      </c>
      <c r="C128" s="29" t="s">
        <v>240</v>
      </c>
      <c r="D128" s="45">
        <f t="shared" si="3"/>
        <v>4867909</v>
      </c>
      <c r="E128" s="45">
        <v>0</v>
      </c>
      <c r="F128" s="10">
        <v>4867909</v>
      </c>
      <c r="G128" s="10">
        <v>0</v>
      </c>
      <c r="H128" s="67">
        <v>0</v>
      </c>
      <c r="I128" s="100"/>
    </row>
    <row r="129" spans="1:9" x14ac:dyDescent="0.2">
      <c r="A129" s="7">
        <v>120</v>
      </c>
      <c r="B129" s="22" t="s">
        <v>241</v>
      </c>
      <c r="C129" s="35" t="s">
        <v>242</v>
      </c>
      <c r="D129" s="45">
        <f t="shared" si="3"/>
        <v>0</v>
      </c>
      <c r="E129" s="45">
        <v>0</v>
      </c>
      <c r="F129" s="10">
        <v>0</v>
      </c>
      <c r="G129" s="10">
        <v>0</v>
      </c>
      <c r="H129" s="67">
        <v>0</v>
      </c>
      <c r="I129" s="100"/>
    </row>
    <row r="130" spans="1:9" x14ac:dyDescent="0.2">
      <c r="A130" s="7">
        <v>121</v>
      </c>
      <c r="B130" s="11" t="s">
        <v>243</v>
      </c>
      <c r="C130" s="30" t="s">
        <v>244</v>
      </c>
      <c r="D130" s="45">
        <f t="shared" si="3"/>
        <v>20112455</v>
      </c>
      <c r="E130" s="45">
        <v>0</v>
      </c>
      <c r="F130" s="10">
        <v>0</v>
      </c>
      <c r="G130" s="10">
        <v>0</v>
      </c>
      <c r="H130" s="67">
        <v>20112455</v>
      </c>
      <c r="I130" s="100"/>
    </row>
    <row r="131" spans="1:9" x14ac:dyDescent="0.2">
      <c r="A131" s="7">
        <v>122</v>
      </c>
      <c r="B131" s="12" t="s">
        <v>245</v>
      </c>
      <c r="C131" s="29" t="s">
        <v>246</v>
      </c>
      <c r="D131" s="45">
        <f t="shared" si="3"/>
        <v>0</v>
      </c>
      <c r="E131" s="45">
        <v>0</v>
      </c>
      <c r="F131" s="10">
        <v>0</v>
      </c>
      <c r="G131" s="10">
        <v>0</v>
      </c>
      <c r="H131" s="67">
        <v>0</v>
      </c>
      <c r="I131" s="100"/>
    </row>
    <row r="132" spans="1:9" x14ac:dyDescent="0.2">
      <c r="A132" s="7">
        <v>123</v>
      </c>
      <c r="B132" s="8" t="s">
        <v>247</v>
      </c>
      <c r="C132" s="36" t="s">
        <v>248</v>
      </c>
      <c r="D132" s="45">
        <f t="shared" si="3"/>
        <v>0</v>
      </c>
      <c r="E132" s="45">
        <v>0</v>
      </c>
      <c r="F132" s="10">
        <v>0</v>
      </c>
      <c r="G132" s="10">
        <v>0</v>
      </c>
      <c r="H132" s="67">
        <v>0</v>
      </c>
      <c r="I132" s="100"/>
    </row>
    <row r="133" spans="1:9" ht="24" x14ac:dyDescent="0.2">
      <c r="A133" s="7">
        <v>124</v>
      </c>
      <c r="B133" s="12" t="s">
        <v>249</v>
      </c>
      <c r="C133" s="29" t="s">
        <v>250</v>
      </c>
      <c r="D133" s="45">
        <f t="shared" si="3"/>
        <v>0</v>
      </c>
      <c r="E133" s="45">
        <v>0</v>
      </c>
      <c r="F133" s="10">
        <v>0</v>
      </c>
      <c r="G133" s="10">
        <v>0</v>
      </c>
      <c r="H133" s="67">
        <v>0</v>
      </c>
      <c r="I133" s="100"/>
    </row>
    <row r="134" spans="1:9" ht="21.75" customHeight="1" x14ac:dyDescent="0.2">
      <c r="A134" s="7">
        <v>125</v>
      </c>
      <c r="B134" s="12" t="s">
        <v>251</v>
      </c>
      <c r="C134" s="29" t="s">
        <v>252</v>
      </c>
      <c r="D134" s="45">
        <f t="shared" si="3"/>
        <v>0</v>
      </c>
      <c r="E134" s="45">
        <v>0</v>
      </c>
      <c r="F134" s="10">
        <v>0</v>
      </c>
      <c r="G134" s="10">
        <v>0</v>
      </c>
      <c r="H134" s="67">
        <v>0</v>
      </c>
      <c r="I134" s="100"/>
    </row>
    <row r="135" spans="1:9" x14ac:dyDescent="0.2">
      <c r="A135" s="7">
        <v>126</v>
      </c>
      <c r="B135" s="11" t="s">
        <v>253</v>
      </c>
      <c r="C135" s="29" t="s">
        <v>254</v>
      </c>
      <c r="D135" s="45">
        <f t="shared" si="3"/>
        <v>22977</v>
      </c>
      <c r="E135" s="45">
        <v>0</v>
      </c>
      <c r="F135" s="10">
        <v>22977</v>
      </c>
      <c r="G135" s="10">
        <v>7324</v>
      </c>
      <c r="H135" s="67">
        <v>0</v>
      </c>
      <c r="I135" s="100"/>
    </row>
    <row r="136" spans="1:9" x14ac:dyDescent="0.2">
      <c r="A136" s="7">
        <v>127</v>
      </c>
      <c r="B136" s="14" t="s">
        <v>255</v>
      </c>
      <c r="C136" s="31" t="s">
        <v>256</v>
      </c>
      <c r="D136" s="45">
        <f t="shared" si="3"/>
        <v>0</v>
      </c>
      <c r="E136" s="45">
        <v>0</v>
      </c>
      <c r="F136" s="10">
        <v>0</v>
      </c>
      <c r="G136" s="10">
        <v>0</v>
      </c>
      <c r="H136" s="67">
        <v>0</v>
      </c>
      <c r="I136" s="100"/>
    </row>
    <row r="137" spans="1:9" x14ac:dyDescent="0.2">
      <c r="A137" s="7">
        <v>128</v>
      </c>
      <c r="B137" s="12" t="s">
        <v>257</v>
      </c>
      <c r="C137" s="29" t="s">
        <v>258</v>
      </c>
      <c r="D137" s="45">
        <f t="shared" si="3"/>
        <v>0</v>
      </c>
      <c r="E137" s="45">
        <v>0</v>
      </c>
      <c r="F137" s="10">
        <v>0</v>
      </c>
      <c r="G137" s="10">
        <v>0</v>
      </c>
      <c r="H137" s="67">
        <v>0</v>
      </c>
      <c r="I137" s="100"/>
    </row>
    <row r="138" spans="1:9" ht="24" customHeight="1" x14ac:dyDescent="0.2">
      <c r="A138" s="7">
        <v>129</v>
      </c>
      <c r="B138" s="8" t="s">
        <v>259</v>
      </c>
      <c r="C138" s="30" t="s">
        <v>260</v>
      </c>
      <c r="D138" s="45">
        <f t="shared" si="3"/>
        <v>449561</v>
      </c>
      <c r="E138" s="45">
        <v>0</v>
      </c>
      <c r="F138" s="10">
        <v>449561</v>
      </c>
      <c r="G138" s="10">
        <v>0</v>
      </c>
      <c r="H138" s="67">
        <v>0</v>
      </c>
      <c r="I138" s="100"/>
    </row>
    <row r="139" spans="1:9" x14ac:dyDescent="0.2">
      <c r="A139" s="7">
        <v>130</v>
      </c>
      <c r="B139" s="11" t="s">
        <v>261</v>
      </c>
      <c r="C139" s="30" t="s">
        <v>262</v>
      </c>
      <c r="D139" s="45">
        <f t="shared" ref="D139:D157" si="4">E139+F139+H139</f>
        <v>0</v>
      </c>
      <c r="E139" s="45">
        <v>0</v>
      </c>
      <c r="F139" s="10">
        <v>0</v>
      </c>
      <c r="G139" s="10">
        <v>0</v>
      </c>
      <c r="H139" s="67">
        <v>0</v>
      </c>
      <c r="I139" s="100"/>
    </row>
    <row r="140" spans="1:9" x14ac:dyDescent="0.2">
      <c r="A140" s="7">
        <v>131</v>
      </c>
      <c r="B140" s="12" t="s">
        <v>263</v>
      </c>
      <c r="C140" s="29" t="s">
        <v>264</v>
      </c>
      <c r="D140" s="45">
        <f t="shared" si="4"/>
        <v>1742051</v>
      </c>
      <c r="E140" s="45">
        <v>0</v>
      </c>
      <c r="F140" s="10">
        <v>1742051</v>
      </c>
      <c r="G140" s="10">
        <v>0</v>
      </c>
      <c r="H140" s="67">
        <v>0</v>
      </c>
      <c r="I140" s="100"/>
    </row>
    <row r="141" spans="1:9" x14ac:dyDescent="0.2">
      <c r="A141" s="7">
        <v>132</v>
      </c>
      <c r="B141" s="12" t="s">
        <v>265</v>
      </c>
      <c r="C141" s="29" t="s">
        <v>266</v>
      </c>
      <c r="D141" s="45">
        <f t="shared" si="4"/>
        <v>0</v>
      </c>
      <c r="E141" s="45">
        <v>0</v>
      </c>
      <c r="F141" s="10">
        <v>0</v>
      </c>
      <c r="G141" s="10">
        <v>0</v>
      </c>
      <c r="H141" s="67">
        <v>0</v>
      </c>
      <c r="I141" s="100"/>
    </row>
    <row r="142" spans="1:9" ht="13.5" customHeight="1" x14ac:dyDescent="0.2">
      <c r="A142" s="7">
        <v>133</v>
      </c>
      <c r="B142" s="12" t="s">
        <v>267</v>
      </c>
      <c r="C142" s="29" t="s">
        <v>268</v>
      </c>
      <c r="D142" s="45">
        <f t="shared" si="4"/>
        <v>76819134</v>
      </c>
      <c r="E142" s="45">
        <v>0</v>
      </c>
      <c r="F142" s="10">
        <v>76819134</v>
      </c>
      <c r="G142" s="10">
        <v>0</v>
      </c>
      <c r="H142" s="67">
        <v>0</v>
      </c>
      <c r="I142" s="100"/>
    </row>
    <row r="143" spans="1:9" x14ac:dyDescent="0.2">
      <c r="A143" s="7">
        <v>134</v>
      </c>
      <c r="B143" s="12" t="s">
        <v>269</v>
      </c>
      <c r="C143" s="29" t="s">
        <v>270</v>
      </c>
      <c r="D143" s="45">
        <f t="shared" si="4"/>
        <v>187180922</v>
      </c>
      <c r="E143" s="45">
        <v>0</v>
      </c>
      <c r="F143" s="10">
        <v>156196300</v>
      </c>
      <c r="G143" s="10">
        <v>0</v>
      </c>
      <c r="H143" s="67">
        <v>30984622</v>
      </c>
      <c r="I143" s="100"/>
    </row>
    <row r="144" spans="1:9" x14ac:dyDescent="0.2">
      <c r="A144" s="7">
        <v>135</v>
      </c>
      <c r="B144" s="12" t="s">
        <v>271</v>
      </c>
      <c r="C144" s="29" t="s">
        <v>272</v>
      </c>
      <c r="D144" s="45">
        <f t="shared" si="4"/>
        <v>31201971</v>
      </c>
      <c r="E144" s="45">
        <v>0</v>
      </c>
      <c r="F144" s="10">
        <v>31201971</v>
      </c>
      <c r="G144" s="10">
        <v>0</v>
      </c>
      <c r="H144" s="67">
        <v>0</v>
      </c>
      <c r="I144" s="100"/>
    </row>
    <row r="145" spans="1:9" x14ac:dyDescent="0.2">
      <c r="A145" s="7">
        <v>136</v>
      </c>
      <c r="B145" s="8" t="s">
        <v>273</v>
      </c>
      <c r="C145" s="30" t="s">
        <v>274</v>
      </c>
      <c r="D145" s="45">
        <f t="shared" si="4"/>
        <v>49885772</v>
      </c>
      <c r="E145" s="45">
        <v>0</v>
      </c>
      <c r="F145" s="10">
        <v>49885772</v>
      </c>
      <c r="G145" s="10">
        <v>5577010</v>
      </c>
      <c r="H145" s="67">
        <v>0</v>
      </c>
      <c r="I145" s="100"/>
    </row>
    <row r="146" spans="1:9" ht="10.5" customHeight="1" x14ac:dyDescent="0.2">
      <c r="A146" s="7">
        <v>137</v>
      </c>
      <c r="B146" s="12" t="s">
        <v>275</v>
      </c>
      <c r="C146" s="29" t="s">
        <v>276</v>
      </c>
      <c r="D146" s="45">
        <f t="shared" si="4"/>
        <v>1727596</v>
      </c>
      <c r="E146" s="45">
        <v>0</v>
      </c>
      <c r="F146" s="10">
        <v>1727596</v>
      </c>
      <c r="G146" s="10">
        <v>0</v>
      </c>
      <c r="H146" s="67">
        <v>0</v>
      </c>
      <c r="I146" s="100"/>
    </row>
    <row r="147" spans="1:9" x14ac:dyDescent="0.2">
      <c r="A147" s="7">
        <v>138</v>
      </c>
      <c r="B147" s="8" t="s">
        <v>277</v>
      </c>
      <c r="C147" s="29" t="s">
        <v>278</v>
      </c>
      <c r="D147" s="45">
        <f t="shared" si="4"/>
        <v>17660498</v>
      </c>
      <c r="E147" s="45">
        <v>0</v>
      </c>
      <c r="F147" s="10">
        <v>17660498</v>
      </c>
      <c r="G147" s="10">
        <v>0</v>
      </c>
      <c r="H147" s="67">
        <v>0</v>
      </c>
      <c r="I147" s="100"/>
    </row>
    <row r="148" spans="1:9" x14ac:dyDescent="0.2">
      <c r="A148" s="7">
        <v>139</v>
      </c>
      <c r="B148" s="14" t="s">
        <v>279</v>
      </c>
      <c r="C148" s="31" t="s">
        <v>280</v>
      </c>
      <c r="D148" s="45">
        <f t="shared" si="4"/>
        <v>15021206</v>
      </c>
      <c r="E148" s="45">
        <v>0</v>
      </c>
      <c r="F148" s="10">
        <v>15021206</v>
      </c>
      <c r="G148" s="10">
        <v>0</v>
      </c>
      <c r="H148" s="67">
        <v>0</v>
      </c>
      <c r="I148" s="100"/>
    </row>
    <row r="149" spans="1:9" x14ac:dyDescent="0.2">
      <c r="A149" s="7">
        <v>140</v>
      </c>
      <c r="B149" s="12" t="s">
        <v>281</v>
      </c>
      <c r="C149" s="29" t="s">
        <v>282</v>
      </c>
      <c r="D149" s="45">
        <f t="shared" si="4"/>
        <v>36700339</v>
      </c>
      <c r="E149" s="45">
        <v>0</v>
      </c>
      <c r="F149" s="10">
        <v>32552176</v>
      </c>
      <c r="G149" s="10">
        <v>0</v>
      </c>
      <c r="H149" s="67">
        <v>4148163</v>
      </c>
      <c r="I149" s="100"/>
    </row>
    <row r="150" spans="1:9" x14ac:dyDescent="0.2">
      <c r="A150" s="7">
        <v>141</v>
      </c>
      <c r="B150" s="12" t="s">
        <v>283</v>
      </c>
      <c r="C150" s="29" t="s">
        <v>284</v>
      </c>
      <c r="D150" s="45">
        <f t="shared" si="4"/>
        <v>14024263</v>
      </c>
      <c r="E150" s="45">
        <v>0</v>
      </c>
      <c r="F150" s="10">
        <v>14024263</v>
      </c>
      <c r="G150" s="10">
        <v>0</v>
      </c>
      <c r="H150" s="67">
        <v>0</v>
      </c>
      <c r="I150" s="100"/>
    </row>
    <row r="151" spans="1:9" x14ac:dyDescent="0.2">
      <c r="A151" s="7">
        <v>142</v>
      </c>
      <c r="B151" s="12" t="s">
        <v>285</v>
      </c>
      <c r="C151" s="29" t="s">
        <v>286</v>
      </c>
      <c r="D151" s="45">
        <f t="shared" si="4"/>
        <v>20390241</v>
      </c>
      <c r="E151" s="45">
        <v>0</v>
      </c>
      <c r="F151" s="10">
        <v>20390241</v>
      </c>
      <c r="G151" s="10">
        <v>1788625</v>
      </c>
      <c r="H151" s="67">
        <v>0</v>
      </c>
      <c r="I151" s="100"/>
    </row>
    <row r="152" spans="1:9" x14ac:dyDescent="0.2">
      <c r="A152" s="7">
        <v>143</v>
      </c>
      <c r="B152" s="14" t="s">
        <v>287</v>
      </c>
      <c r="C152" s="31" t="s">
        <v>288</v>
      </c>
      <c r="D152" s="45">
        <f t="shared" si="4"/>
        <v>317328</v>
      </c>
      <c r="E152" s="45">
        <v>0</v>
      </c>
      <c r="F152" s="10">
        <v>317328</v>
      </c>
      <c r="G152" s="10">
        <v>0</v>
      </c>
      <c r="H152" s="67">
        <v>0</v>
      </c>
      <c r="I152" s="100"/>
    </row>
    <row r="153" spans="1:9" x14ac:dyDescent="0.2">
      <c r="A153" s="7">
        <v>144</v>
      </c>
      <c r="B153" s="11" t="s">
        <v>289</v>
      </c>
      <c r="C153" s="31" t="s">
        <v>290</v>
      </c>
      <c r="D153" s="45">
        <f t="shared" si="4"/>
        <v>169402634</v>
      </c>
      <c r="E153" s="45">
        <v>154315336</v>
      </c>
      <c r="F153" s="10">
        <v>15087298</v>
      </c>
      <c r="G153" s="10">
        <v>1592612</v>
      </c>
      <c r="H153" s="67">
        <v>0</v>
      </c>
      <c r="I153" s="100"/>
    </row>
    <row r="154" spans="1:9" x14ac:dyDescent="0.2">
      <c r="A154" s="7">
        <v>145</v>
      </c>
      <c r="B154" s="12" t="s">
        <v>291</v>
      </c>
      <c r="C154" s="29" t="s">
        <v>292</v>
      </c>
      <c r="D154" s="45">
        <f t="shared" si="4"/>
        <v>2312986</v>
      </c>
      <c r="E154" s="45">
        <v>0</v>
      </c>
      <c r="F154" s="10">
        <v>2312986</v>
      </c>
      <c r="G154" s="10">
        <v>0</v>
      </c>
      <c r="H154" s="67">
        <v>0</v>
      </c>
      <c r="I154" s="100"/>
    </row>
    <row r="155" spans="1:9" x14ac:dyDescent="0.2">
      <c r="A155" s="7">
        <v>146</v>
      </c>
      <c r="B155" s="8" t="s">
        <v>293</v>
      </c>
      <c r="C155" s="30" t="s">
        <v>294</v>
      </c>
      <c r="D155" s="45">
        <f t="shared" si="4"/>
        <v>10367497</v>
      </c>
      <c r="E155" s="45">
        <v>0</v>
      </c>
      <c r="F155" s="10">
        <v>10367497</v>
      </c>
      <c r="G155" s="10">
        <v>10367497</v>
      </c>
      <c r="H155" s="67">
        <v>0</v>
      </c>
      <c r="I155" s="100"/>
    </row>
    <row r="156" spans="1:9" x14ac:dyDescent="0.2">
      <c r="A156" s="7">
        <v>147</v>
      </c>
      <c r="B156" s="8" t="s">
        <v>295</v>
      </c>
      <c r="C156" s="30" t="s">
        <v>296</v>
      </c>
      <c r="D156" s="45">
        <f t="shared" si="4"/>
        <v>0</v>
      </c>
      <c r="E156" s="45">
        <v>0</v>
      </c>
      <c r="F156" s="10">
        <v>0</v>
      </c>
      <c r="G156" s="10">
        <v>0</v>
      </c>
      <c r="H156" s="67">
        <v>0</v>
      </c>
      <c r="I156" s="100"/>
    </row>
    <row r="157" spans="1:9" ht="12.75" x14ac:dyDescent="0.2">
      <c r="A157" s="7">
        <v>148</v>
      </c>
      <c r="B157" s="25" t="s">
        <v>297</v>
      </c>
      <c r="C157" s="26" t="s">
        <v>298</v>
      </c>
      <c r="D157" s="45">
        <f t="shared" si="4"/>
        <v>0</v>
      </c>
      <c r="E157" s="45">
        <v>0</v>
      </c>
      <c r="F157" s="10">
        <v>0</v>
      </c>
      <c r="G157" s="10">
        <v>0</v>
      </c>
      <c r="H157" s="67">
        <v>0</v>
      </c>
      <c r="I157" s="100"/>
    </row>
    <row r="159" spans="1:9" x14ac:dyDescent="0.2">
      <c r="A159" s="147" t="s">
        <v>396</v>
      </c>
      <c r="B159" s="147"/>
      <c r="C159" s="147"/>
      <c r="D159" s="147"/>
      <c r="E159" s="147"/>
      <c r="F159" s="147"/>
      <c r="G159" s="147"/>
      <c r="H159" s="147"/>
    </row>
    <row r="160" spans="1:9" x14ac:dyDescent="0.2">
      <c r="A160" s="147" t="s">
        <v>398</v>
      </c>
      <c r="B160" s="147"/>
      <c r="C160" s="147"/>
      <c r="D160" s="147"/>
      <c r="E160" s="147"/>
      <c r="F160" s="147"/>
      <c r="G160" s="147"/>
      <c r="H160" s="147"/>
    </row>
  </sheetData>
  <mergeCells count="14">
    <mergeCell ref="A159:H159"/>
    <mergeCell ref="A160:H160"/>
    <mergeCell ref="A7:C7"/>
    <mergeCell ref="A8:C8"/>
    <mergeCell ref="A9:C9"/>
    <mergeCell ref="A2:G2"/>
    <mergeCell ref="E5:E6"/>
    <mergeCell ref="F5:G5"/>
    <mergeCell ref="D5:D6"/>
    <mergeCell ref="A4:A6"/>
    <mergeCell ref="B4:B6"/>
    <mergeCell ref="C4:C6"/>
    <mergeCell ref="D4:H4"/>
    <mergeCell ref="H5:H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6"/>
  <sheetViews>
    <sheetView zoomScale="110" zoomScaleNormal="110" workbookViewId="0">
      <pane xSplit="3" ySplit="5" topLeftCell="D135" activePane="bottomRight" state="frozen"/>
      <selection pane="topRight" activeCell="D1" sqref="D1"/>
      <selection pane="bottomLeft" activeCell="A6" sqref="A6"/>
      <selection pane="bottomRight" activeCell="F8" sqref="F8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1.28515625" style="2" customWidth="1"/>
    <col min="4" max="4" width="12" style="3" customWidth="1"/>
    <col min="5" max="5" width="11.42578125" style="3" customWidth="1"/>
    <col min="6" max="16384" width="9.140625" style="3"/>
  </cols>
  <sheetData>
    <row r="2" spans="1:5" ht="47.25" customHeight="1" x14ac:dyDescent="0.2">
      <c r="A2" s="118" t="s">
        <v>326</v>
      </c>
      <c r="B2" s="118"/>
      <c r="C2" s="118"/>
      <c r="D2" s="118"/>
      <c r="E2" s="118"/>
    </row>
    <row r="3" spans="1:5" x14ac:dyDescent="0.2">
      <c r="C3" s="4"/>
      <c r="E3" s="3" t="s">
        <v>329</v>
      </c>
    </row>
    <row r="4" spans="1:5" s="5" customFormat="1" ht="24.75" customHeight="1" x14ac:dyDescent="0.2">
      <c r="A4" s="119" t="s">
        <v>0</v>
      </c>
      <c r="B4" s="119" t="s">
        <v>1</v>
      </c>
      <c r="C4" s="121" t="s">
        <v>2</v>
      </c>
      <c r="D4" s="123" t="s">
        <v>327</v>
      </c>
      <c r="E4" s="123"/>
    </row>
    <row r="5" spans="1:5" ht="51.75" customHeight="1" x14ac:dyDescent="0.2">
      <c r="A5" s="120"/>
      <c r="B5" s="120"/>
      <c r="C5" s="122"/>
      <c r="D5" s="116" t="s">
        <v>322</v>
      </c>
      <c r="E5" s="6" t="s">
        <v>328</v>
      </c>
    </row>
    <row r="6" spans="1:5" ht="12" customHeight="1" x14ac:dyDescent="0.2">
      <c r="A6" s="142" t="s">
        <v>300</v>
      </c>
      <c r="B6" s="142"/>
      <c r="C6" s="142"/>
      <c r="D6" s="81">
        <f>D7+D8</f>
        <v>1480781664.9205599</v>
      </c>
      <c r="E6" s="81">
        <f>E7+E8</f>
        <v>116804734</v>
      </c>
    </row>
    <row r="7" spans="1:5" ht="12" customHeight="1" x14ac:dyDescent="0.2">
      <c r="A7" s="138" t="s">
        <v>299</v>
      </c>
      <c r="B7" s="139"/>
      <c r="C7" s="140"/>
      <c r="D7" s="41">
        <f>25770438-239266</f>
        <v>25531172</v>
      </c>
      <c r="E7" s="80"/>
    </row>
    <row r="8" spans="1:5" ht="12" customHeight="1" x14ac:dyDescent="0.2">
      <c r="A8" s="138" t="s">
        <v>394</v>
      </c>
      <c r="B8" s="139"/>
      <c r="C8" s="140"/>
      <c r="D8" s="81">
        <f>SUM(D9:D156)</f>
        <v>1455250492.9205599</v>
      </c>
      <c r="E8" s="81">
        <f>SUM(E9:E156)</f>
        <v>116804734</v>
      </c>
    </row>
    <row r="9" spans="1:5" ht="12" customHeight="1" x14ac:dyDescent="0.2">
      <c r="A9" s="7">
        <v>1</v>
      </c>
      <c r="B9" s="8" t="s">
        <v>3</v>
      </c>
      <c r="C9" s="30" t="s">
        <v>4</v>
      </c>
      <c r="D9" s="41">
        <v>7215550</v>
      </c>
      <c r="E9" s="41">
        <v>30515</v>
      </c>
    </row>
    <row r="10" spans="1:5" x14ac:dyDescent="0.2">
      <c r="A10" s="7">
        <v>2</v>
      </c>
      <c r="B10" s="11" t="s">
        <v>5</v>
      </c>
      <c r="C10" s="30" t="s">
        <v>6</v>
      </c>
      <c r="D10" s="10">
        <v>7087788</v>
      </c>
      <c r="E10" s="10">
        <v>1204728</v>
      </c>
    </row>
    <row r="11" spans="1:5" x14ac:dyDescent="0.2">
      <c r="A11" s="7">
        <v>3</v>
      </c>
      <c r="B11" s="12" t="s">
        <v>7</v>
      </c>
      <c r="C11" s="29" t="s">
        <v>8</v>
      </c>
      <c r="D11" s="10">
        <v>21341722</v>
      </c>
      <c r="E11" s="10">
        <v>628813</v>
      </c>
    </row>
    <row r="12" spans="1:5" ht="14.25" customHeight="1" x14ac:dyDescent="0.2">
      <c r="A12" s="7">
        <v>4</v>
      </c>
      <c r="B12" s="8" t="s">
        <v>9</v>
      </c>
      <c r="C12" s="30" t="s">
        <v>10</v>
      </c>
      <c r="D12" s="10">
        <v>7776571</v>
      </c>
      <c r="E12" s="10">
        <v>1147917</v>
      </c>
    </row>
    <row r="13" spans="1:5" x14ac:dyDescent="0.2">
      <c r="A13" s="7">
        <v>5</v>
      </c>
      <c r="B13" s="8" t="s">
        <v>11</v>
      </c>
      <c r="C13" s="30" t="s">
        <v>12</v>
      </c>
      <c r="D13" s="10">
        <v>8417770</v>
      </c>
      <c r="E13" s="10">
        <v>920548</v>
      </c>
    </row>
    <row r="14" spans="1:5" x14ac:dyDescent="0.2">
      <c r="A14" s="7">
        <v>6</v>
      </c>
      <c r="B14" s="12" t="s">
        <v>13</v>
      </c>
      <c r="C14" s="29" t="s">
        <v>14</v>
      </c>
      <c r="D14" s="10">
        <v>55422502</v>
      </c>
      <c r="E14" s="10">
        <v>10377056</v>
      </c>
    </row>
    <row r="15" spans="1:5" x14ac:dyDescent="0.2">
      <c r="A15" s="7">
        <v>7</v>
      </c>
      <c r="B15" s="14" t="s">
        <v>15</v>
      </c>
      <c r="C15" s="31" t="s">
        <v>16</v>
      </c>
      <c r="D15" s="10">
        <v>21541925</v>
      </c>
      <c r="E15" s="10">
        <v>1325169</v>
      </c>
    </row>
    <row r="16" spans="1:5" x14ac:dyDescent="0.2">
      <c r="A16" s="7">
        <v>8</v>
      </c>
      <c r="B16" s="12" t="s">
        <v>17</v>
      </c>
      <c r="C16" s="29" t="s">
        <v>18</v>
      </c>
      <c r="D16" s="10">
        <v>9091515</v>
      </c>
      <c r="E16" s="10">
        <v>719711</v>
      </c>
    </row>
    <row r="17" spans="1:5" x14ac:dyDescent="0.2">
      <c r="A17" s="7">
        <v>9</v>
      </c>
      <c r="B17" s="12" t="s">
        <v>19</v>
      </c>
      <c r="C17" s="29" t="s">
        <v>20</v>
      </c>
      <c r="D17" s="10">
        <v>7921054</v>
      </c>
      <c r="E17" s="10">
        <v>1284565</v>
      </c>
    </row>
    <row r="18" spans="1:5" x14ac:dyDescent="0.2">
      <c r="A18" s="7">
        <v>10</v>
      </c>
      <c r="B18" s="12" t="s">
        <v>21</v>
      </c>
      <c r="C18" s="29" t="s">
        <v>22</v>
      </c>
      <c r="D18" s="10">
        <v>10155393</v>
      </c>
      <c r="E18" s="10">
        <v>363118</v>
      </c>
    </row>
    <row r="19" spans="1:5" x14ac:dyDescent="0.2">
      <c r="A19" s="7">
        <v>11</v>
      </c>
      <c r="B19" s="12" t="s">
        <v>23</v>
      </c>
      <c r="C19" s="29" t="s">
        <v>24</v>
      </c>
      <c r="D19" s="10">
        <v>8076204</v>
      </c>
      <c r="E19" s="10">
        <v>650437</v>
      </c>
    </row>
    <row r="20" spans="1:5" x14ac:dyDescent="0.2">
      <c r="A20" s="7">
        <v>12</v>
      </c>
      <c r="B20" s="12" t="s">
        <v>25</v>
      </c>
      <c r="C20" s="29" t="s">
        <v>26</v>
      </c>
      <c r="D20" s="10">
        <v>16272515</v>
      </c>
      <c r="E20" s="10">
        <v>396005</v>
      </c>
    </row>
    <row r="21" spans="1:5" x14ac:dyDescent="0.2">
      <c r="A21" s="7">
        <v>13</v>
      </c>
      <c r="B21" s="8" t="s">
        <v>27</v>
      </c>
      <c r="C21" s="29" t="s">
        <v>28</v>
      </c>
      <c r="D21" s="10"/>
      <c r="E21" s="10"/>
    </row>
    <row r="22" spans="1:5" x14ac:dyDescent="0.2">
      <c r="A22" s="7">
        <v>14</v>
      </c>
      <c r="B22" s="8" t="s">
        <v>29</v>
      </c>
      <c r="C22" s="30" t="s">
        <v>30</v>
      </c>
      <c r="D22" s="10"/>
      <c r="E22" s="10"/>
    </row>
    <row r="23" spans="1:5" x14ac:dyDescent="0.2">
      <c r="A23" s="7">
        <v>15</v>
      </c>
      <c r="B23" s="12" t="s">
        <v>31</v>
      </c>
      <c r="C23" s="29" t="s">
        <v>32</v>
      </c>
      <c r="D23" s="10">
        <v>10208770</v>
      </c>
      <c r="E23" s="10">
        <v>1804404</v>
      </c>
    </row>
    <row r="24" spans="1:5" x14ac:dyDescent="0.2">
      <c r="A24" s="7">
        <v>16</v>
      </c>
      <c r="B24" s="12" t="s">
        <v>33</v>
      </c>
      <c r="C24" s="29" t="s">
        <v>34</v>
      </c>
      <c r="D24" s="10">
        <v>15495916</v>
      </c>
      <c r="E24" s="10">
        <v>1494551</v>
      </c>
    </row>
    <row r="25" spans="1:5" x14ac:dyDescent="0.2">
      <c r="A25" s="7">
        <v>17</v>
      </c>
      <c r="B25" s="12" t="s">
        <v>35</v>
      </c>
      <c r="C25" s="29" t="s">
        <v>36</v>
      </c>
      <c r="D25" s="10">
        <v>17823142</v>
      </c>
      <c r="E25" s="10">
        <v>1860940</v>
      </c>
    </row>
    <row r="26" spans="1:5" x14ac:dyDescent="0.2">
      <c r="A26" s="7">
        <v>18</v>
      </c>
      <c r="B26" s="12" t="s">
        <v>37</v>
      </c>
      <c r="C26" s="29" t="s">
        <v>38</v>
      </c>
      <c r="D26" s="10">
        <v>29378374</v>
      </c>
      <c r="E26" s="10">
        <v>4847857</v>
      </c>
    </row>
    <row r="27" spans="1:5" x14ac:dyDescent="0.2">
      <c r="A27" s="7">
        <v>19</v>
      </c>
      <c r="B27" s="8" t="s">
        <v>39</v>
      </c>
      <c r="C27" s="30" t="s">
        <v>40</v>
      </c>
      <c r="D27" s="10">
        <v>5946157</v>
      </c>
      <c r="E27" s="10">
        <v>816388</v>
      </c>
    </row>
    <row r="28" spans="1:5" x14ac:dyDescent="0.2">
      <c r="A28" s="7">
        <v>20</v>
      </c>
      <c r="B28" s="8" t="s">
        <v>41</v>
      </c>
      <c r="C28" s="30" t="s">
        <v>42</v>
      </c>
      <c r="D28" s="10">
        <v>4826626</v>
      </c>
      <c r="E28" s="10">
        <v>366031</v>
      </c>
    </row>
    <row r="29" spans="1:5" x14ac:dyDescent="0.2">
      <c r="A29" s="7">
        <v>21</v>
      </c>
      <c r="B29" s="8" t="s">
        <v>43</v>
      </c>
      <c r="C29" s="30" t="s">
        <v>44</v>
      </c>
      <c r="D29" s="10">
        <v>24320463</v>
      </c>
      <c r="E29" s="10">
        <v>3960954</v>
      </c>
    </row>
    <row r="30" spans="1:5" x14ac:dyDescent="0.2">
      <c r="A30" s="7">
        <v>22</v>
      </c>
      <c r="B30" s="8" t="s">
        <v>45</v>
      </c>
      <c r="C30" s="30" t="s">
        <v>46</v>
      </c>
      <c r="D30" s="10">
        <v>21962957</v>
      </c>
      <c r="E30" s="10">
        <v>1158623</v>
      </c>
    </row>
    <row r="31" spans="1:5" x14ac:dyDescent="0.2">
      <c r="A31" s="7">
        <v>23</v>
      </c>
      <c r="B31" s="12" t="s">
        <v>47</v>
      </c>
      <c r="C31" s="29" t="s">
        <v>48</v>
      </c>
      <c r="D31" s="10">
        <v>9796007</v>
      </c>
      <c r="E31" s="10">
        <v>1829015</v>
      </c>
    </row>
    <row r="32" spans="1:5" ht="12" customHeight="1" x14ac:dyDescent="0.2">
      <c r="A32" s="7">
        <v>24</v>
      </c>
      <c r="B32" s="12" t="s">
        <v>49</v>
      </c>
      <c r="C32" s="29" t="s">
        <v>50</v>
      </c>
      <c r="D32" s="10"/>
      <c r="E32" s="10"/>
    </row>
    <row r="33" spans="1:5" ht="24" x14ac:dyDescent="0.2">
      <c r="A33" s="7">
        <v>25</v>
      </c>
      <c r="B33" s="12" t="s">
        <v>51</v>
      </c>
      <c r="C33" s="29" t="s">
        <v>52</v>
      </c>
      <c r="D33" s="10"/>
      <c r="E33" s="10"/>
    </row>
    <row r="34" spans="1:5" x14ac:dyDescent="0.2">
      <c r="A34" s="7">
        <v>26</v>
      </c>
      <c r="B34" s="8" t="s">
        <v>53</v>
      </c>
      <c r="C34" s="31" t="s">
        <v>54</v>
      </c>
      <c r="D34" s="10">
        <v>42093980</v>
      </c>
      <c r="E34" s="10">
        <v>0</v>
      </c>
    </row>
    <row r="35" spans="1:5" x14ac:dyDescent="0.2">
      <c r="A35" s="7">
        <v>27</v>
      </c>
      <c r="B35" s="12" t="s">
        <v>55</v>
      </c>
      <c r="C35" s="29" t="s">
        <v>56</v>
      </c>
      <c r="D35" s="10">
        <v>32401728</v>
      </c>
      <c r="E35" s="10">
        <v>758250</v>
      </c>
    </row>
    <row r="36" spans="1:5" ht="24" customHeight="1" x14ac:dyDescent="0.2">
      <c r="A36" s="7">
        <v>28</v>
      </c>
      <c r="B36" s="12" t="s">
        <v>57</v>
      </c>
      <c r="C36" s="29" t="s">
        <v>58</v>
      </c>
      <c r="D36" s="10">
        <v>22001595</v>
      </c>
      <c r="E36" s="10">
        <v>0</v>
      </c>
    </row>
    <row r="37" spans="1:5" ht="12" customHeight="1" x14ac:dyDescent="0.2">
      <c r="A37" s="7">
        <v>29</v>
      </c>
      <c r="B37" s="8" t="s">
        <v>59</v>
      </c>
      <c r="C37" s="30" t="s">
        <v>60</v>
      </c>
      <c r="D37" s="10"/>
      <c r="E37" s="10"/>
    </row>
    <row r="38" spans="1:5" x14ac:dyDescent="0.2">
      <c r="A38" s="7">
        <v>30</v>
      </c>
      <c r="B38" s="11" t="s">
        <v>61</v>
      </c>
      <c r="C38" s="31" t="s">
        <v>62</v>
      </c>
      <c r="D38" s="10">
        <v>6379013</v>
      </c>
      <c r="E38" s="10">
        <v>6379013</v>
      </c>
    </row>
    <row r="39" spans="1:5" ht="24" x14ac:dyDescent="0.2">
      <c r="A39" s="7">
        <v>31</v>
      </c>
      <c r="B39" s="8" t="s">
        <v>63</v>
      </c>
      <c r="C39" s="30" t="s">
        <v>64</v>
      </c>
      <c r="D39" s="10"/>
      <c r="E39" s="10"/>
    </row>
    <row r="40" spans="1:5" x14ac:dyDescent="0.2">
      <c r="A40" s="7">
        <v>32</v>
      </c>
      <c r="B40" s="12" t="s">
        <v>65</v>
      </c>
      <c r="C40" s="29" t="s">
        <v>66</v>
      </c>
      <c r="D40" s="10">
        <v>2288758</v>
      </c>
      <c r="E40" s="10">
        <v>0</v>
      </c>
    </row>
    <row r="41" spans="1:5" x14ac:dyDescent="0.2">
      <c r="A41" s="7">
        <v>33</v>
      </c>
      <c r="B41" s="11" t="s">
        <v>67</v>
      </c>
      <c r="C41" s="30" t="s">
        <v>68</v>
      </c>
      <c r="D41" s="10">
        <v>31057147</v>
      </c>
      <c r="E41" s="10">
        <v>3643255</v>
      </c>
    </row>
    <row r="42" spans="1:5" x14ac:dyDescent="0.2">
      <c r="A42" s="7">
        <v>34</v>
      </c>
      <c r="B42" s="14" t="s">
        <v>69</v>
      </c>
      <c r="C42" s="31" t="s">
        <v>70</v>
      </c>
      <c r="D42" s="10">
        <v>33825945</v>
      </c>
      <c r="E42" s="10">
        <v>4106693</v>
      </c>
    </row>
    <row r="43" spans="1:5" x14ac:dyDescent="0.2">
      <c r="A43" s="7">
        <v>35</v>
      </c>
      <c r="B43" s="8" t="s">
        <v>71</v>
      </c>
      <c r="C43" s="30" t="s">
        <v>72</v>
      </c>
      <c r="D43" s="10"/>
      <c r="E43" s="10"/>
    </row>
    <row r="44" spans="1:5" x14ac:dyDescent="0.2">
      <c r="A44" s="7">
        <v>36</v>
      </c>
      <c r="B44" s="11" t="s">
        <v>73</v>
      </c>
      <c r="C44" s="30" t="s">
        <v>74</v>
      </c>
      <c r="D44" s="10">
        <v>9146988</v>
      </c>
      <c r="E44" s="10">
        <v>0</v>
      </c>
    </row>
    <row r="45" spans="1:5" x14ac:dyDescent="0.2">
      <c r="A45" s="7">
        <v>37</v>
      </c>
      <c r="B45" s="12" t="s">
        <v>75</v>
      </c>
      <c r="C45" s="29" t="s">
        <v>76</v>
      </c>
      <c r="D45" s="10">
        <v>25296618</v>
      </c>
      <c r="E45" s="10">
        <v>3433943</v>
      </c>
    </row>
    <row r="46" spans="1:5" x14ac:dyDescent="0.2">
      <c r="A46" s="7">
        <v>38</v>
      </c>
      <c r="B46" s="11" t="s">
        <v>77</v>
      </c>
      <c r="C46" s="30" t="s">
        <v>78</v>
      </c>
      <c r="D46" s="10">
        <v>11288571</v>
      </c>
      <c r="E46" s="10">
        <v>607689</v>
      </c>
    </row>
    <row r="47" spans="1:5" x14ac:dyDescent="0.2">
      <c r="A47" s="7">
        <v>39</v>
      </c>
      <c r="B47" s="8" t="s">
        <v>79</v>
      </c>
      <c r="C47" s="30" t="s">
        <v>80</v>
      </c>
      <c r="D47" s="10">
        <v>29199592</v>
      </c>
      <c r="E47" s="10">
        <v>3327549</v>
      </c>
    </row>
    <row r="48" spans="1:5" x14ac:dyDescent="0.2">
      <c r="A48" s="7">
        <v>40</v>
      </c>
      <c r="B48" s="16" t="s">
        <v>81</v>
      </c>
      <c r="C48" s="32" t="s">
        <v>82</v>
      </c>
      <c r="D48" s="10">
        <v>9552370</v>
      </c>
      <c r="E48" s="10">
        <v>644922</v>
      </c>
    </row>
    <row r="49" spans="1:5" x14ac:dyDescent="0.2">
      <c r="A49" s="7">
        <v>41</v>
      </c>
      <c r="B49" s="8" t="s">
        <v>83</v>
      </c>
      <c r="C49" s="30" t="s">
        <v>84</v>
      </c>
      <c r="D49" s="10">
        <v>6915591</v>
      </c>
      <c r="E49" s="10">
        <v>2730</v>
      </c>
    </row>
    <row r="50" spans="1:5" x14ac:dyDescent="0.2">
      <c r="A50" s="7">
        <v>42</v>
      </c>
      <c r="B50" s="14" t="s">
        <v>85</v>
      </c>
      <c r="C50" s="31" t="s">
        <v>86</v>
      </c>
      <c r="D50" s="10">
        <v>11728017</v>
      </c>
      <c r="E50" s="10">
        <v>511074</v>
      </c>
    </row>
    <row r="51" spans="1:5" x14ac:dyDescent="0.2">
      <c r="A51" s="7">
        <v>43</v>
      </c>
      <c r="B51" s="12" t="s">
        <v>87</v>
      </c>
      <c r="C51" s="29" t="s">
        <v>88</v>
      </c>
      <c r="D51" s="10">
        <v>4913372</v>
      </c>
      <c r="E51" s="10">
        <v>16533</v>
      </c>
    </row>
    <row r="52" spans="1:5" x14ac:dyDescent="0.2">
      <c r="A52" s="7">
        <v>44</v>
      </c>
      <c r="B52" s="11" t="s">
        <v>89</v>
      </c>
      <c r="C52" s="30" t="s">
        <v>90</v>
      </c>
      <c r="D52" s="10">
        <v>4630464</v>
      </c>
      <c r="E52" s="10">
        <v>671305</v>
      </c>
    </row>
    <row r="53" spans="1:5" x14ac:dyDescent="0.2">
      <c r="A53" s="7">
        <v>45</v>
      </c>
      <c r="B53" s="12" t="s">
        <v>91</v>
      </c>
      <c r="C53" s="29" t="s">
        <v>92</v>
      </c>
      <c r="D53" s="10">
        <v>36601162</v>
      </c>
      <c r="E53" s="10">
        <v>1772660</v>
      </c>
    </row>
    <row r="54" spans="1:5" x14ac:dyDescent="0.2">
      <c r="A54" s="7">
        <v>46</v>
      </c>
      <c r="B54" s="8" t="s">
        <v>93</v>
      </c>
      <c r="C54" s="30" t="s">
        <v>94</v>
      </c>
      <c r="D54" s="10">
        <v>9662039</v>
      </c>
      <c r="E54" s="10">
        <v>1860326</v>
      </c>
    </row>
    <row r="55" spans="1:5" ht="10.5" customHeight="1" x14ac:dyDescent="0.2">
      <c r="A55" s="7">
        <v>47</v>
      </c>
      <c r="B55" s="8" t="s">
        <v>95</v>
      </c>
      <c r="C55" s="30" t="s">
        <v>96</v>
      </c>
      <c r="D55" s="10">
        <v>31917269</v>
      </c>
      <c r="E55" s="10">
        <v>1212308</v>
      </c>
    </row>
    <row r="56" spans="1:5" x14ac:dyDescent="0.2">
      <c r="A56" s="7">
        <v>48</v>
      </c>
      <c r="B56" s="18" t="s">
        <v>97</v>
      </c>
      <c r="C56" s="33" t="s">
        <v>98</v>
      </c>
      <c r="D56" s="10">
        <v>7559176</v>
      </c>
      <c r="E56" s="10">
        <v>768937</v>
      </c>
    </row>
    <row r="57" spans="1:5" x14ac:dyDescent="0.2">
      <c r="A57" s="7">
        <v>49</v>
      </c>
      <c r="B57" s="12" t="s">
        <v>99</v>
      </c>
      <c r="C57" s="29" t="s">
        <v>100</v>
      </c>
      <c r="D57" s="10">
        <v>10781319</v>
      </c>
      <c r="E57" s="10">
        <v>3241429</v>
      </c>
    </row>
    <row r="58" spans="1:5" x14ac:dyDescent="0.2">
      <c r="A58" s="7">
        <v>50</v>
      </c>
      <c r="B58" s="11" t="s">
        <v>101</v>
      </c>
      <c r="C58" s="30" t="s">
        <v>102</v>
      </c>
      <c r="D58" s="10">
        <v>13111459</v>
      </c>
      <c r="E58" s="10">
        <v>1076944</v>
      </c>
    </row>
    <row r="59" spans="1:5" ht="10.5" customHeight="1" x14ac:dyDescent="0.2">
      <c r="A59" s="7">
        <v>51</v>
      </c>
      <c r="B59" s="12" t="s">
        <v>103</v>
      </c>
      <c r="C59" s="29" t="s">
        <v>104</v>
      </c>
      <c r="D59" s="10">
        <v>4752186</v>
      </c>
      <c r="E59" s="10">
        <v>140045</v>
      </c>
    </row>
    <row r="60" spans="1:5" x14ac:dyDescent="0.2">
      <c r="A60" s="7">
        <v>52</v>
      </c>
      <c r="B60" s="11" t="s">
        <v>105</v>
      </c>
      <c r="C60" s="30" t="s">
        <v>106</v>
      </c>
      <c r="D60" s="10">
        <v>9468891</v>
      </c>
      <c r="E60" s="10">
        <v>437461</v>
      </c>
    </row>
    <row r="61" spans="1:5" x14ac:dyDescent="0.2">
      <c r="A61" s="7">
        <v>53</v>
      </c>
      <c r="B61" s="12" t="s">
        <v>107</v>
      </c>
      <c r="C61" s="29" t="s">
        <v>108</v>
      </c>
      <c r="D61" s="10">
        <v>14156462</v>
      </c>
      <c r="E61" s="10">
        <v>509603</v>
      </c>
    </row>
    <row r="62" spans="1:5" x14ac:dyDescent="0.2">
      <c r="A62" s="7">
        <v>54</v>
      </c>
      <c r="B62" s="12" t="s">
        <v>109</v>
      </c>
      <c r="C62" s="29" t="s">
        <v>110</v>
      </c>
      <c r="D62" s="10">
        <v>47084428</v>
      </c>
      <c r="E62" s="10">
        <v>3266325</v>
      </c>
    </row>
    <row r="63" spans="1:5" x14ac:dyDescent="0.2">
      <c r="A63" s="7">
        <v>55</v>
      </c>
      <c r="B63" s="12" t="s">
        <v>111</v>
      </c>
      <c r="C63" s="29" t="s">
        <v>112</v>
      </c>
      <c r="D63" s="10">
        <v>7648472.1529599996</v>
      </c>
      <c r="E63" s="10">
        <v>645586</v>
      </c>
    </row>
    <row r="64" spans="1:5" x14ac:dyDescent="0.2">
      <c r="A64" s="7">
        <v>56</v>
      </c>
      <c r="B64" s="12" t="s">
        <v>113</v>
      </c>
      <c r="C64" s="29" t="s">
        <v>114</v>
      </c>
      <c r="D64" s="10"/>
      <c r="E64" s="10"/>
    </row>
    <row r="65" spans="1:5" x14ac:dyDescent="0.2">
      <c r="A65" s="7">
        <v>57</v>
      </c>
      <c r="B65" s="12" t="s">
        <v>115</v>
      </c>
      <c r="C65" s="29" t="s">
        <v>116</v>
      </c>
      <c r="D65" s="10"/>
      <c r="E65" s="10"/>
    </row>
    <row r="66" spans="1:5" ht="17.25" customHeight="1" x14ac:dyDescent="0.2">
      <c r="A66" s="7">
        <v>58</v>
      </c>
      <c r="B66" s="12" t="s">
        <v>117</v>
      </c>
      <c r="C66" s="29" t="s">
        <v>118</v>
      </c>
      <c r="D66" s="10">
        <v>7391317</v>
      </c>
      <c r="E66" s="10"/>
    </row>
    <row r="67" spans="1:5" ht="15" customHeight="1" x14ac:dyDescent="0.2">
      <c r="A67" s="7">
        <v>59</v>
      </c>
      <c r="B67" s="11" t="s">
        <v>119</v>
      </c>
      <c r="C67" s="29" t="s">
        <v>120</v>
      </c>
      <c r="D67" s="10">
        <v>6124806</v>
      </c>
      <c r="E67" s="10"/>
    </row>
    <row r="68" spans="1:5" ht="16.5" customHeight="1" x14ac:dyDescent="0.2">
      <c r="A68" s="7">
        <v>60</v>
      </c>
      <c r="B68" s="14" t="s">
        <v>121</v>
      </c>
      <c r="C68" s="31" t="s">
        <v>122</v>
      </c>
      <c r="D68" s="10">
        <v>21794614</v>
      </c>
      <c r="E68" s="10"/>
    </row>
    <row r="69" spans="1:5" ht="17.25" customHeight="1" x14ac:dyDescent="0.2">
      <c r="A69" s="7">
        <v>61</v>
      </c>
      <c r="B69" s="11" t="s">
        <v>123</v>
      </c>
      <c r="C69" s="29" t="s">
        <v>124</v>
      </c>
      <c r="D69" s="10">
        <v>22378625</v>
      </c>
      <c r="E69" s="10"/>
    </row>
    <row r="70" spans="1:5" ht="12.75" customHeight="1" x14ac:dyDescent="0.2">
      <c r="A70" s="7">
        <v>62</v>
      </c>
      <c r="B70" s="12" t="s">
        <v>125</v>
      </c>
      <c r="C70" s="29" t="s">
        <v>126</v>
      </c>
      <c r="D70" s="10">
        <v>4017929</v>
      </c>
      <c r="E70" s="10">
        <v>369207</v>
      </c>
    </row>
    <row r="71" spans="1:5" ht="27.75" customHeight="1" x14ac:dyDescent="0.2">
      <c r="A71" s="7">
        <v>63</v>
      </c>
      <c r="B71" s="8" t="s">
        <v>127</v>
      </c>
      <c r="C71" s="29" t="s">
        <v>128</v>
      </c>
      <c r="D71" s="10"/>
      <c r="E71" s="10"/>
    </row>
    <row r="72" spans="1:5" ht="24" x14ac:dyDescent="0.2">
      <c r="A72" s="7">
        <v>64</v>
      </c>
      <c r="B72" s="8" t="s">
        <v>129</v>
      </c>
      <c r="C72" s="29" t="s">
        <v>130</v>
      </c>
      <c r="D72" s="10">
        <v>6165579.7675999999</v>
      </c>
      <c r="E72" s="10">
        <v>6165580</v>
      </c>
    </row>
    <row r="73" spans="1:5" x14ac:dyDescent="0.2">
      <c r="A73" s="7">
        <v>65</v>
      </c>
      <c r="B73" s="11" t="s">
        <v>131</v>
      </c>
      <c r="C73" s="29" t="s">
        <v>132</v>
      </c>
      <c r="D73" s="10">
        <v>17314398</v>
      </c>
      <c r="E73" s="10"/>
    </row>
    <row r="74" spans="1:5" x14ac:dyDescent="0.2">
      <c r="A74" s="7">
        <v>66</v>
      </c>
      <c r="B74" s="8" t="s">
        <v>133</v>
      </c>
      <c r="C74" s="29" t="s">
        <v>134</v>
      </c>
      <c r="D74" s="10">
        <v>10412729</v>
      </c>
      <c r="E74" s="10"/>
    </row>
    <row r="75" spans="1:5" x14ac:dyDescent="0.2">
      <c r="A75" s="7">
        <v>67</v>
      </c>
      <c r="B75" s="11" t="s">
        <v>135</v>
      </c>
      <c r="C75" s="29" t="s">
        <v>136</v>
      </c>
      <c r="D75" s="10">
        <v>10030418</v>
      </c>
      <c r="E75" s="10">
        <v>778910</v>
      </c>
    </row>
    <row r="76" spans="1:5" x14ac:dyDescent="0.2">
      <c r="A76" s="7">
        <v>68</v>
      </c>
      <c r="B76" s="11" t="s">
        <v>137</v>
      </c>
      <c r="C76" s="29" t="s">
        <v>138</v>
      </c>
      <c r="D76" s="10">
        <v>7660904</v>
      </c>
      <c r="E76" s="10"/>
    </row>
    <row r="77" spans="1:5" x14ac:dyDescent="0.2">
      <c r="A77" s="7">
        <v>69</v>
      </c>
      <c r="B77" s="11" t="s">
        <v>139</v>
      </c>
      <c r="C77" s="29" t="s">
        <v>140</v>
      </c>
      <c r="D77" s="10">
        <v>18151277</v>
      </c>
      <c r="E77" s="10"/>
    </row>
    <row r="78" spans="1:5" x14ac:dyDescent="0.2">
      <c r="A78" s="7">
        <v>70</v>
      </c>
      <c r="B78" s="12" t="s">
        <v>141</v>
      </c>
      <c r="C78" s="29" t="s">
        <v>142</v>
      </c>
      <c r="D78" s="10">
        <v>10144122</v>
      </c>
      <c r="E78" s="10"/>
    </row>
    <row r="79" spans="1:5" x14ac:dyDescent="0.2">
      <c r="A79" s="7">
        <v>71</v>
      </c>
      <c r="B79" s="11" t="s">
        <v>143</v>
      </c>
      <c r="C79" s="30" t="s">
        <v>144</v>
      </c>
      <c r="D79" s="10">
        <v>11911754</v>
      </c>
      <c r="E79" s="10"/>
    </row>
    <row r="80" spans="1:5" x14ac:dyDescent="0.2">
      <c r="A80" s="7">
        <v>72</v>
      </c>
      <c r="B80" s="12" t="s">
        <v>145</v>
      </c>
      <c r="C80" s="29" t="s">
        <v>146</v>
      </c>
      <c r="D80" s="10">
        <v>6823604</v>
      </c>
      <c r="E80" s="10"/>
    </row>
    <row r="81" spans="1:5" x14ac:dyDescent="0.2">
      <c r="A81" s="7">
        <v>73</v>
      </c>
      <c r="B81" s="11" t="s">
        <v>147</v>
      </c>
      <c r="C81" s="29" t="s">
        <v>148</v>
      </c>
      <c r="D81" s="10">
        <v>19369803</v>
      </c>
      <c r="E81" s="10"/>
    </row>
    <row r="82" spans="1:5" x14ac:dyDescent="0.2">
      <c r="A82" s="7">
        <v>74</v>
      </c>
      <c r="B82" s="12" t="s">
        <v>149</v>
      </c>
      <c r="C82" s="29" t="s">
        <v>150</v>
      </c>
      <c r="D82" s="10">
        <v>8227497</v>
      </c>
      <c r="E82" s="10"/>
    </row>
    <row r="83" spans="1:5" x14ac:dyDescent="0.2">
      <c r="A83" s="7">
        <v>75</v>
      </c>
      <c r="B83" s="12" t="s">
        <v>151</v>
      </c>
      <c r="C83" s="29" t="s">
        <v>152</v>
      </c>
      <c r="D83" s="10">
        <v>8652792</v>
      </c>
      <c r="E83" s="10"/>
    </row>
    <row r="84" spans="1:5" ht="24" x14ac:dyDescent="0.2">
      <c r="A84" s="7">
        <v>76</v>
      </c>
      <c r="B84" s="20" t="s">
        <v>153</v>
      </c>
      <c r="C84" s="33" t="s">
        <v>154</v>
      </c>
      <c r="D84" s="10"/>
      <c r="E84" s="10"/>
    </row>
    <row r="85" spans="1:5" ht="24" x14ac:dyDescent="0.2">
      <c r="A85" s="7">
        <v>77</v>
      </c>
      <c r="B85" s="8" t="s">
        <v>155</v>
      </c>
      <c r="C85" s="29" t="s">
        <v>156</v>
      </c>
      <c r="D85" s="10">
        <v>13985616</v>
      </c>
      <c r="E85" s="10">
        <v>13985616</v>
      </c>
    </row>
    <row r="86" spans="1:5" ht="24" x14ac:dyDescent="0.2">
      <c r="A86" s="7">
        <v>78</v>
      </c>
      <c r="B86" s="11" t="s">
        <v>157</v>
      </c>
      <c r="C86" s="29" t="s">
        <v>158</v>
      </c>
      <c r="D86" s="10"/>
      <c r="E86" s="10"/>
    </row>
    <row r="87" spans="1:5" ht="24" x14ac:dyDescent="0.2">
      <c r="A87" s="7">
        <v>79</v>
      </c>
      <c r="B87" s="11" t="s">
        <v>159</v>
      </c>
      <c r="C87" s="29" t="s">
        <v>160</v>
      </c>
      <c r="D87" s="10"/>
      <c r="E87" s="10"/>
    </row>
    <row r="88" spans="1:5" ht="24" x14ac:dyDescent="0.2">
      <c r="A88" s="7">
        <v>80</v>
      </c>
      <c r="B88" s="8" t="s">
        <v>161</v>
      </c>
      <c r="C88" s="29" t="s">
        <v>162</v>
      </c>
      <c r="D88" s="10"/>
      <c r="E88" s="10"/>
    </row>
    <row r="89" spans="1:5" ht="24" x14ac:dyDescent="0.2">
      <c r="A89" s="7">
        <v>81</v>
      </c>
      <c r="B89" s="8" t="s">
        <v>163</v>
      </c>
      <c r="C89" s="29" t="s">
        <v>164</v>
      </c>
      <c r="D89" s="10"/>
      <c r="E89" s="10"/>
    </row>
    <row r="90" spans="1:5" ht="24" x14ac:dyDescent="0.2">
      <c r="A90" s="7">
        <v>82</v>
      </c>
      <c r="B90" s="8" t="s">
        <v>165</v>
      </c>
      <c r="C90" s="29" t="s">
        <v>166</v>
      </c>
      <c r="D90" s="10"/>
      <c r="E90" s="10"/>
    </row>
    <row r="91" spans="1:5" x14ac:dyDescent="0.2">
      <c r="A91" s="7">
        <v>83</v>
      </c>
      <c r="B91" s="12" t="s">
        <v>167</v>
      </c>
      <c r="C91" s="29" t="s">
        <v>168</v>
      </c>
      <c r="D91" s="10">
        <v>25624016</v>
      </c>
      <c r="E91" s="10"/>
    </row>
    <row r="92" spans="1:5" x14ac:dyDescent="0.2">
      <c r="A92" s="7">
        <v>84</v>
      </c>
      <c r="B92" s="8" t="s">
        <v>169</v>
      </c>
      <c r="C92" s="29" t="s">
        <v>170</v>
      </c>
      <c r="D92" s="10">
        <v>28738881</v>
      </c>
      <c r="E92" s="10"/>
    </row>
    <row r="93" spans="1:5" x14ac:dyDescent="0.2">
      <c r="A93" s="7">
        <v>85</v>
      </c>
      <c r="B93" s="12" t="s">
        <v>171</v>
      </c>
      <c r="C93" s="29" t="s">
        <v>172</v>
      </c>
      <c r="D93" s="10">
        <v>8809229</v>
      </c>
      <c r="E93" s="10">
        <v>231283</v>
      </c>
    </row>
    <row r="94" spans="1:5" x14ac:dyDescent="0.2">
      <c r="A94" s="7">
        <v>86</v>
      </c>
      <c r="B94" s="14" t="s">
        <v>173</v>
      </c>
      <c r="C94" s="31" t="s">
        <v>174</v>
      </c>
      <c r="D94" s="10">
        <v>5356757</v>
      </c>
      <c r="E94" s="10"/>
    </row>
    <row r="95" spans="1:5" x14ac:dyDescent="0.2">
      <c r="A95" s="7">
        <v>87</v>
      </c>
      <c r="B95" s="8" t="s">
        <v>175</v>
      </c>
      <c r="C95" s="29" t="s">
        <v>176</v>
      </c>
      <c r="D95" s="10">
        <v>31712238</v>
      </c>
      <c r="E95" s="10"/>
    </row>
    <row r="96" spans="1:5" x14ac:dyDescent="0.2">
      <c r="A96" s="7">
        <v>88</v>
      </c>
      <c r="B96" s="8" t="s">
        <v>177</v>
      </c>
      <c r="C96" s="29" t="s">
        <v>178</v>
      </c>
      <c r="D96" s="10">
        <v>31783004</v>
      </c>
      <c r="E96" s="10">
        <v>317479</v>
      </c>
    </row>
    <row r="97" spans="1:5" ht="13.5" customHeight="1" x14ac:dyDescent="0.2">
      <c r="A97" s="7">
        <v>89</v>
      </c>
      <c r="B97" s="14" t="s">
        <v>179</v>
      </c>
      <c r="C97" s="31" t="s">
        <v>180</v>
      </c>
      <c r="D97" s="10">
        <v>22207038</v>
      </c>
      <c r="E97" s="10"/>
    </row>
    <row r="98" spans="1:5" ht="14.25" customHeight="1" x14ac:dyDescent="0.2">
      <c r="A98" s="7">
        <v>90</v>
      </c>
      <c r="B98" s="8" t="s">
        <v>181</v>
      </c>
      <c r="C98" s="29" t="s">
        <v>182</v>
      </c>
      <c r="D98" s="10">
        <v>10968088</v>
      </c>
      <c r="E98" s="10">
        <v>207498</v>
      </c>
    </row>
    <row r="99" spans="1:5" x14ac:dyDescent="0.2">
      <c r="A99" s="7">
        <v>91</v>
      </c>
      <c r="B99" s="14" t="s">
        <v>183</v>
      </c>
      <c r="C99" s="31" t="s">
        <v>184</v>
      </c>
      <c r="D99" s="10"/>
      <c r="E99" s="10"/>
    </row>
    <row r="100" spans="1:5" x14ac:dyDescent="0.2">
      <c r="A100" s="7">
        <v>92</v>
      </c>
      <c r="B100" s="11" t="s">
        <v>185</v>
      </c>
      <c r="C100" s="29" t="s">
        <v>186</v>
      </c>
      <c r="D100" s="10"/>
      <c r="E100" s="10"/>
    </row>
    <row r="101" spans="1:5" x14ac:dyDescent="0.2">
      <c r="A101" s="7">
        <v>93</v>
      </c>
      <c r="B101" s="12" t="s">
        <v>187</v>
      </c>
      <c r="C101" s="29" t="s">
        <v>188</v>
      </c>
      <c r="D101" s="10">
        <v>2790298</v>
      </c>
      <c r="E101" s="10"/>
    </row>
    <row r="102" spans="1:5" ht="24" x14ac:dyDescent="0.2">
      <c r="A102" s="7">
        <v>94</v>
      </c>
      <c r="B102" s="11" t="s">
        <v>189</v>
      </c>
      <c r="C102" s="30" t="s">
        <v>190</v>
      </c>
      <c r="D102" s="10"/>
      <c r="E102" s="10"/>
    </row>
    <row r="103" spans="1:5" x14ac:dyDescent="0.2">
      <c r="A103" s="7">
        <v>95</v>
      </c>
      <c r="B103" s="11" t="s">
        <v>191</v>
      </c>
      <c r="C103" s="31" t="s">
        <v>192</v>
      </c>
      <c r="D103" s="10">
        <v>1420467</v>
      </c>
      <c r="E103" s="10">
        <v>671305</v>
      </c>
    </row>
    <row r="104" spans="1:5" x14ac:dyDescent="0.2">
      <c r="A104" s="7">
        <v>96</v>
      </c>
      <c r="B104" s="12" t="s">
        <v>193</v>
      </c>
      <c r="C104" s="29" t="s">
        <v>194</v>
      </c>
      <c r="D104" s="10">
        <v>5155535</v>
      </c>
      <c r="E104" s="10">
        <v>1436304</v>
      </c>
    </row>
    <row r="105" spans="1:5" x14ac:dyDescent="0.2">
      <c r="A105" s="7">
        <v>97</v>
      </c>
      <c r="B105" s="11" t="s">
        <v>195</v>
      </c>
      <c r="C105" s="34" t="s">
        <v>196</v>
      </c>
      <c r="D105" s="10">
        <v>6097716</v>
      </c>
      <c r="E105" s="10">
        <v>1918914</v>
      </c>
    </row>
    <row r="106" spans="1:5" x14ac:dyDescent="0.2">
      <c r="A106" s="7">
        <v>98</v>
      </c>
      <c r="B106" s="12" t="s">
        <v>197</v>
      </c>
      <c r="C106" s="29" t="s">
        <v>198</v>
      </c>
      <c r="D106" s="10">
        <v>6574450</v>
      </c>
      <c r="E106" s="10">
        <v>16934</v>
      </c>
    </row>
    <row r="107" spans="1:5" x14ac:dyDescent="0.2">
      <c r="A107" s="7">
        <v>99</v>
      </c>
      <c r="B107" s="12" t="s">
        <v>199</v>
      </c>
      <c r="C107" s="29" t="s">
        <v>200</v>
      </c>
      <c r="D107" s="10">
        <v>17189524</v>
      </c>
      <c r="E107" s="10">
        <v>3919515</v>
      </c>
    </row>
    <row r="108" spans="1:5" x14ac:dyDescent="0.2">
      <c r="A108" s="7">
        <v>100</v>
      </c>
      <c r="B108" s="11" t="s">
        <v>201</v>
      </c>
      <c r="C108" s="31" t="s">
        <v>202</v>
      </c>
      <c r="D108" s="10">
        <v>7896970</v>
      </c>
      <c r="E108" s="10">
        <v>347497</v>
      </c>
    </row>
    <row r="109" spans="1:5" x14ac:dyDescent="0.2">
      <c r="A109" s="7">
        <v>101</v>
      </c>
      <c r="B109" s="11" t="s">
        <v>203</v>
      </c>
      <c r="C109" s="30" t="s">
        <v>204</v>
      </c>
      <c r="D109" s="10">
        <v>9802726</v>
      </c>
      <c r="E109" s="10">
        <v>883285</v>
      </c>
    </row>
    <row r="110" spans="1:5" x14ac:dyDescent="0.2">
      <c r="A110" s="7">
        <v>102</v>
      </c>
      <c r="B110" s="8" t="s">
        <v>205</v>
      </c>
      <c r="C110" s="30" t="s">
        <v>206</v>
      </c>
      <c r="D110" s="10">
        <v>20020021</v>
      </c>
      <c r="E110" s="10">
        <v>1288069</v>
      </c>
    </row>
    <row r="111" spans="1:5" x14ac:dyDescent="0.2">
      <c r="A111" s="7">
        <v>103</v>
      </c>
      <c r="B111" s="8" t="s">
        <v>207</v>
      </c>
      <c r="C111" s="30" t="s">
        <v>208</v>
      </c>
      <c r="D111" s="10">
        <v>16927240</v>
      </c>
      <c r="E111" s="10">
        <v>1222388</v>
      </c>
    </row>
    <row r="112" spans="1:5" x14ac:dyDescent="0.2">
      <c r="A112" s="7">
        <v>104</v>
      </c>
      <c r="B112" s="12" t="s">
        <v>209</v>
      </c>
      <c r="C112" s="29" t="s">
        <v>210</v>
      </c>
      <c r="D112" s="10">
        <v>6006829</v>
      </c>
      <c r="E112" s="10">
        <v>113208</v>
      </c>
    </row>
    <row r="113" spans="1:5" x14ac:dyDescent="0.2">
      <c r="A113" s="7">
        <v>105</v>
      </c>
      <c r="B113" s="14" t="s">
        <v>211</v>
      </c>
      <c r="C113" s="31" t="s">
        <v>212</v>
      </c>
      <c r="D113" s="10">
        <v>9501353</v>
      </c>
      <c r="E113" s="10">
        <v>0</v>
      </c>
    </row>
    <row r="114" spans="1:5" x14ac:dyDescent="0.2">
      <c r="A114" s="7">
        <v>106</v>
      </c>
      <c r="B114" s="8" t="s">
        <v>213</v>
      </c>
      <c r="C114" s="30" t="s">
        <v>214</v>
      </c>
      <c r="D114" s="10">
        <v>9045660</v>
      </c>
      <c r="E114" s="10">
        <v>801515</v>
      </c>
    </row>
    <row r="115" spans="1:5" x14ac:dyDescent="0.2">
      <c r="A115" s="7">
        <v>107</v>
      </c>
      <c r="B115" s="11" t="s">
        <v>215</v>
      </c>
      <c r="C115" s="30" t="s">
        <v>216</v>
      </c>
      <c r="D115" s="10">
        <v>9166074</v>
      </c>
      <c r="E115" s="10">
        <v>675574</v>
      </c>
    </row>
    <row r="116" spans="1:5" x14ac:dyDescent="0.2">
      <c r="A116" s="7">
        <v>108</v>
      </c>
      <c r="B116" s="12" t="s">
        <v>217</v>
      </c>
      <c r="C116" s="29" t="s">
        <v>218</v>
      </c>
      <c r="D116" s="10">
        <v>7044661</v>
      </c>
      <c r="E116" s="10">
        <v>24392</v>
      </c>
    </row>
    <row r="117" spans="1:5" ht="12" customHeight="1" x14ac:dyDescent="0.2">
      <c r="A117" s="7">
        <v>109</v>
      </c>
      <c r="B117" s="12" t="s">
        <v>219</v>
      </c>
      <c r="C117" s="29" t="s">
        <v>220</v>
      </c>
      <c r="D117" s="10">
        <v>9939337</v>
      </c>
      <c r="E117" s="10">
        <v>2292563</v>
      </c>
    </row>
    <row r="118" spans="1:5" x14ac:dyDescent="0.2">
      <c r="A118" s="7">
        <v>110</v>
      </c>
      <c r="B118" s="8" t="s">
        <v>221</v>
      </c>
      <c r="C118" s="30" t="s">
        <v>222</v>
      </c>
      <c r="D118" s="10">
        <v>17329860</v>
      </c>
      <c r="E118" s="10">
        <v>153893</v>
      </c>
    </row>
    <row r="119" spans="1:5" x14ac:dyDescent="0.2">
      <c r="A119" s="7">
        <v>111</v>
      </c>
      <c r="B119" s="11" t="s">
        <v>223</v>
      </c>
      <c r="C119" s="30" t="s">
        <v>224</v>
      </c>
      <c r="D119" s="10">
        <v>8136964</v>
      </c>
      <c r="E119" s="10">
        <v>226199</v>
      </c>
    </row>
    <row r="120" spans="1:5" x14ac:dyDescent="0.2">
      <c r="A120" s="7">
        <v>112</v>
      </c>
      <c r="B120" s="8" t="s">
        <v>225</v>
      </c>
      <c r="C120" s="29" t="s">
        <v>226</v>
      </c>
      <c r="D120" s="10"/>
      <c r="E120" s="10"/>
    </row>
    <row r="121" spans="1:5" x14ac:dyDescent="0.2">
      <c r="A121" s="7">
        <v>113</v>
      </c>
      <c r="B121" s="8" t="s">
        <v>227</v>
      </c>
      <c r="C121" s="30" t="s">
        <v>228</v>
      </c>
      <c r="D121" s="10"/>
      <c r="E121" s="10"/>
    </row>
    <row r="122" spans="1:5" x14ac:dyDescent="0.2">
      <c r="A122" s="7">
        <v>114</v>
      </c>
      <c r="B122" s="12" t="s">
        <v>229</v>
      </c>
      <c r="C122" s="29" t="s">
        <v>230</v>
      </c>
      <c r="D122" s="10"/>
      <c r="E122" s="10"/>
    </row>
    <row r="123" spans="1:5" ht="13.5" customHeight="1" x14ac:dyDescent="0.2">
      <c r="A123" s="7">
        <v>115</v>
      </c>
      <c r="B123" s="12" t="s">
        <v>231</v>
      </c>
      <c r="C123" s="29" t="s">
        <v>232</v>
      </c>
      <c r="D123" s="10"/>
      <c r="E123" s="10"/>
    </row>
    <row r="124" spans="1:5" x14ac:dyDescent="0.2">
      <c r="A124" s="7">
        <v>116</v>
      </c>
      <c r="B124" s="12" t="s">
        <v>233</v>
      </c>
      <c r="C124" s="29" t="s">
        <v>234</v>
      </c>
      <c r="D124" s="10"/>
      <c r="E124" s="10"/>
    </row>
    <row r="125" spans="1:5" ht="24" x14ac:dyDescent="0.2">
      <c r="A125" s="7">
        <v>117</v>
      </c>
      <c r="B125" s="12" t="s">
        <v>235</v>
      </c>
      <c r="C125" s="29" t="s">
        <v>236</v>
      </c>
      <c r="D125" s="10"/>
      <c r="E125" s="10"/>
    </row>
    <row r="126" spans="1:5" x14ac:dyDescent="0.2">
      <c r="A126" s="7">
        <v>118</v>
      </c>
      <c r="B126" s="12" t="s">
        <v>237</v>
      </c>
      <c r="C126" s="29" t="s">
        <v>238</v>
      </c>
      <c r="D126" s="10"/>
      <c r="E126" s="10"/>
    </row>
    <row r="127" spans="1:5" ht="12.75" customHeight="1" x14ac:dyDescent="0.2">
      <c r="A127" s="7">
        <v>119</v>
      </c>
      <c r="B127" s="12" t="s">
        <v>239</v>
      </c>
      <c r="C127" s="29" t="s">
        <v>240</v>
      </c>
      <c r="D127" s="10"/>
      <c r="E127" s="10"/>
    </row>
    <row r="128" spans="1:5" x14ac:dyDescent="0.2">
      <c r="A128" s="7">
        <v>120</v>
      </c>
      <c r="B128" s="22" t="s">
        <v>241</v>
      </c>
      <c r="C128" s="35" t="s">
        <v>242</v>
      </c>
      <c r="D128" s="10"/>
      <c r="E128" s="10"/>
    </row>
    <row r="129" spans="1:5" x14ac:dyDescent="0.2">
      <c r="A129" s="7">
        <v>121</v>
      </c>
      <c r="B129" s="11" t="s">
        <v>243</v>
      </c>
      <c r="C129" s="30" t="s">
        <v>244</v>
      </c>
      <c r="D129" s="10"/>
      <c r="E129" s="10"/>
    </row>
    <row r="130" spans="1:5" x14ac:dyDescent="0.2">
      <c r="A130" s="7">
        <v>122</v>
      </c>
      <c r="B130" s="12" t="s">
        <v>245</v>
      </c>
      <c r="C130" s="29" t="s">
        <v>246</v>
      </c>
      <c r="D130" s="10"/>
      <c r="E130" s="10"/>
    </row>
    <row r="131" spans="1:5" x14ac:dyDescent="0.2">
      <c r="A131" s="7">
        <v>123</v>
      </c>
      <c r="B131" s="8" t="s">
        <v>247</v>
      </c>
      <c r="C131" s="36" t="s">
        <v>248</v>
      </c>
      <c r="D131" s="10"/>
      <c r="E131" s="10"/>
    </row>
    <row r="132" spans="1:5" ht="24" x14ac:dyDescent="0.2">
      <c r="A132" s="7">
        <v>124</v>
      </c>
      <c r="B132" s="12" t="s">
        <v>249</v>
      </c>
      <c r="C132" s="29" t="s">
        <v>250</v>
      </c>
      <c r="D132" s="10"/>
      <c r="E132" s="10"/>
    </row>
    <row r="133" spans="1:5" ht="21.75" customHeight="1" x14ac:dyDescent="0.2">
      <c r="A133" s="7">
        <v>125</v>
      </c>
      <c r="B133" s="12" t="s">
        <v>251</v>
      </c>
      <c r="C133" s="29" t="s">
        <v>252</v>
      </c>
      <c r="D133" s="10"/>
      <c r="E133" s="10"/>
    </row>
    <row r="134" spans="1:5" x14ac:dyDescent="0.2">
      <c r="A134" s="7">
        <v>126</v>
      </c>
      <c r="B134" s="11" t="s">
        <v>253</v>
      </c>
      <c r="C134" s="29" t="s">
        <v>254</v>
      </c>
      <c r="D134" s="10"/>
      <c r="E134" s="10"/>
    </row>
    <row r="135" spans="1:5" x14ac:dyDescent="0.2">
      <c r="A135" s="7">
        <v>127</v>
      </c>
      <c r="B135" s="14" t="s">
        <v>255</v>
      </c>
      <c r="C135" s="31" t="s">
        <v>256</v>
      </c>
      <c r="D135" s="10"/>
      <c r="E135" s="10"/>
    </row>
    <row r="136" spans="1:5" x14ac:dyDescent="0.2">
      <c r="A136" s="7">
        <v>128</v>
      </c>
      <c r="B136" s="12" t="s">
        <v>257</v>
      </c>
      <c r="C136" s="29" t="s">
        <v>258</v>
      </c>
      <c r="D136" s="10"/>
      <c r="E136" s="10"/>
    </row>
    <row r="137" spans="1:5" ht="24" customHeight="1" x14ac:dyDescent="0.2">
      <c r="A137" s="7">
        <v>129</v>
      </c>
      <c r="B137" s="8" t="s">
        <v>259</v>
      </c>
      <c r="C137" s="30" t="s">
        <v>260</v>
      </c>
      <c r="D137" s="10"/>
      <c r="E137" s="10"/>
    </row>
    <row r="138" spans="1:5" x14ac:dyDescent="0.2">
      <c r="A138" s="7">
        <v>130</v>
      </c>
      <c r="B138" s="11" t="s">
        <v>261</v>
      </c>
      <c r="C138" s="30" t="s">
        <v>262</v>
      </c>
      <c r="D138" s="10"/>
      <c r="E138" s="10"/>
    </row>
    <row r="139" spans="1:5" x14ac:dyDescent="0.2">
      <c r="A139" s="7">
        <v>131</v>
      </c>
      <c r="B139" s="12" t="s">
        <v>263</v>
      </c>
      <c r="C139" s="29" t="s">
        <v>264</v>
      </c>
      <c r="D139" s="10"/>
      <c r="E139" s="10"/>
    </row>
    <row r="140" spans="1:5" x14ac:dyDescent="0.2">
      <c r="A140" s="7">
        <v>132</v>
      </c>
      <c r="B140" s="12" t="s">
        <v>265</v>
      </c>
      <c r="C140" s="29" t="s">
        <v>266</v>
      </c>
      <c r="D140" s="10"/>
      <c r="E140" s="10"/>
    </row>
    <row r="141" spans="1:5" ht="13.5" customHeight="1" x14ac:dyDescent="0.2">
      <c r="A141" s="7">
        <v>133</v>
      </c>
      <c r="B141" s="12" t="s">
        <v>267</v>
      </c>
      <c r="C141" s="29" t="s">
        <v>268</v>
      </c>
      <c r="D141" s="10"/>
      <c r="E141" s="10"/>
    </row>
    <row r="142" spans="1:5" x14ac:dyDescent="0.2">
      <c r="A142" s="7">
        <v>134</v>
      </c>
      <c r="B142" s="12" t="s">
        <v>269</v>
      </c>
      <c r="C142" s="29" t="s">
        <v>270</v>
      </c>
      <c r="D142" s="10"/>
      <c r="E142" s="10"/>
    </row>
    <row r="143" spans="1:5" x14ac:dyDescent="0.2">
      <c r="A143" s="7">
        <v>135</v>
      </c>
      <c r="B143" s="12" t="s">
        <v>271</v>
      </c>
      <c r="C143" s="29" t="s">
        <v>272</v>
      </c>
      <c r="D143" s="10">
        <v>349750</v>
      </c>
      <c r="E143" s="10"/>
    </row>
    <row r="144" spans="1:5" x14ac:dyDescent="0.2">
      <c r="A144" s="7">
        <v>136</v>
      </c>
      <c r="B144" s="8" t="s">
        <v>273</v>
      </c>
      <c r="C144" s="30" t="s">
        <v>274</v>
      </c>
      <c r="D144" s="10">
        <v>21628280</v>
      </c>
      <c r="E144" s="10"/>
    </row>
    <row r="145" spans="1:5" ht="10.5" customHeight="1" x14ac:dyDescent="0.2">
      <c r="A145" s="7">
        <v>137</v>
      </c>
      <c r="B145" s="12" t="s">
        <v>275</v>
      </c>
      <c r="C145" s="29" t="s">
        <v>276</v>
      </c>
      <c r="D145" s="10">
        <v>8989251</v>
      </c>
      <c r="E145" s="10"/>
    </row>
    <row r="146" spans="1:5" x14ac:dyDescent="0.2">
      <c r="A146" s="7">
        <v>138</v>
      </c>
      <c r="B146" s="8" t="s">
        <v>277</v>
      </c>
      <c r="C146" s="29" t="s">
        <v>278</v>
      </c>
      <c r="D146" s="10"/>
      <c r="E146" s="10"/>
    </row>
    <row r="147" spans="1:5" x14ac:dyDescent="0.2">
      <c r="A147" s="7">
        <v>139</v>
      </c>
      <c r="B147" s="14" t="s">
        <v>279</v>
      </c>
      <c r="C147" s="31" t="s">
        <v>280</v>
      </c>
      <c r="D147" s="10"/>
      <c r="E147" s="10"/>
    </row>
    <row r="148" spans="1:5" x14ac:dyDescent="0.2">
      <c r="A148" s="7">
        <v>140</v>
      </c>
      <c r="B148" s="12" t="s">
        <v>281</v>
      </c>
      <c r="C148" s="29" t="s">
        <v>282</v>
      </c>
      <c r="D148" s="10"/>
      <c r="E148" s="10"/>
    </row>
    <row r="149" spans="1:5" x14ac:dyDescent="0.2">
      <c r="A149" s="7">
        <v>141</v>
      </c>
      <c r="B149" s="12" t="s">
        <v>283</v>
      </c>
      <c r="C149" s="29" t="s">
        <v>284</v>
      </c>
      <c r="D149" s="10"/>
      <c r="E149" s="10"/>
    </row>
    <row r="150" spans="1:5" x14ac:dyDescent="0.2">
      <c r="A150" s="7">
        <v>142</v>
      </c>
      <c r="B150" s="12" t="s">
        <v>285</v>
      </c>
      <c r="C150" s="29" t="s">
        <v>286</v>
      </c>
      <c r="D150" s="10"/>
      <c r="E150" s="10"/>
    </row>
    <row r="151" spans="1:5" x14ac:dyDescent="0.2">
      <c r="A151" s="7">
        <v>143</v>
      </c>
      <c r="B151" s="14" t="s">
        <v>287</v>
      </c>
      <c r="C151" s="31" t="s">
        <v>288</v>
      </c>
      <c r="D151" s="10">
        <v>22055666</v>
      </c>
      <c r="E151" s="10"/>
    </row>
    <row r="152" spans="1:5" x14ac:dyDescent="0.2">
      <c r="A152" s="7">
        <v>144</v>
      </c>
      <c r="B152" s="11" t="s">
        <v>289</v>
      </c>
      <c r="C152" s="31" t="s">
        <v>290</v>
      </c>
      <c r="D152" s="10">
        <v>57945400</v>
      </c>
      <c r="E152" s="10">
        <v>2535681</v>
      </c>
    </row>
    <row r="153" spans="1:5" x14ac:dyDescent="0.2">
      <c r="A153" s="7">
        <v>145</v>
      </c>
      <c r="B153" s="12" t="s">
        <v>291</v>
      </c>
      <c r="C153" s="29" t="s">
        <v>292</v>
      </c>
      <c r="D153" s="10">
        <v>2937892</v>
      </c>
      <c r="E153" s="10"/>
    </row>
    <row r="154" spans="1:5" x14ac:dyDescent="0.2">
      <c r="A154" s="7">
        <v>146</v>
      </c>
      <c r="B154" s="8" t="s">
        <v>293</v>
      </c>
      <c r="C154" s="30" t="s">
        <v>294</v>
      </c>
      <c r="D154" s="10"/>
      <c r="E154" s="10"/>
    </row>
    <row r="155" spans="1:5" x14ac:dyDescent="0.2">
      <c r="A155" s="7">
        <v>147</v>
      </c>
      <c r="B155" s="8" t="s">
        <v>295</v>
      </c>
      <c r="C155" s="30" t="s">
        <v>296</v>
      </c>
      <c r="D155" s="10"/>
      <c r="E155" s="10"/>
    </row>
    <row r="156" spans="1:5" ht="12.75" x14ac:dyDescent="0.2">
      <c r="A156" s="7">
        <v>148</v>
      </c>
      <c r="B156" s="25" t="s">
        <v>297</v>
      </c>
      <c r="C156" s="26" t="s">
        <v>298</v>
      </c>
      <c r="D156" s="10"/>
      <c r="E156" s="10"/>
    </row>
  </sheetData>
  <mergeCells count="8">
    <mergeCell ref="A6:C6"/>
    <mergeCell ref="A7:C7"/>
    <mergeCell ref="A8:C8"/>
    <mergeCell ref="D4:E4"/>
    <mergeCell ref="A2:E2"/>
    <mergeCell ref="A4:A5"/>
    <mergeCell ref="B4:B5"/>
    <mergeCell ref="C4:C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7"/>
  <sheetViews>
    <sheetView zoomScale="110" zoomScaleNormal="110" workbookViewId="0">
      <pane xSplit="3" ySplit="6" topLeftCell="D137" activePane="bottomRight" state="frozen"/>
      <selection pane="topRight" activeCell="D1" sqref="D1"/>
      <selection pane="bottomLeft" activeCell="A7" sqref="A7"/>
      <selection pane="bottomRight" activeCell="K145" sqref="K145"/>
    </sheetView>
  </sheetViews>
  <sheetFormatPr defaultRowHeight="12" x14ac:dyDescent="0.2"/>
  <cols>
    <col min="1" max="1" width="4.7109375" style="214" customWidth="1"/>
    <col min="2" max="2" width="6.42578125" style="214" customWidth="1"/>
    <col min="3" max="3" width="31.28515625" style="245" customWidth="1"/>
    <col min="4" max="4" width="12.140625" style="213" customWidth="1"/>
    <col min="5" max="5" width="11.140625" style="213" customWidth="1"/>
    <col min="6" max="6" width="10.28515625" style="213" customWidth="1"/>
    <col min="7" max="7" width="11" style="213" customWidth="1"/>
    <col min="8" max="8" width="11.28515625" style="213" customWidth="1"/>
    <col min="9" max="9" width="11.42578125" style="213" customWidth="1"/>
    <col min="10" max="16384" width="9.140625" style="213"/>
  </cols>
  <sheetData>
    <row r="2" spans="1:9" ht="26.25" customHeight="1" x14ac:dyDescent="0.2">
      <c r="A2" s="212" t="s">
        <v>371</v>
      </c>
      <c r="B2" s="212"/>
      <c r="C2" s="212"/>
      <c r="D2" s="212"/>
      <c r="E2" s="212"/>
      <c r="F2" s="212"/>
      <c r="G2" s="212"/>
      <c r="H2" s="212"/>
      <c r="I2" s="212"/>
    </row>
    <row r="3" spans="1:9" x14ac:dyDescent="0.2">
      <c r="C3" s="215"/>
      <c r="I3" s="213" t="s">
        <v>329</v>
      </c>
    </row>
    <row r="4" spans="1:9" s="218" customFormat="1" ht="24.75" customHeight="1" x14ac:dyDescent="0.2">
      <c r="A4" s="216" t="s">
        <v>0</v>
      </c>
      <c r="B4" s="216" t="s">
        <v>1</v>
      </c>
      <c r="C4" s="216" t="s">
        <v>2</v>
      </c>
      <c r="D4" s="217" t="s">
        <v>332</v>
      </c>
      <c r="E4" s="217"/>
      <c r="F4" s="217"/>
      <c r="G4" s="217"/>
      <c r="H4" s="217"/>
      <c r="I4" s="217"/>
    </row>
    <row r="5" spans="1:9" ht="61.5" customHeight="1" x14ac:dyDescent="0.2">
      <c r="A5" s="219"/>
      <c r="B5" s="219"/>
      <c r="C5" s="219"/>
      <c r="D5" s="220" t="s">
        <v>322</v>
      </c>
      <c r="E5" s="217" t="s">
        <v>395</v>
      </c>
      <c r="F5" s="217"/>
      <c r="G5" s="217" t="s">
        <v>330</v>
      </c>
      <c r="H5" s="217"/>
      <c r="I5" s="217" t="s">
        <v>331</v>
      </c>
    </row>
    <row r="6" spans="1:9" ht="44.25" customHeight="1" x14ac:dyDescent="0.2">
      <c r="A6" s="221"/>
      <c r="B6" s="221"/>
      <c r="C6" s="221"/>
      <c r="D6" s="222"/>
      <c r="E6" s="158" t="s">
        <v>322</v>
      </c>
      <c r="F6" s="158" t="s">
        <v>333</v>
      </c>
      <c r="G6" s="158" t="s">
        <v>322</v>
      </c>
      <c r="H6" s="158" t="s">
        <v>333</v>
      </c>
      <c r="I6" s="217"/>
    </row>
    <row r="7" spans="1:9" ht="12.75" customHeight="1" x14ac:dyDescent="0.2">
      <c r="A7" s="159" t="s">
        <v>300</v>
      </c>
      <c r="B7" s="159"/>
      <c r="C7" s="159"/>
      <c r="D7" s="223">
        <f>D8+D9</f>
        <v>7863292025</v>
      </c>
      <c r="E7" s="223">
        <f>E8+E9</f>
        <v>815468362</v>
      </c>
      <c r="F7" s="223">
        <f t="shared" ref="F7:I7" si="0">F8+F9</f>
        <v>463828279</v>
      </c>
      <c r="G7" s="223">
        <f t="shared" si="0"/>
        <v>2407883961</v>
      </c>
      <c r="H7" s="223">
        <f t="shared" si="0"/>
        <v>1193481565</v>
      </c>
      <c r="I7" s="223">
        <f t="shared" si="0"/>
        <v>4601116276</v>
      </c>
    </row>
    <row r="8" spans="1:9" ht="12.75" customHeight="1" x14ac:dyDescent="0.2">
      <c r="A8" s="162" t="s">
        <v>299</v>
      </c>
      <c r="B8" s="163"/>
      <c r="C8" s="164"/>
      <c r="D8" s="224">
        <v>38823426</v>
      </c>
      <c r="E8" s="225"/>
      <c r="F8" s="225"/>
      <c r="G8" s="225"/>
      <c r="H8" s="225"/>
      <c r="I8" s="225"/>
    </row>
    <row r="9" spans="1:9" ht="12.75" customHeight="1" x14ac:dyDescent="0.2">
      <c r="A9" s="162" t="s">
        <v>394</v>
      </c>
      <c r="B9" s="163"/>
      <c r="C9" s="164"/>
      <c r="D9" s="226">
        <f>SUM(D10:D157)</f>
        <v>7824468599</v>
      </c>
      <c r="E9" s="226">
        <f t="shared" ref="E9:I9" si="1">SUM(E10:E157)</f>
        <v>815468362</v>
      </c>
      <c r="F9" s="226">
        <f t="shared" si="1"/>
        <v>463828279</v>
      </c>
      <c r="G9" s="226">
        <f t="shared" si="1"/>
        <v>2407883961</v>
      </c>
      <c r="H9" s="226">
        <f t="shared" si="1"/>
        <v>1193481565</v>
      </c>
      <c r="I9" s="226">
        <f t="shared" si="1"/>
        <v>4601116276</v>
      </c>
    </row>
    <row r="10" spans="1:9" ht="12" customHeight="1" x14ac:dyDescent="0.2">
      <c r="A10" s="227">
        <v>1</v>
      </c>
      <c r="B10" s="228" t="s">
        <v>3</v>
      </c>
      <c r="C10" s="229" t="s">
        <v>4</v>
      </c>
      <c r="D10" s="194">
        <f>E10+G10+I10</f>
        <v>33406484</v>
      </c>
      <c r="E10" s="194"/>
      <c r="F10" s="194"/>
      <c r="G10" s="194">
        <v>10227043</v>
      </c>
      <c r="H10" s="194">
        <v>4700833</v>
      </c>
      <c r="I10" s="194">
        <v>23179441</v>
      </c>
    </row>
    <row r="11" spans="1:9" x14ac:dyDescent="0.2">
      <c r="A11" s="227">
        <v>2</v>
      </c>
      <c r="B11" s="230" t="s">
        <v>5</v>
      </c>
      <c r="C11" s="229" t="s">
        <v>6</v>
      </c>
      <c r="D11" s="194">
        <f t="shared" ref="D11:D74" si="2">E11+G11+I11</f>
        <v>36599932</v>
      </c>
      <c r="E11" s="194"/>
      <c r="F11" s="194"/>
      <c r="G11" s="194">
        <v>12413609</v>
      </c>
      <c r="H11" s="194">
        <v>9270223</v>
      </c>
      <c r="I11" s="194">
        <v>24186323</v>
      </c>
    </row>
    <row r="12" spans="1:9" x14ac:dyDescent="0.2">
      <c r="A12" s="227">
        <v>3</v>
      </c>
      <c r="B12" s="231" t="s">
        <v>7</v>
      </c>
      <c r="C12" s="232" t="s">
        <v>8</v>
      </c>
      <c r="D12" s="194">
        <f t="shared" si="2"/>
        <v>122792821</v>
      </c>
      <c r="E12" s="194">
        <v>5415961</v>
      </c>
      <c r="F12" s="194"/>
      <c r="G12" s="194">
        <v>52971262</v>
      </c>
      <c r="H12" s="194">
        <v>34071836</v>
      </c>
      <c r="I12" s="194">
        <v>64405598</v>
      </c>
    </row>
    <row r="13" spans="1:9" ht="14.25" customHeight="1" x14ac:dyDescent="0.2">
      <c r="A13" s="227">
        <v>4</v>
      </c>
      <c r="B13" s="228" t="s">
        <v>9</v>
      </c>
      <c r="C13" s="229" t="s">
        <v>10</v>
      </c>
      <c r="D13" s="194">
        <f t="shared" si="2"/>
        <v>38083090</v>
      </c>
      <c r="E13" s="194">
        <v>0</v>
      </c>
      <c r="F13" s="194"/>
      <c r="G13" s="194">
        <v>12735988</v>
      </c>
      <c r="H13" s="194">
        <v>9080979</v>
      </c>
      <c r="I13" s="194">
        <v>25347102</v>
      </c>
    </row>
    <row r="14" spans="1:9" x14ac:dyDescent="0.2">
      <c r="A14" s="227">
        <v>5</v>
      </c>
      <c r="B14" s="228" t="s">
        <v>11</v>
      </c>
      <c r="C14" s="229" t="s">
        <v>12</v>
      </c>
      <c r="D14" s="194">
        <f t="shared" si="2"/>
        <v>40620598</v>
      </c>
      <c r="E14" s="194">
        <v>0</v>
      </c>
      <c r="F14" s="194"/>
      <c r="G14" s="194">
        <v>14461613</v>
      </c>
      <c r="H14" s="194">
        <v>11518530</v>
      </c>
      <c r="I14" s="194">
        <v>26158985</v>
      </c>
    </row>
    <row r="15" spans="1:9" x14ac:dyDescent="0.2">
      <c r="A15" s="227">
        <v>6</v>
      </c>
      <c r="B15" s="231" t="s">
        <v>13</v>
      </c>
      <c r="C15" s="232" t="s">
        <v>14</v>
      </c>
      <c r="D15" s="194">
        <f t="shared" si="2"/>
        <v>285451522</v>
      </c>
      <c r="E15" s="194">
        <v>9152710</v>
      </c>
      <c r="F15" s="194"/>
      <c r="G15" s="194">
        <v>95672463</v>
      </c>
      <c r="H15" s="194">
        <v>50983778</v>
      </c>
      <c r="I15" s="194">
        <v>180626349</v>
      </c>
    </row>
    <row r="16" spans="1:9" x14ac:dyDescent="0.2">
      <c r="A16" s="227">
        <v>7</v>
      </c>
      <c r="B16" s="233" t="s">
        <v>15</v>
      </c>
      <c r="C16" s="234" t="s">
        <v>16</v>
      </c>
      <c r="D16" s="194">
        <f t="shared" si="2"/>
        <v>110921673</v>
      </c>
      <c r="E16" s="194">
        <v>0</v>
      </c>
      <c r="F16" s="194"/>
      <c r="G16" s="194">
        <v>45540636</v>
      </c>
      <c r="H16" s="194">
        <v>32003945</v>
      </c>
      <c r="I16" s="194">
        <v>65381037</v>
      </c>
    </row>
    <row r="17" spans="1:9" x14ac:dyDescent="0.2">
      <c r="A17" s="227">
        <v>8</v>
      </c>
      <c r="B17" s="231" t="s">
        <v>17</v>
      </c>
      <c r="C17" s="232" t="s">
        <v>18</v>
      </c>
      <c r="D17" s="194">
        <f t="shared" si="2"/>
        <v>50188452</v>
      </c>
      <c r="E17" s="194">
        <v>0</v>
      </c>
      <c r="F17" s="194"/>
      <c r="G17" s="194">
        <v>22321848</v>
      </c>
      <c r="H17" s="194">
        <v>18880582</v>
      </c>
      <c r="I17" s="194">
        <v>27866604</v>
      </c>
    </row>
    <row r="18" spans="1:9" x14ac:dyDescent="0.2">
      <c r="A18" s="227">
        <v>9</v>
      </c>
      <c r="B18" s="231" t="s">
        <v>19</v>
      </c>
      <c r="C18" s="232" t="s">
        <v>20</v>
      </c>
      <c r="D18" s="194">
        <f t="shared" si="2"/>
        <v>38524529</v>
      </c>
      <c r="E18" s="194">
        <v>0</v>
      </c>
      <c r="F18" s="194"/>
      <c r="G18" s="194">
        <v>13665634</v>
      </c>
      <c r="H18" s="194">
        <v>8823821</v>
      </c>
      <c r="I18" s="194">
        <v>24858895</v>
      </c>
    </row>
    <row r="19" spans="1:9" x14ac:dyDescent="0.2">
      <c r="A19" s="227">
        <v>10</v>
      </c>
      <c r="B19" s="231" t="s">
        <v>21</v>
      </c>
      <c r="C19" s="232" t="s">
        <v>22</v>
      </c>
      <c r="D19" s="194">
        <f t="shared" si="2"/>
        <v>48285532</v>
      </c>
      <c r="E19" s="194">
        <v>0</v>
      </c>
      <c r="F19" s="194"/>
      <c r="G19" s="194">
        <v>16998645</v>
      </c>
      <c r="H19" s="194">
        <v>9109878</v>
      </c>
      <c r="I19" s="194">
        <v>31286887</v>
      </c>
    </row>
    <row r="20" spans="1:9" x14ac:dyDescent="0.2">
      <c r="A20" s="227">
        <v>11</v>
      </c>
      <c r="B20" s="231" t="s">
        <v>23</v>
      </c>
      <c r="C20" s="232" t="s">
        <v>24</v>
      </c>
      <c r="D20" s="194">
        <f t="shared" si="2"/>
        <v>38070667</v>
      </c>
      <c r="E20" s="194">
        <v>0</v>
      </c>
      <c r="F20" s="194"/>
      <c r="G20" s="194">
        <v>12527708</v>
      </c>
      <c r="H20" s="194">
        <v>6901377</v>
      </c>
      <c r="I20" s="194">
        <v>25542959</v>
      </c>
    </row>
    <row r="21" spans="1:9" x14ac:dyDescent="0.2">
      <c r="A21" s="227">
        <v>12</v>
      </c>
      <c r="B21" s="231" t="s">
        <v>25</v>
      </c>
      <c r="C21" s="232" t="s">
        <v>26</v>
      </c>
      <c r="D21" s="194">
        <f t="shared" si="2"/>
        <v>84369285</v>
      </c>
      <c r="E21" s="194">
        <v>0</v>
      </c>
      <c r="F21" s="194"/>
      <c r="G21" s="194">
        <v>33134758</v>
      </c>
      <c r="H21" s="194">
        <v>25046033</v>
      </c>
      <c r="I21" s="194">
        <v>51234527</v>
      </c>
    </row>
    <row r="22" spans="1:9" x14ac:dyDescent="0.2">
      <c r="A22" s="227">
        <v>13</v>
      </c>
      <c r="B22" s="228" t="s">
        <v>27</v>
      </c>
      <c r="C22" s="232" t="s">
        <v>28</v>
      </c>
      <c r="D22" s="194">
        <f t="shared" si="2"/>
        <v>73011</v>
      </c>
      <c r="E22" s="194">
        <v>73011</v>
      </c>
      <c r="F22" s="194">
        <v>9106</v>
      </c>
      <c r="G22" s="194"/>
      <c r="H22" s="194">
        <v>0</v>
      </c>
      <c r="I22" s="194">
        <v>0</v>
      </c>
    </row>
    <row r="23" spans="1:9" x14ac:dyDescent="0.2">
      <c r="A23" s="227">
        <v>14</v>
      </c>
      <c r="B23" s="228" t="s">
        <v>29</v>
      </c>
      <c r="C23" s="229" t="s">
        <v>30</v>
      </c>
      <c r="D23" s="194">
        <f t="shared" si="2"/>
        <v>0</v>
      </c>
      <c r="E23" s="194">
        <v>0</v>
      </c>
      <c r="F23" s="194">
        <v>0</v>
      </c>
      <c r="G23" s="194"/>
      <c r="H23" s="194">
        <v>0</v>
      </c>
      <c r="I23" s="194">
        <v>0</v>
      </c>
    </row>
    <row r="24" spans="1:9" x14ac:dyDescent="0.2">
      <c r="A24" s="227">
        <v>15</v>
      </c>
      <c r="B24" s="231" t="s">
        <v>31</v>
      </c>
      <c r="C24" s="232" t="s">
        <v>32</v>
      </c>
      <c r="D24" s="194">
        <f t="shared" si="2"/>
        <v>48554648</v>
      </c>
      <c r="E24" s="194">
        <v>0</v>
      </c>
      <c r="F24" s="194"/>
      <c r="G24" s="194">
        <v>15259235</v>
      </c>
      <c r="H24" s="194">
        <v>11362641</v>
      </c>
      <c r="I24" s="194">
        <v>33295413</v>
      </c>
    </row>
    <row r="25" spans="1:9" x14ac:dyDescent="0.2">
      <c r="A25" s="227">
        <v>16</v>
      </c>
      <c r="B25" s="231" t="s">
        <v>33</v>
      </c>
      <c r="C25" s="232" t="s">
        <v>34</v>
      </c>
      <c r="D25" s="194">
        <f t="shared" si="2"/>
        <v>61727571</v>
      </c>
      <c r="E25" s="194">
        <v>0</v>
      </c>
      <c r="F25" s="194"/>
      <c r="G25" s="194">
        <v>13301934</v>
      </c>
      <c r="H25" s="194">
        <v>8441301</v>
      </c>
      <c r="I25" s="194">
        <v>48425637</v>
      </c>
    </row>
    <row r="26" spans="1:9" x14ac:dyDescent="0.2">
      <c r="A26" s="227">
        <v>17</v>
      </c>
      <c r="B26" s="231" t="s">
        <v>35</v>
      </c>
      <c r="C26" s="232" t="s">
        <v>36</v>
      </c>
      <c r="D26" s="194">
        <f t="shared" si="2"/>
        <v>103530004</v>
      </c>
      <c r="E26" s="194">
        <v>0</v>
      </c>
      <c r="F26" s="194"/>
      <c r="G26" s="194">
        <v>42189923</v>
      </c>
      <c r="H26" s="194">
        <v>31170244</v>
      </c>
      <c r="I26" s="194">
        <v>61340081</v>
      </c>
    </row>
    <row r="27" spans="1:9" x14ac:dyDescent="0.2">
      <c r="A27" s="227">
        <v>18</v>
      </c>
      <c r="B27" s="231" t="s">
        <v>37</v>
      </c>
      <c r="C27" s="232" t="s">
        <v>38</v>
      </c>
      <c r="D27" s="194">
        <f t="shared" si="2"/>
        <v>201209692</v>
      </c>
      <c r="E27" s="194">
        <v>7895446</v>
      </c>
      <c r="F27" s="194"/>
      <c r="G27" s="194">
        <v>77778938</v>
      </c>
      <c r="H27" s="194">
        <v>50194338</v>
      </c>
      <c r="I27" s="194">
        <v>115535308</v>
      </c>
    </row>
    <row r="28" spans="1:9" x14ac:dyDescent="0.2">
      <c r="A28" s="227">
        <v>19</v>
      </c>
      <c r="B28" s="228" t="s">
        <v>39</v>
      </c>
      <c r="C28" s="229" t="s">
        <v>40</v>
      </c>
      <c r="D28" s="194">
        <f t="shared" si="2"/>
        <v>35973929</v>
      </c>
      <c r="E28" s="194">
        <v>0</v>
      </c>
      <c r="F28" s="194"/>
      <c r="G28" s="194">
        <v>14639881</v>
      </c>
      <c r="H28" s="194">
        <v>8245536</v>
      </c>
      <c r="I28" s="194">
        <v>21334048</v>
      </c>
    </row>
    <row r="29" spans="1:9" x14ac:dyDescent="0.2">
      <c r="A29" s="227">
        <v>20</v>
      </c>
      <c r="B29" s="228" t="s">
        <v>41</v>
      </c>
      <c r="C29" s="229" t="s">
        <v>42</v>
      </c>
      <c r="D29" s="194">
        <f t="shared" si="2"/>
        <v>22326530</v>
      </c>
      <c r="E29" s="194">
        <v>0</v>
      </c>
      <c r="F29" s="194"/>
      <c r="G29" s="194">
        <v>5395029</v>
      </c>
      <c r="H29" s="194">
        <v>2221692</v>
      </c>
      <c r="I29" s="194">
        <v>16931501</v>
      </c>
    </row>
    <row r="30" spans="1:9" x14ac:dyDescent="0.2">
      <c r="A30" s="227">
        <v>21</v>
      </c>
      <c r="B30" s="228" t="s">
        <v>43</v>
      </c>
      <c r="C30" s="229" t="s">
        <v>44</v>
      </c>
      <c r="D30" s="194">
        <f t="shared" si="2"/>
        <v>144913527</v>
      </c>
      <c r="E30" s="194">
        <v>0</v>
      </c>
      <c r="F30" s="194"/>
      <c r="G30" s="194">
        <v>64769900</v>
      </c>
      <c r="H30" s="194">
        <v>41657845</v>
      </c>
      <c r="I30" s="194">
        <v>80143627</v>
      </c>
    </row>
    <row r="31" spans="1:9" x14ac:dyDescent="0.2">
      <c r="A31" s="227">
        <v>22</v>
      </c>
      <c r="B31" s="228" t="s">
        <v>45</v>
      </c>
      <c r="C31" s="229" t="s">
        <v>46</v>
      </c>
      <c r="D31" s="194">
        <f t="shared" si="2"/>
        <v>127553746</v>
      </c>
      <c r="E31" s="194">
        <v>5102718</v>
      </c>
      <c r="F31" s="194"/>
      <c r="G31" s="194">
        <v>54815454</v>
      </c>
      <c r="H31" s="194">
        <v>30876734</v>
      </c>
      <c r="I31" s="194">
        <v>67635574</v>
      </c>
    </row>
    <row r="32" spans="1:9" x14ac:dyDescent="0.2">
      <c r="A32" s="227">
        <v>23</v>
      </c>
      <c r="B32" s="231" t="s">
        <v>47</v>
      </c>
      <c r="C32" s="232" t="s">
        <v>48</v>
      </c>
      <c r="D32" s="194">
        <f t="shared" si="2"/>
        <v>52726807</v>
      </c>
      <c r="E32" s="194"/>
      <c r="F32" s="194"/>
      <c r="G32" s="194">
        <v>21923663</v>
      </c>
      <c r="H32" s="194">
        <v>14079716</v>
      </c>
      <c r="I32" s="194">
        <v>30803144</v>
      </c>
    </row>
    <row r="33" spans="1:9" ht="12" customHeight="1" x14ac:dyDescent="0.2">
      <c r="A33" s="227">
        <v>24</v>
      </c>
      <c r="B33" s="231" t="s">
        <v>49</v>
      </c>
      <c r="C33" s="232" t="s">
        <v>50</v>
      </c>
      <c r="D33" s="194">
        <f t="shared" si="2"/>
        <v>0</v>
      </c>
      <c r="E33" s="194"/>
      <c r="F33" s="194"/>
      <c r="G33" s="194"/>
      <c r="H33" s="194"/>
      <c r="I33" s="194">
        <v>0</v>
      </c>
    </row>
    <row r="34" spans="1:9" ht="24" x14ac:dyDescent="0.2">
      <c r="A34" s="227">
        <v>25</v>
      </c>
      <c r="B34" s="231" t="s">
        <v>51</v>
      </c>
      <c r="C34" s="232" t="s">
        <v>52</v>
      </c>
      <c r="D34" s="194">
        <f t="shared" si="2"/>
        <v>0</v>
      </c>
      <c r="E34" s="194"/>
      <c r="F34" s="194"/>
      <c r="G34" s="194"/>
      <c r="H34" s="194"/>
      <c r="I34" s="194">
        <v>0</v>
      </c>
    </row>
    <row r="35" spans="1:9" x14ac:dyDescent="0.2">
      <c r="A35" s="227">
        <v>26</v>
      </c>
      <c r="B35" s="228" t="s">
        <v>53</v>
      </c>
      <c r="C35" s="234" t="s">
        <v>54</v>
      </c>
      <c r="D35" s="194">
        <f t="shared" si="2"/>
        <v>196805868</v>
      </c>
      <c r="E35" s="194">
        <v>20659971</v>
      </c>
      <c r="F35" s="194"/>
      <c r="G35" s="194">
        <v>51887043</v>
      </c>
      <c r="H35" s="194">
        <v>0</v>
      </c>
      <c r="I35" s="194">
        <v>124258854</v>
      </c>
    </row>
    <row r="36" spans="1:9" x14ac:dyDescent="0.2">
      <c r="A36" s="227">
        <v>27</v>
      </c>
      <c r="B36" s="231" t="s">
        <v>55</v>
      </c>
      <c r="C36" s="232" t="s">
        <v>56</v>
      </c>
      <c r="D36" s="194">
        <f t="shared" si="2"/>
        <v>219563448</v>
      </c>
      <c r="E36" s="194">
        <v>0</v>
      </c>
      <c r="F36" s="194"/>
      <c r="G36" s="194">
        <v>68891516</v>
      </c>
      <c r="H36" s="194">
        <v>9062610</v>
      </c>
      <c r="I36" s="194">
        <v>150671932</v>
      </c>
    </row>
    <row r="37" spans="1:9" ht="24" customHeight="1" x14ac:dyDescent="0.2">
      <c r="A37" s="227">
        <v>28</v>
      </c>
      <c r="B37" s="231" t="s">
        <v>57</v>
      </c>
      <c r="C37" s="232" t="s">
        <v>58</v>
      </c>
      <c r="D37" s="194">
        <f t="shared" si="2"/>
        <v>76676913</v>
      </c>
      <c r="E37" s="194">
        <v>3478671</v>
      </c>
      <c r="F37" s="194"/>
      <c r="G37" s="194">
        <v>13710076</v>
      </c>
      <c r="H37" s="194">
        <v>0</v>
      </c>
      <c r="I37" s="194">
        <v>59488166</v>
      </c>
    </row>
    <row r="38" spans="1:9" ht="12" customHeight="1" x14ac:dyDescent="0.2">
      <c r="A38" s="227">
        <v>29</v>
      </c>
      <c r="B38" s="228" t="s">
        <v>59</v>
      </c>
      <c r="C38" s="229" t="s">
        <v>60</v>
      </c>
      <c r="D38" s="194">
        <f t="shared" si="2"/>
        <v>10588015</v>
      </c>
      <c r="E38" s="194">
        <v>10588015</v>
      </c>
      <c r="F38" s="194"/>
      <c r="G38" s="194"/>
      <c r="H38" s="194"/>
      <c r="I38" s="194">
        <v>0</v>
      </c>
    </row>
    <row r="39" spans="1:9" x14ac:dyDescent="0.2">
      <c r="A39" s="227">
        <v>30</v>
      </c>
      <c r="B39" s="230" t="s">
        <v>61</v>
      </c>
      <c r="C39" s="234" t="s">
        <v>62</v>
      </c>
      <c r="D39" s="194">
        <f t="shared" si="2"/>
        <v>104369906</v>
      </c>
      <c r="E39" s="194">
        <v>104369906</v>
      </c>
      <c r="F39" s="194">
        <v>104369906</v>
      </c>
      <c r="G39" s="194"/>
      <c r="H39" s="194"/>
      <c r="I39" s="194">
        <v>0</v>
      </c>
    </row>
    <row r="40" spans="1:9" ht="24" x14ac:dyDescent="0.2">
      <c r="A40" s="227">
        <v>31</v>
      </c>
      <c r="B40" s="228" t="s">
        <v>63</v>
      </c>
      <c r="C40" s="229" t="s">
        <v>64</v>
      </c>
      <c r="D40" s="194">
        <f t="shared" si="2"/>
        <v>0</v>
      </c>
      <c r="E40" s="194"/>
      <c r="F40" s="194"/>
      <c r="G40" s="194"/>
      <c r="H40" s="194"/>
      <c r="I40" s="194">
        <v>0</v>
      </c>
    </row>
    <row r="41" spans="1:9" x14ac:dyDescent="0.2">
      <c r="A41" s="227">
        <v>32</v>
      </c>
      <c r="B41" s="231" t="s">
        <v>65</v>
      </c>
      <c r="C41" s="232" t="s">
        <v>66</v>
      </c>
      <c r="D41" s="194">
        <f t="shared" si="2"/>
        <v>15313051</v>
      </c>
      <c r="E41" s="194"/>
      <c r="F41" s="194"/>
      <c r="G41" s="194">
        <v>6915285</v>
      </c>
      <c r="H41" s="194">
        <v>4162240</v>
      </c>
      <c r="I41" s="194">
        <v>8397766</v>
      </c>
    </row>
    <row r="42" spans="1:9" x14ac:dyDescent="0.2">
      <c r="A42" s="227">
        <v>33</v>
      </c>
      <c r="B42" s="230" t="s">
        <v>67</v>
      </c>
      <c r="C42" s="229" t="s">
        <v>68</v>
      </c>
      <c r="D42" s="194">
        <f t="shared" si="2"/>
        <v>167463207</v>
      </c>
      <c r="E42" s="194">
        <v>7938356</v>
      </c>
      <c r="F42" s="194"/>
      <c r="G42" s="194">
        <v>65398453</v>
      </c>
      <c r="H42" s="194">
        <v>31189469</v>
      </c>
      <c r="I42" s="194">
        <v>94126398</v>
      </c>
    </row>
    <row r="43" spans="1:9" x14ac:dyDescent="0.2">
      <c r="A43" s="227">
        <v>34</v>
      </c>
      <c r="B43" s="233" t="s">
        <v>69</v>
      </c>
      <c r="C43" s="234" t="s">
        <v>70</v>
      </c>
      <c r="D43" s="194">
        <f t="shared" si="2"/>
        <v>249521629</v>
      </c>
      <c r="E43" s="194">
        <v>4771596</v>
      </c>
      <c r="F43" s="194"/>
      <c r="G43" s="194">
        <v>105384090</v>
      </c>
      <c r="H43" s="194">
        <v>53969853</v>
      </c>
      <c r="I43" s="194">
        <v>139365943</v>
      </c>
    </row>
    <row r="44" spans="1:9" x14ac:dyDescent="0.2">
      <c r="A44" s="227">
        <v>35</v>
      </c>
      <c r="B44" s="228" t="s">
        <v>71</v>
      </c>
      <c r="C44" s="229" t="s">
        <v>72</v>
      </c>
      <c r="D44" s="194">
        <f t="shared" si="2"/>
        <v>8548933</v>
      </c>
      <c r="E44" s="194">
        <v>8548933</v>
      </c>
      <c r="F44" s="194"/>
      <c r="G44" s="194"/>
      <c r="H44" s="194"/>
      <c r="I44" s="194">
        <v>0</v>
      </c>
    </row>
    <row r="45" spans="1:9" x14ac:dyDescent="0.2">
      <c r="A45" s="227">
        <v>36</v>
      </c>
      <c r="B45" s="230" t="s">
        <v>73</v>
      </c>
      <c r="C45" s="229" t="s">
        <v>74</v>
      </c>
      <c r="D45" s="194">
        <f t="shared" si="2"/>
        <v>47300642</v>
      </c>
      <c r="E45" s="194"/>
      <c r="F45" s="194"/>
      <c r="G45" s="194">
        <v>18913458</v>
      </c>
      <c r="H45" s="194">
        <v>15079900</v>
      </c>
      <c r="I45" s="194">
        <v>28387184</v>
      </c>
    </row>
    <row r="46" spans="1:9" x14ac:dyDescent="0.2">
      <c r="A46" s="227">
        <v>37</v>
      </c>
      <c r="B46" s="231" t="s">
        <v>75</v>
      </c>
      <c r="C46" s="232" t="s">
        <v>76</v>
      </c>
      <c r="D46" s="194">
        <f t="shared" si="2"/>
        <v>148962280</v>
      </c>
      <c r="E46" s="194"/>
      <c r="F46" s="194"/>
      <c r="G46" s="194">
        <v>54886990</v>
      </c>
      <c r="H46" s="194">
        <v>28069323</v>
      </c>
      <c r="I46" s="194">
        <v>94075290</v>
      </c>
    </row>
    <row r="47" spans="1:9" x14ac:dyDescent="0.2">
      <c r="A47" s="227">
        <v>38</v>
      </c>
      <c r="B47" s="230" t="s">
        <v>77</v>
      </c>
      <c r="C47" s="229" t="s">
        <v>78</v>
      </c>
      <c r="D47" s="194">
        <f t="shared" si="2"/>
        <v>63655433</v>
      </c>
      <c r="E47" s="194"/>
      <c r="F47" s="194"/>
      <c r="G47" s="194">
        <v>26698102</v>
      </c>
      <c r="H47" s="194">
        <v>15076676</v>
      </c>
      <c r="I47" s="194">
        <v>36957331</v>
      </c>
    </row>
    <row r="48" spans="1:9" x14ac:dyDescent="0.2">
      <c r="A48" s="227">
        <v>39</v>
      </c>
      <c r="B48" s="228" t="s">
        <v>79</v>
      </c>
      <c r="C48" s="229" t="s">
        <v>80</v>
      </c>
      <c r="D48" s="194">
        <f t="shared" si="2"/>
        <v>137198095</v>
      </c>
      <c r="E48" s="194"/>
      <c r="F48" s="194"/>
      <c r="G48" s="194">
        <v>44725945</v>
      </c>
      <c r="H48" s="194">
        <v>32343186</v>
      </c>
      <c r="I48" s="194">
        <v>92472150</v>
      </c>
    </row>
    <row r="49" spans="1:9" x14ac:dyDescent="0.2">
      <c r="A49" s="227">
        <v>40</v>
      </c>
      <c r="B49" s="235" t="s">
        <v>81</v>
      </c>
      <c r="C49" s="236" t="s">
        <v>82</v>
      </c>
      <c r="D49" s="194">
        <f t="shared" si="2"/>
        <v>53973711</v>
      </c>
      <c r="E49" s="194"/>
      <c r="F49" s="194"/>
      <c r="G49" s="194">
        <v>20102679</v>
      </c>
      <c r="H49" s="194">
        <v>14527960</v>
      </c>
      <c r="I49" s="194">
        <v>33871032</v>
      </c>
    </row>
    <row r="50" spans="1:9" x14ac:dyDescent="0.2">
      <c r="A50" s="227">
        <v>41</v>
      </c>
      <c r="B50" s="228" t="s">
        <v>83</v>
      </c>
      <c r="C50" s="229" t="s">
        <v>84</v>
      </c>
      <c r="D50" s="194">
        <f t="shared" si="2"/>
        <v>36056802</v>
      </c>
      <c r="E50" s="194"/>
      <c r="F50" s="194"/>
      <c r="G50" s="194">
        <v>13532297</v>
      </c>
      <c r="H50" s="194">
        <v>11787082</v>
      </c>
      <c r="I50" s="194">
        <v>22524505</v>
      </c>
    </row>
    <row r="51" spans="1:9" x14ac:dyDescent="0.2">
      <c r="A51" s="227">
        <v>42</v>
      </c>
      <c r="B51" s="233" t="s">
        <v>85</v>
      </c>
      <c r="C51" s="234" t="s">
        <v>86</v>
      </c>
      <c r="D51" s="194">
        <f t="shared" si="2"/>
        <v>57983796</v>
      </c>
      <c r="E51" s="194"/>
      <c r="F51" s="194"/>
      <c r="G51" s="194">
        <v>21307364</v>
      </c>
      <c r="H51" s="194">
        <v>14492410</v>
      </c>
      <c r="I51" s="194">
        <v>36676432</v>
      </c>
    </row>
    <row r="52" spans="1:9" x14ac:dyDescent="0.2">
      <c r="A52" s="227">
        <v>43</v>
      </c>
      <c r="B52" s="231" t="s">
        <v>87</v>
      </c>
      <c r="C52" s="232" t="s">
        <v>88</v>
      </c>
      <c r="D52" s="194">
        <f t="shared" si="2"/>
        <v>28525479</v>
      </c>
      <c r="E52" s="194"/>
      <c r="F52" s="194"/>
      <c r="G52" s="194">
        <v>9869108</v>
      </c>
      <c r="H52" s="194">
        <v>5898332</v>
      </c>
      <c r="I52" s="194">
        <v>18656371</v>
      </c>
    </row>
    <row r="53" spans="1:9" x14ac:dyDescent="0.2">
      <c r="A53" s="227">
        <v>44</v>
      </c>
      <c r="B53" s="230" t="s">
        <v>89</v>
      </c>
      <c r="C53" s="229" t="s">
        <v>90</v>
      </c>
      <c r="D53" s="194">
        <f t="shared" si="2"/>
        <v>28995721</v>
      </c>
      <c r="E53" s="194"/>
      <c r="F53" s="194"/>
      <c r="G53" s="194">
        <v>8477000</v>
      </c>
      <c r="H53" s="194">
        <v>7292202</v>
      </c>
      <c r="I53" s="194">
        <v>20518721</v>
      </c>
    </row>
    <row r="54" spans="1:9" x14ac:dyDescent="0.2">
      <c r="A54" s="227">
        <v>45</v>
      </c>
      <c r="B54" s="231" t="s">
        <v>91</v>
      </c>
      <c r="C54" s="232" t="s">
        <v>92</v>
      </c>
      <c r="D54" s="194">
        <f t="shared" si="2"/>
        <v>216429745</v>
      </c>
      <c r="E54" s="194">
        <v>9825969</v>
      </c>
      <c r="F54" s="194"/>
      <c r="G54" s="194">
        <v>82424594</v>
      </c>
      <c r="H54" s="194">
        <v>56571913</v>
      </c>
      <c r="I54" s="194">
        <v>124179182</v>
      </c>
    </row>
    <row r="55" spans="1:9" x14ac:dyDescent="0.2">
      <c r="A55" s="227">
        <v>46</v>
      </c>
      <c r="B55" s="228" t="s">
        <v>93</v>
      </c>
      <c r="C55" s="229" t="s">
        <v>94</v>
      </c>
      <c r="D55" s="194">
        <f t="shared" si="2"/>
        <v>45937541</v>
      </c>
      <c r="E55" s="194">
        <v>0</v>
      </c>
      <c r="F55" s="194"/>
      <c r="G55" s="194">
        <v>14762964</v>
      </c>
      <c r="H55" s="194">
        <v>10215633</v>
      </c>
      <c r="I55" s="194">
        <v>31174577</v>
      </c>
    </row>
    <row r="56" spans="1:9" ht="10.5" customHeight="1" x14ac:dyDescent="0.2">
      <c r="A56" s="227">
        <v>47</v>
      </c>
      <c r="B56" s="228" t="s">
        <v>95</v>
      </c>
      <c r="C56" s="229" t="s">
        <v>96</v>
      </c>
      <c r="D56" s="194">
        <f t="shared" si="2"/>
        <v>152040003</v>
      </c>
      <c r="E56" s="194">
        <v>3760349</v>
      </c>
      <c r="F56" s="194"/>
      <c r="G56" s="194">
        <v>46501450</v>
      </c>
      <c r="H56" s="194">
        <v>21509109</v>
      </c>
      <c r="I56" s="194">
        <v>101778204</v>
      </c>
    </row>
    <row r="57" spans="1:9" x14ac:dyDescent="0.2">
      <c r="A57" s="227">
        <v>48</v>
      </c>
      <c r="B57" s="237" t="s">
        <v>97</v>
      </c>
      <c r="C57" s="238" t="s">
        <v>98</v>
      </c>
      <c r="D57" s="194">
        <f t="shared" si="2"/>
        <v>38114013</v>
      </c>
      <c r="E57" s="194"/>
      <c r="F57" s="194"/>
      <c r="G57" s="194">
        <v>13234774</v>
      </c>
      <c r="H57" s="194">
        <v>11682489</v>
      </c>
      <c r="I57" s="194">
        <v>24879239</v>
      </c>
    </row>
    <row r="58" spans="1:9" x14ac:dyDescent="0.2">
      <c r="A58" s="227">
        <v>49</v>
      </c>
      <c r="B58" s="231" t="s">
        <v>99</v>
      </c>
      <c r="C58" s="232" t="s">
        <v>100</v>
      </c>
      <c r="D58" s="194">
        <f t="shared" si="2"/>
        <v>54729861</v>
      </c>
      <c r="E58" s="194"/>
      <c r="F58" s="194"/>
      <c r="G58" s="194">
        <v>18023370</v>
      </c>
      <c r="H58" s="194">
        <v>13535884</v>
      </c>
      <c r="I58" s="194">
        <v>36706491</v>
      </c>
    </row>
    <row r="59" spans="1:9" x14ac:dyDescent="0.2">
      <c r="A59" s="227">
        <v>50</v>
      </c>
      <c r="B59" s="230" t="s">
        <v>101</v>
      </c>
      <c r="C59" s="229" t="s">
        <v>102</v>
      </c>
      <c r="D59" s="194">
        <f t="shared" si="2"/>
        <v>63566380</v>
      </c>
      <c r="E59" s="194"/>
      <c r="F59" s="194"/>
      <c r="G59" s="194">
        <v>20357426</v>
      </c>
      <c r="H59" s="194">
        <v>11667132</v>
      </c>
      <c r="I59" s="194">
        <v>43208954</v>
      </c>
    </row>
    <row r="60" spans="1:9" ht="10.5" customHeight="1" x14ac:dyDescent="0.2">
      <c r="A60" s="227">
        <v>51</v>
      </c>
      <c r="B60" s="231" t="s">
        <v>103</v>
      </c>
      <c r="C60" s="232" t="s">
        <v>104</v>
      </c>
      <c r="D60" s="194">
        <f t="shared" si="2"/>
        <v>26404743</v>
      </c>
      <c r="E60" s="194"/>
      <c r="F60" s="194"/>
      <c r="G60" s="194">
        <v>10261031</v>
      </c>
      <c r="H60" s="194">
        <v>5521332</v>
      </c>
      <c r="I60" s="194">
        <v>16143712</v>
      </c>
    </row>
    <row r="61" spans="1:9" x14ac:dyDescent="0.2">
      <c r="A61" s="227">
        <v>52</v>
      </c>
      <c r="B61" s="230" t="s">
        <v>105</v>
      </c>
      <c r="C61" s="229" t="s">
        <v>106</v>
      </c>
      <c r="D61" s="194">
        <f t="shared" si="2"/>
        <v>44741161</v>
      </c>
      <c r="E61" s="194"/>
      <c r="F61" s="194"/>
      <c r="G61" s="194">
        <v>15508633</v>
      </c>
      <c r="H61" s="194">
        <v>11859936</v>
      </c>
      <c r="I61" s="194">
        <v>29232528</v>
      </c>
    </row>
    <row r="62" spans="1:9" x14ac:dyDescent="0.2">
      <c r="A62" s="227">
        <v>53</v>
      </c>
      <c r="B62" s="231" t="s">
        <v>107</v>
      </c>
      <c r="C62" s="232" t="s">
        <v>108</v>
      </c>
      <c r="D62" s="194">
        <f t="shared" si="2"/>
        <v>71197049</v>
      </c>
      <c r="E62" s="194"/>
      <c r="F62" s="194"/>
      <c r="G62" s="194">
        <v>25926478</v>
      </c>
      <c r="H62" s="194">
        <v>19425081</v>
      </c>
      <c r="I62" s="194">
        <v>45270571</v>
      </c>
    </row>
    <row r="63" spans="1:9" x14ac:dyDescent="0.2">
      <c r="A63" s="227">
        <v>54</v>
      </c>
      <c r="B63" s="231" t="s">
        <v>109</v>
      </c>
      <c r="C63" s="232" t="s">
        <v>110</v>
      </c>
      <c r="D63" s="194">
        <f t="shared" si="2"/>
        <v>218370450</v>
      </c>
      <c r="E63" s="194"/>
      <c r="F63" s="194"/>
      <c r="G63" s="194">
        <v>71404967</v>
      </c>
      <c r="H63" s="194">
        <v>41430126</v>
      </c>
      <c r="I63" s="194">
        <v>146965483</v>
      </c>
    </row>
    <row r="64" spans="1:9" x14ac:dyDescent="0.2">
      <c r="A64" s="227">
        <v>55</v>
      </c>
      <c r="B64" s="231" t="s">
        <v>111</v>
      </c>
      <c r="C64" s="232" t="s">
        <v>112</v>
      </c>
      <c r="D64" s="194">
        <f t="shared" si="2"/>
        <v>37570761</v>
      </c>
      <c r="E64" s="194"/>
      <c r="F64" s="194"/>
      <c r="G64" s="194">
        <v>13843942</v>
      </c>
      <c r="H64" s="194">
        <v>11973655</v>
      </c>
      <c r="I64" s="194">
        <v>23726819</v>
      </c>
    </row>
    <row r="65" spans="1:9" x14ac:dyDescent="0.2">
      <c r="A65" s="227">
        <v>56</v>
      </c>
      <c r="B65" s="231" t="s">
        <v>113</v>
      </c>
      <c r="C65" s="232" t="s">
        <v>114</v>
      </c>
      <c r="D65" s="194">
        <f t="shared" si="2"/>
        <v>93293</v>
      </c>
      <c r="E65" s="194">
        <v>93293</v>
      </c>
      <c r="F65" s="194">
        <v>22288</v>
      </c>
      <c r="G65" s="194"/>
      <c r="H65" s="194"/>
      <c r="I65" s="194">
        <v>0</v>
      </c>
    </row>
    <row r="66" spans="1:9" x14ac:dyDescent="0.2">
      <c r="A66" s="227">
        <v>57</v>
      </c>
      <c r="B66" s="231" t="s">
        <v>115</v>
      </c>
      <c r="C66" s="232" t="s">
        <v>116</v>
      </c>
      <c r="D66" s="194">
        <f t="shared" si="2"/>
        <v>0</v>
      </c>
      <c r="E66" s="194"/>
      <c r="F66" s="194"/>
      <c r="G66" s="194"/>
      <c r="H66" s="194"/>
      <c r="I66" s="194">
        <v>0</v>
      </c>
    </row>
    <row r="67" spans="1:9" ht="17.25" customHeight="1" x14ac:dyDescent="0.2">
      <c r="A67" s="227">
        <v>58</v>
      </c>
      <c r="B67" s="231" t="s">
        <v>117</v>
      </c>
      <c r="C67" s="232" t="s">
        <v>118</v>
      </c>
      <c r="D67" s="194">
        <f t="shared" si="2"/>
        <v>64749481</v>
      </c>
      <c r="E67" s="194"/>
      <c r="F67" s="194"/>
      <c r="G67" s="194">
        <v>12791227</v>
      </c>
      <c r="H67" s="194">
        <v>0</v>
      </c>
      <c r="I67" s="194">
        <v>51958254</v>
      </c>
    </row>
    <row r="68" spans="1:9" ht="15" customHeight="1" x14ac:dyDescent="0.2">
      <c r="A68" s="227">
        <v>59</v>
      </c>
      <c r="B68" s="230" t="s">
        <v>119</v>
      </c>
      <c r="C68" s="232" t="s">
        <v>120</v>
      </c>
      <c r="D68" s="194">
        <f t="shared" si="2"/>
        <v>53809800</v>
      </c>
      <c r="E68" s="194"/>
      <c r="F68" s="194"/>
      <c r="G68" s="194">
        <v>11578518</v>
      </c>
      <c r="H68" s="194">
        <v>0</v>
      </c>
      <c r="I68" s="194">
        <v>42231282</v>
      </c>
    </row>
    <row r="69" spans="1:9" ht="16.5" customHeight="1" x14ac:dyDescent="0.2">
      <c r="A69" s="227">
        <v>60</v>
      </c>
      <c r="B69" s="233" t="s">
        <v>121</v>
      </c>
      <c r="C69" s="234" t="s">
        <v>122</v>
      </c>
      <c r="D69" s="194">
        <f t="shared" si="2"/>
        <v>88984510</v>
      </c>
      <c r="E69" s="194">
        <v>4017713</v>
      </c>
      <c r="F69" s="194"/>
      <c r="G69" s="194">
        <v>25670811</v>
      </c>
      <c r="H69" s="194">
        <v>21997925</v>
      </c>
      <c r="I69" s="194">
        <v>59295986</v>
      </c>
    </row>
    <row r="70" spans="1:9" ht="17.25" customHeight="1" x14ac:dyDescent="0.2">
      <c r="A70" s="227">
        <v>61</v>
      </c>
      <c r="B70" s="230" t="s">
        <v>123</v>
      </c>
      <c r="C70" s="232" t="s">
        <v>124</v>
      </c>
      <c r="D70" s="194">
        <f t="shared" si="2"/>
        <v>104996847</v>
      </c>
      <c r="E70" s="194">
        <v>3749613</v>
      </c>
      <c r="F70" s="194"/>
      <c r="G70" s="194">
        <v>25066944</v>
      </c>
      <c r="H70" s="194">
        <v>0</v>
      </c>
      <c r="I70" s="194">
        <v>76180290</v>
      </c>
    </row>
    <row r="71" spans="1:9" ht="12.75" customHeight="1" x14ac:dyDescent="0.2">
      <c r="A71" s="227">
        <v>62</v>
      </c>
      <c r="B71" s="231" t="s">
        <v>125</v>
      </c>
      <c r="C71" s="232" t="s">
        <v>126</v>
      </c>
      <c r="D71" s="194">
        <f t="shared" si="2"/>
        <v>41039079</v>
      </c>
      <c r="E71" s="194"/>
      <c r="F71" s="194"/>
      <c r="G71" s="194">
        <v>11551646</v>
      </c>
      <c r="H71" s="194">
        <v>5314162</v>
      </c>
      <c r="I71" s="194">
        <v>29487433</v>
      </c>
    </row>
    <row r="72" spans="1:9" ht="27.75" customHeight="1" x14ac:dyDescent="0.2">
      <c r="A72" s="227">
        <v>63</v>
      </c>
      <c r="B72" s="228" t="s">
        <v>127</v>
      </c>
      <c r="C72" s="232" t="s">
        <v>128</v>
      </c>
      <c r="D72" s="194">
        <f t="shared" si="2"/>
        <v>36937910</v>
      </c>
      <c r="E72" s="194">
        <v>36937910</v>
      </c>
      <c r="F72" s="194">
        <v>36937910</v>
      </c>
      <c r="G72" s="194"/>
      <c r="H72" s="194"/>
      <c r="I72" s="194">
        <v>0</v>
      </c>
    </row>
    <row r="73" spans="1:9" ht="24" x14ac:dyDescent="0.2">
      <c r="A73" s="227">
        <v>64</v>
      </c>
      <c r="B73" s="228" t="s">
        <v>129</v>
      </c>
      <c r="C73" s="232" t="s">
        <v>130</v>
      </c>
      <c r="D73" s="194">
        <f t="shared" si="2"/>
        <v>53324026</v>
      </c>
      <c r="E73" s="194">
        <v>53324026</v>
      </c>
      <c r="F73" s="194">
        <v>53324026</v>
      </c>
      <c r="G73" s="194"/>
      <c r="H73" s="194"/>
      <c r="I73" s="194">
        <v>0</v>
      </c>
    </row>
    <row r="74" spans="1:9" x14ac:dyDescent="0.2">
      <c r="A74" s="227">
        <v>65</v>
      </c>
      <c r="B74" s="230" t="s">
        <v>131</v>
      </c>
      <c r="C74" s="232" t="s">
        <v>132</v>
      </c>
      <c r="D74" s="194">
        <f t="shared" si="2"/>
        <v>96381223</v>
      </c>
      <c r="E74" s="194"/>
      <c r="F74" s="194"/>
      <c r="G74" s="194">
        <v>25032397</v>
      </c>
      <c r="H74" s="194"/>
      <c r="I74" s="194">
        <v>71348826</v>
      </c>
    </row>
    <row r="75" spans="1:9" x14ac:dyDescent="0.2">
      <c r="A75" s="227">
        <v>66</v>
      </c>
      <c r="B75" s="228" t="s">
        <v>133</v>
      </c>
      <c r="C75" s="232" t="s">
        <v>134</v>
      </c>
      <c r="D75" s="194">
        <f t="shared" ref="D75:D138" si="3">E75+G75+I75</f>
        <v>61351354</v>
      </c>
      <c r="E75" s="194"/>
      <c r="F75" s="194"/>
      <c r="G75" s="194">
        <v>14819728</v>
      </c>
      <c r="H75" s="194">
        <v>659104</v>
      </c>
      <c r="I75" s="194">
        <v>46531626</v>
      </c>
    </row>
    <row r="76" spans="1:9" x14ac:dyDescent="0.2">
      <c r="A76" s="227">
        <v>67</v>
      </c>
      <c r="B76" s="230" t="s">
        <v>135</v>
      </c>
      <c r="C76" s="232" t="s">
        <v>136</v>
      </c>
      <c r="D76" s="194">
        <f t="shared" si="3"/>
        <v>71477288</v>
      </c>
      <c r="E76" s="194">
        <v>4155122</v>
      </c>
      <c r="F76" s="194"/>
      <c r="G76" s="194">
        <v>24413210</v>
      </c>
      <c r="H76" s="194">
        <v>20176912</v>
      </c>
      <c r="I76" s="194">
        <v>42908956</v>
      </c>
    </row>
    <row r="77" spans="1:9" x14ac:dyDescent="0.2">
      <c r="A77" s="227">
        <v>68</v>
      </c>
      <c r="B77" s="230" t="s">
        <v>137</v>
      </c>
      <c r="C77" s="232" t="s">
        <v>138</v>
      </c>
      <c r="D77" s="194">
        <f t="shared" si="3"/>
        <v>46068122</v>
      </c>
      <c r="E77" s="194">
        <v>0</v>
      </c>
      <c r="F77" s="194"/>
      <c r="G77" s="194">
        <v>11222942</v>
      </c>
      <c r="H77" s="194"/>
      <c r="I77" s="194">
        <v>34845180</v>
      </c>
    </row>
    <row r="78" spans="1:9" x14ac:dyDescent="0.2">
      <c r="A78" s="227">
        <v>69</v>
      </c>
      <c r="B78" s="230" t="s">
        <v>139</v>
      </c>
      <c r="C78" s="232" t="s">
        <v>140</v>
      </c>
      <c r="D78" s="194">
        <f t="shared" si="3"/>
        <v>132093131</v>
      </c>
      <c r="E78" s="194">
        <v>9122673</v>
      </c>
      <c r="F78" s="194"/>
      <c r="G78" s="194">
        <v>34805877</v>
      </c>
      <c r="H78" s="194"/>
      <c r="I78" s="194">
        <v>88164581</v>
      </c>
    </row>
    <row r="79" spans="1:9" x14ac:dyDescent="0.2">
      <c r="A79" s="227">
        <v>70</v>
      </c>
      <c r="B79" s="231" t="s">
        <v>141</v>
      </c>
      <c r="C79" s="232" t="s">
        <v>142</v>
      </c>
      <c r="D79" s="194">
        <f t="shared" si="3"/>
        <v>69790368</v>
      </c>
      <c r="E79" s="194">
        <v>0</v>
      </c>
      <c r="F79" s="194"/>
      <c r="G79" s="194">
        <v>26056536</v>
      </c>
      <c r="H79" s="194"/>
      <c r="I79" s="194">
        <v>43733832</v>
      </c>
    </row>
    <row r="80" spans="1:9" x14ac:dyDescent="0.2">
      <c r="A80" s="227">
        <v>71</v>
      </c>
      <c r="B80" s="230" t="s">
        <v>143</v>
      </c>
      <c r="C80" s="229" t="s">
        <v>144</v>
      </c>
      <c r="D80" s="194">
        <f t="shared" si="3"/>
        <v>69775911</v>
      </c>
      <c r="E80" s="194">
        <v>0</v>
      </c>
      <c r="F80" s="194"/>
      <c r="G80" s="194">
        <v>16511439</v>
      </c>
      <c r="H80" s="194"/>
      <c r="I80" s="194">
        <v>53264472</v>
      </c>
    </row>
    <row r="81" spans="1:9" x14ac:dyDescent="0.2">
      <c r="A81" s="227">
        <v>72</v>
      </c>
      <c r="B81" s="231" t="s">
        <v>145</v>
      </c>
      <c r="C81" s="232" t="s">
        <v>146</v>
      </c>
      <c r="D81" s="194">
        <f t="shared" si="3"/>
        <v>41861828</v>
      </c>
      <c r="E81" s="194">
        <v>0</v>
      </c>
      <c r="F81" s="194"/>
      <c r="G81" s="194">
        <v>11048599</v>
      </c>
      <c r="H81" s="194"/>
      <c r="I81" s="194">
        <v>30813229</v>
      </c>
    </row>
    <row r="82" spans="1:9" x14ac:dyDescent="0.2">
      <c r="A82" s="227">
        <v>73</v>
      </c>
      <c r="B82" s="230" t="s">
        <v>147</v>
      </c>
      <c r="C82" s="232" t="s">
        <v>148</v>
      </c>
      <c r="D82" s="194">
        <f t="shared" si="3"/>
        <v>128223695</v>
      </c>
      <c r="E82" s="194">
        <v>8620626</v>
      </c>
      <c r="F82" s="194"/>
      <c r="G82" s="194">
        <v>32684600</v>
      </c>
      <c r="H82" s="194"/>
      <c r="I82" s="194">
        <v>86918469</v>
      </c>
    </row>
    <row r="83" spans="1:9" x14ac:dyDescent="0.2">
      <c r="A83" s="227">
        <v>74</v>
      </c>
      <c r="B83" s="231" t="s">
        <v>149</v>
      </c>
      <c r="C83" s="232" t="s">
        <v>150</v>
      </c>
      <c r="D83" s="194">
        <f t="shared" si="3"/>
        <v>49029751</v>
      </c>
      <c r="E83" s="194"/>
      <c r="F83" s="194"/>
      <c r="G83" s="194">
        <v>13662535</v>
      </c>
      <c r="H83" s="194"/>
      <c r="I83" s="194">
        <v>35367216</v>
      </c>
    </row>
    <row r="84" spans="1:9" x14ac:dyDescent="0.2">
      <c r="A84" s="227">
        <v>75</v>
      </c>
      <c r="B84" s="231" t="s">
        <v>151</v>
      </c>
      <c r="C84" s="232" t="s">
        <v>152</v>
      </c>
      <c r="D84" s="194">
        <f t="shared" si="3"/>
        <v>55757316</v>
      </c>
      <c r="E84" s="194"/>
      <c r="F84" s="194"/>
      <c r="G84" s="194">
        <v>18031378</v>
      </c>
      <c r="H84" s="194"/>
      <c r="I84" s="194">
        <v>37725938</v>
      </c>
    </row>
    <row r="85" spans="1:9" ht="24" x14ac:dyDescent="0.2">
      <c r="A85" s="227">
        <v>76</v>
      </c>
      <c r="B85" s="239" t="s">
        <v>153</v>
      </c>
      <c r="C85" s="238" t="s">
        <v>154</v>
      </c>
      <c r="D85" s="194">
        <f t="shared" si="3"/>
        <v>29740157</v>
      </c>
      <c r="E85" s="194">
        <v>29740157</v>
      </c>
      <c r="F85" s="194">
        <v>29740157</v>
      </c>
      <c r="G85" s="194"/>
      <c r="H85" s="194"/>
      <c r="I85" s="194">
        <v>0</v>
      </c>
    </row>
    <row r="86" spans="1:9" ht="24" x14ac:dyDescent="0.2">
      <c r="A86" s="227">
        <v>77</v>
      </c>
      <c r="B86" s="228" t="s">
        <v>155</v>
      </c>
      <c r="C86" s="232" t="s">
        <v>156</v>
      </c>
      <c r="D86" s="194">
        <f t="shared" si="3"/>
        <v>34717402</v>
      </c>
      <c r="E86" s="194">
        <v>34717402</v>
      </c>
      <c r="F86" s="194">
        <v>34717402</v>
      </c>
      <c r="G86" s="194"/>
      <c r="H86" s="194"/>
      <c r="I86" s="194">
        <v>0</v>
      </c>
    </row>
    <row r="87" spans="1:9" ht="24" x14ac:dyDescent="0.2">
      <c r="A87" s="227">
        <v>78</v>
      </c>
      <c r="B87" s="230" t="s">
        <v>157</v>
      </c>
      <c r="C87" s="232" t="s">
        <v>158</v>
      </c>
      <c r="D87" s="194">
        <f t="shared" si="3"/>
        <v>41233492</v>
      </c>
      <c r="E87" s="194">
        <v>41233492</v>
      </c>
      <c r="F87" s="194">
        <v>41233492</v>
      </c>
      <c r="G87" s="194"/>
      <c r="H87" s="194"/>
      <c r="I87" s="194">
        <v>0</v>
      </c>
    </row>
    <row r="88" spans="1:9" ht="24" x14ac:dyDescent="0.2">
      <c r="A88" s="227">
        <v>79</v>
      </c>
      <c r="B88" s="230" t="s">
        <v>159</v>
      </c>
      <c r="C88" s="232" t="s">
        <v>160</v>
      </c>
      <c r="D88" s="194">
        <f t="shared" si="3"/>
        <v>33840411</v>
      </c>
      <c r="E88" s="194">
        <v>33840411</v>
      </c>
      <c r="F88" s="194">
        <v>33840411</v>
      </c>
      <c r="G88" s="194"/>
      <c r="H88" s="194"/>
      <c r="I88" s="194">
        <v>0</v>
      </c>
    </row>
    <row r="89" spans="1:9" ht="24" x14ac:dyDescent="0.2">
      <c r="A89" s="227">
        <v>80</v>
      </c>
      <c r="B89" s="228" t="s">
        <v>161</v>
      </c>
      <c r="C89" s="232" t="s">
        <v>162</v>
      </c>
      <c r="D89" s="194">
        <f t="shared" si="3"/>
        <v>48300884</v>
      </c>
      <c r="E89" s="194">
        <v>48300884</v>
      </c>
      <c r="F89" s="194">
        <v>48300884</v>
      </c>
      <c r="G89" s="194"/>
      <c r="H89" s="194"/>
      <c r="I89" s="194">
        <v>0</v>
      </c>
    </row>
    <row r="90" spans="1:9" ht="24" x14ac:dyDescent="0.2">
      <c r="A90" s="227">
        <v>81</v>
      </c>
      <c r="B90" s="228" t="s">
        <v>163</v>
      </c>
      <c r="C90" s="232" t="s">
        <v>164</v>
      </c>
      <c r="D90" s="194">
        <f t="shared" si="3"/>
        <v>30840893</v>
      </c>
      <c r="E90" s="194">
        <v>30840893</v>
      </c>
      <c r="F90" s="194">
        <v>30840893</v>
      </c>
      <c r="G90" s="194"/>
      <c r="H90" s="194"/>
      <c r="I90" s="194">
        <v>0</v>
      </c>
    </row>
    <row r="91" spans="1:9" ht="24" x14ac:dyDescent="0.2">
      <c r="A91" s="227">
        <v>82</v>
      </c>
      <c r="B91" s="228" t="s">
        <v>165</v>
      </c>
      <c r="C91" s="232" t="s">
        <v>166</v>
      </c>
      <c r="D91" s="194">
        <f t="shared" si="3"/>
        <v>25414719</v>
      </c>
      <c r="E91" s="194">
        <v>25414719</v>
      </c>
      <c r="F91" s="194">
        <v>25414719</v>
      </c>
      <c r="G91" s="194"/>
      <c r="H91" s="194"/>
      <c r="I91" s="194">
        <v>0</v>
      </c>
    </row>
    <row r="92" spans="1:9" x14ac:dyDescent="0.2">
      <c r="A92" s="227">
        <v>83</v>
      </c>
      <c r="B92" s="231" t="s">
        <v>167</v>
      </c>
      <c r="C92" s="232" t="s">
        <v>168</v>
      </c>
      <c r="D92" s="194">
        <f t="shared" si="3"/>
        <v>116014475</v>
      </c>
      <c r="E92" s="194">
        <v>1721594</v>
      </c>
      <c r="F92" s="194"/>
      <c r="G92" s="194">
        <v>32802641</v>
      </c>
      <c r="H92" s="194">
        <v>10537587</v>
      </c>
      <c r="I92" s="194">
        <v>81490240</v>
      </c>
    </row>
    <row r="93" spans="1:9" x14ac:dyDescent="0.2">
      <c r="A93" s="227">
        <v>84</v>
      </c>
      <c r="B93" s="228" t="s">
        <v>169</v>
      </c>
      <c r="C93" s="232" t="s">
        <v>170</v>
      </c>
      <c r="D93" s="194">
        <f t="shared" si="3"/>
        <v>83070576</v>
      </c>
      <c r="E93" s="194">
        <v>4551588</v>
      </c>
      <c r="F93" s="194"/>
      <c r="G93" s="194">
        <v>28735522</v>
      </c>
      <c r="H93" s="194">
        <v>0</v>
      </c>
      <c r="I93" s="194">
        <v>49783466</v>
      </c>
    </row>
    <row r="94" spans="1:9" x14ac:dyDescent="0.2">
      <c r="A94" s="227">
        <v>85</v>
      </c>
      <c r="B94" s="231" t="s">
        <v>171</v>
      </c>
      <c r="C94" s="232" t="s">
        <v>172</v>
      </c>
      <c r="D94" s="194">
        <f t="shared" si="3"/>
        <v>56713684</v>
      </c>
      <c r="E94" s="194">
        <v>0</v>
      </c>
      <c r="F94" s="194"/>
      <c r="G94" s="194">
        <v>15852388</v>
      </c>
      <c r="H94" s="194">
        <v>4440672</v>
      </c>
      <c r="I94" s="194">
        <v>40861296</v>
      </c>
    </row>
    <row r="95" spans="1:9" x14ac:dyDescent="0.2">
      <c r="A95" s="227">
        <v>86</v>
      </c>
      <c r="B95" s="233" t="s">
        <v>173</v>
      </c>
      <c r="C95" s="234" t="s">
        <v>174</v>
      </c>
      <c r="D95" s="194">
        <f t="shared" si="3"/>
        <v>41662135</v>
      </c>
      <c r="E95" s="194">
        <v>0</v>
      </c>
      <c r="F95" s="194"/>
      <c r="G95" s="194">
        <v>15580016</v>
      </c>
      <c r="H95" s="194">
        <v>2285325</v>
      </c>
      <c r="I95" s="194">
        <v>26082119</v>
      </c>
    </row>
    <row r="96" spans="1:9" x14ac:dyDescent="0.2">
      <c r="A96" s="227">
        <v>87</v>
      </c>
      <c r="B96" s="228" t="s">
        <v>175</v>
      </c>
      <c r="C96" s="232" t="s">
        <v>176</v>
      </c>
      <c r="D96" s="194">
        <f t="shared" si="3"/>
        <v>17741971</v>
      </c>
      <c r="E96" s="194">
        <v>4924500</v>
      </c>
      <c r="F96" s="194"/>
      <c r="G96" s="194">
        <v>2210359</v>
      </c>
      <c r="H96" s="194">
        <v>0</v>
      </c>
      <c r="I96" s="194">
        <v>10607112</v>
      </c>
    </row>
    <row r="97" spans="1:9" x14ac:dyDescent="0.2">
      <c r="A97" s="227">
        <v>88</v>
      </c>
      <c r="B97" s="228" t="s">
        <v>177</v>
      </c>
      <c r="C97" s="232" t="s">
        <v>178</v>
      </c>
      <c r="D97" s="194">
        <f t="shared" si="3"/>
        <v>253841496</v>
      </c>
      <c r="E97" s="194">
        <v>9750590</v>
      </c>
      <c r="F97" s="194"/>
      <c r="G97" s="194">
        <v>90591254</v>
      </c>
      <c r="H97" s="194">
        <v>37144396</v>
      </c>
      <c r="I97" s="194">
        <v>153499652</v>
      </c>
    </row>
    <row r="98" spans="1:9" ht="13.5" customHeight="1" x14ac:dyDescent="0.2">
      <c r="A98" s="227">
        <v>89</v>
      </c>
      <c r="B98" s="233" t="s">
        <v>179</v>
      </c>
      <c r="C98" s="234" t="s">
        <v>180</v>
      </c>
      <c r="D98" s="194">
        <f t="shared" si="3"/>
        <v>55699548</v>
      </c>
      <c r="E98" s="194"/>
      <c r="F98" s="194"/>
      <c r="G98" s="194">
        <v>13165703</v>
      </c>
      <c r="H98" s="194">
        <v>0</v>
      </c>
      <c r="I98" s="194">
        <v>42533845</v>
      </c>
    </row>
    <row r="99" spans="1:9" ht="14.25" customHeight="1" x14ac:dyDescent="0.2">
      <c r="A99" s="227">
        <v>90</v>
      </c>
      <c r="B99" s="228" t="s">
        <v>181</v>
      </c>
      <c r="C99" s="232" t="s">
        <v>182</v>
      </c>
      <c r="D99" s="194">
        <f t="shared" si="3"/>
        <v>68785900</v>
      </c>
      <c r="E99" s="194">
        <v>0</v>
      </c>
      <c r="F99" s="194"/>
      <c r="G99" s="194">
        <v>28767009</v>
      </c>
      <c r="H99" s="194">
        <v>14457290</v>
      </c>
      <c r="I99" s="194">
        <v>40018891</v>
      </c>
    </row>
    <row r="100" spans="1:9" x14ac:dyDescent="0.2">
      <c r="A100" s="227">
        <v>91</v>
      </c>
      <c r="B100" s="233" t="s">
        <v>183</v>
      </c>
      <c r="C100" s="234" t="s">
        <v>184</v>
      </c>
      <c r="D100" s="194">
        <f t="shared" si="3"/>
        <v>46073194</v>
      </c>
      <c r="E100" s="194">
        <v>46073194</v>
      </c>
      <c r="F100" s="194">
        <v>1380823</v>
      </c>
      <c r="G100" s="194"/>
      <c r="H100" s="194"/>
      <c r="I100" s="194">
        <v>0</v>
      </c>
    </row>
    <row r="101" spans="1:9" x14ac:dyDescent="0.2">
      <c r="A101" s="227">
        <v>92</v>
      </c>
      <c r="B101" s="230" t="s">
        <v>185</v>
      </c>
      <c r="C101" s="232" t="s">
        <v>186</v>
      </c>
      <c r="D101" s="194">
        <f t="shared" si="3"/>
        <v>0</v>
      </c>
      <c r="E101" s="194"/>
      <c r="F101" s="194"/>
      <c r="G101" s="194"/>
      <c r="H101" s="194"/>
      <c r="I101" s="194">
        <v>0</v>
      </c>
    </row>
    <row r="102" spans="1:9" x14ac:dyDescent="0.2">
      <c r="A102" s="227">
        <v>93</v>
      </c>
      <c r="B102" s="231" t="s">
        <v>187</v>
      </c>
      <c r="C102" s="232" t="s">
        <v>188</v>
      </c>
      <c r="D102" s="194">
        <f t="shared" si="3"/>
        <v>15771597</v>
      </c>
      <c r="E102" s="194"/>
      <c r="F102" s="194"/>
      <c r="G102" s="194">
        <v>9148028</v>
      </c>
      <c r="H102" s="194">
        <v>7365483</v>
      </c>
      <c r="I102" s="194">
        <v>6623569</v>
      </c>
    </row>
    <row r="103" spans="1:9" ht="24" x14ac:dyDescent="0.2">
      <c r="A103" s="227">
        <v>94</v>
      </c>
      <c r="B103" s="230" t="s">
        <v>189</v>
      </c>
      <c r="C103" s="229" t="s">
        <v>190</v>
      </c>
      <c r="D103" s="194">
        <f t="shared" si="3"/>
        <v>1589127</v>
      </c>
      <c r="E103" s="194">
        <v>1589127</v>
      </c>
      <c r="F103" s="194">
        <v>842872</v>
      </c>
      <c r="G103" s="194"/>
      <c r="H103" s="194"/>
      <c r="I103" s="194">
        <v>0</v>
      </c>
    </row>
    <row r="104" spans="1:9" x14ac:dyDescent="0.2">
      <c r="A104" s="227">
        <v>95</v>
      </c>
      <c r="B104" s="230" t="s">
        <v>191</v>
      </c>
      <c r="C104" s="234" t="s">
        <v>192</v>
      </c>
      <c r="D104" s="194">
        <f t="shared" si="3"/>
        <v>9100087</v>
      </c>
      <c r="E104" s="194"/>
      <c r="F104" s="194"/>
      <c r="G104" s="194">
        <v>2678723</v>
      </c>
      <c r="H104" s="194">
        <v>988656</v>
      </c>
      <c r="I104" s="194">
        <v>6421364</v>
      </c>
    </row>
    <row r="105" spans="1:9" x14ac:dyDescent="0.2">
      <c r="A105" s="227">
        <v>96</v>
      </c>
      <c r="B105" s="231" t="s">
        <v>193</v>
      </c>
      <c r="C105" s="232" t="s">
        <v>194</v>
      </c>
      <c r="D105" s="194">
        <f t="shared" si="3"/>
        <v>33965508</v>
      </c>
      <c r="E105" s="194"/>
      <c r="F105" s="194"/>
      <c r="G105" s="194">
        <v>11528187</v>
      </c>
      <c r="H105" s="194">
        <v>8545279</v>
      </c>
      <c r="I105" s="194">
        <v>22437321</v>
      </c>
    </row>
    <row r="106" spans="1:9" x14ac:dyDescent="0.2">
      <c r="A106" s="227">
        <v>97</v>
      </c>
      <c r="B106" s="230" t="s">
        <v>195</v>
      </c>
      <c r="C106" s="240" t="s">
        <v>196</v>
      </c>
      <c r="D106" s="194">
        <f t="shared" si="3"/>
        <v>35105762</v>
      </c>
      <c r="E106" s="194"/>
      <c r="F106" s="194"/>
      <c r="G106" s="194">
        <v>13674063</v>
      </c>
      <c r="H106" s="194">
        <v>8664939</v>
      </c>
      <c r="I106" s="194">
        <v>21431699</v>
      </c>
    </row>
    <row r="107" spans="1:9" x14ac:dyDescent="0.2">
      <c r="A107" s="227">
        <v>98</v>
      </c>
      <c r="B107" s="231" t="s">
        <v>197</v>
      </c>
      <c r="C107" s="232" t="s">
        <v>198</v>
      </c>
      <c r="D107" s="194">
        <f t="shared" si="3"/>
        <v>35285570</v>
      </c>
      <c r="E107" s="194"/>
      <c r="F107" s="194"/>
      <c r="G107" s="194">
        <v>13070144</v>
      </c>
      <c r="H107" s="194">
        <v>8027646</v>
      </c>
      <c r="I107" s="194">
        <v>22215426</v>
      </c>
    </row>
    <row r="108" spans="1:9" x14ac:dyDescent="0.2">
      <c r="A108" s="227">
        <v>99</v>
      </c>
      <c r="B108" s="231" t="s">
        <v>199</v>
      </c>
      <c r="C108" s="232" t="s">
        <v>200</v>
      </c>
      <c r="D108" s="194">
        <f t="shared" si="3"/>
        <v>90020875</v>
      </c>
      <c r="E108" s="194"/>
      <c r="F108" s="194"/>
      <c r="G108" s="194">
        <v>32432027</v>
      </c>
      <c r="H108" s="194">
        <v>24084864</v>
      </c>
      <c r="I108" s="194">
        <v>57588848</v>
      </c>
    </row>
    <row r="109" spans="1:9" x14ac:dyDescent="0.2">
      <c r="A109" s="227">
        <v>100</v>
      </c>
      <c r="B109" s="230" t="s">
        <v>201</v>
      </c>
      <c r="C109" s="234" t="s">
        <v>202</v>
      </c>
      <c r="D109" s="194">
        <f t="shared" si="3"/>
        <v>39331178</v>
      </c>
      <c r="E109" s="194"/>
      <c r="F109" s="194"/>
      <c r="G109" s="194">
        <v>14093541</v>
      </c>
      <c r="H109" s="194">
        <v>10517852</v>
      </c>
      <c r="I109" s="194">
        <v>25237637</v>
      </c>
    </row>
    <row r="110" spans="1:9" x14ac:dyDescent="0.2">
      <c r="A110" s="227">
        <v>101</v>
      </c>
      <c r="B110" s="230" t="s">
        <v>203</v>
      </c>
      <c r="C110" s="229" t="s">
        <v>204</v>
      </c>
      <c r="D110" s="194">
        <f t="shared" si="3"/>
        <v>47110691</v>
      </c>
      <c r="E110" s="194"/>
      <c r="F110" s="194"/>
      <c r="G110" s="194">
        <v>16644445</v>
      </c>
      <c r="H110" s="194">
        <v>11833541</v>
      </c>
      <c r="I110" s="194">
        <v>30466246</v>
      </c>
    </row>
    <row r="111" spans="1:9" x14ac:dyDescent="0.2">
      <c r="A111" s="227">
        <v>102</v>
      </c>
      <c r="B111" s="228" t="s">
        <v>205</v>
      </c>
      <c r="C111" s="229" t="s">
        <v>206</v>
      </c>
      <c r="D111" s="194">
        <f t="shared" si="3"/>
        <v>104189272</v>
      </c>
      <c r="E111" s="194"/>
      <c r="F111" s="194"/>
      <c r="G111" s="194">
        <v>40304358</v>
      </c>
      <c r="H111" s="194">
        <v>12675449</v>
      </c>
      <c r="I111" s="194">
        <v>63884914</v>
      </c>
    </row>
    <row r="112" spans="1:9" x14ac:dyDescent="0.2">
      <c r="A112" s="227">
        <v>103</v>
      </c>
      <c r="B112" s="228" t="s">
        <v>207</v>
      </c>
      <c r="C112" s="229" t="s">
        <v>208</v>
      </c>
      <c r="D112" s="194">
        <f t="shared" si="3"/>
        <v>77515898</v>
      </c>
      <c r="E112" s="194"/>
      <c r="F112" s="194"/>
      <c r="G112" s="194">
        <v>23998642</v>
      </c>
      <c r="H112" s="194">
        <v>20414133</v>
      </c>
      <c r="I112" s="194">
        <v>53517256</v>
      </c>
    </row>
    <row r="113" spans="1:9" x14ac:dyDescent="0.2">
      <c r="A113" s="227">
        <v>104</v>
      </c>
      <c r="B113" s="231" t="s">
        <v>209</v>
      </c>
      <c r="C113" s="232" t="s">
        <v>210</v>
      </c>
      <c r="D113" s="194">
        <f t="shared" si="3"/>
        <v>30070994</v>
      </c>
      <c r="E113" s="194"/>
      <c r="F113" s="194"/>
      <c r="G113" s="194">
        <v>9913831</v>
      </c>
      <c r="H113" s="194">
        <v>6396463</v>
      </c>
      <c r="I113" s="194">
        <v>20157163</v>
      </c>
    </row>
    <row r="114" spans="1:9" x14ac:dyDescent="0.2">
      <c r="A114" s="227">
        <v>105</v>
      </c>
      <c r="B114" s="233" t="s">
        <v>211</v>
      </c>
      <c r="C114" s="234" t="s">
        <v>212</v>
      </c>
      <c r="D114" s="194">
        <f t="shared" si="3"/>
        <v>41260831</v>
      </c>
      <c r="E114" s="194"/>
      <c r="F114" s="194"/>
      <c r="G114" s="194">
        <v>11529221</v>
      </c>
      <c r="H114" s="194">
        <v>5152675</v>
      </c>
      <c r="I114" s="194">
        <v>29731610</v>
      </c>
    </row>
    <row r="115" spans="1:9" x14ac:dyDescent="0.2">
      <c r="A115" s="227">
        <v>106</v>
      </c>
      <c r="B115" s="228" t="s">
        <v>213</v>
      </c>
      <c r="C115" s="229" t="s">
        <v>214</v>
      </c>
      <c r="D115" s="194">
        <f t="shared" si="3"/>
        <v>44910737</v>
      </c>
      <c r="E115" s="194"/>
      <c r="F115" s="194"/>
      <c r="G115" s="194">
        <v>16732662</v>
      </c>
      <c r="H115" s="194">
        <v>11101992</v>
      </c>
      <c r="I115" s="194">
        <v>28178075</v>
      </c>
    </row>
    <row r="116" spans="1:9" x14ac:dyDescent="0.2">
      <c r="A116" s="227">
        <v>107</v>
      </c>
      <c r="B116" s="230" t="s">
        <v>215</v>
      </c>
      <c r="C116" s="229" t="s">
        <v>216</v>
      </c>
      <c r="D116" s="194">
        <f t="shared" si="3"/>
        <v>50910839</v>
      </c>
      <c r="E116" s="194">
        <v>3515762</v>
      </c>
      <c r="F116" s="194"/>
      <c r="G116" s="194">
        <v>13580504</v>
      </c>
      <c r="H116" s="194">
        <v>7911544</v>
      </c>
      <c r="I116" s="194">
        <v>33814573</v>
      </c>
    </row>
    <row r="117" spans="1:9" x14ac:dyDescent="0.2">
      <c r="A117" s="227">
        <v>108</v>
      </c>
      <c r="B117" s="231" t="s">
        <v>217</v>
      </c>
      <c r="C117" s="232" t="s">
        <v>218</v>
      </c>
      <c r="D117" s="194">
        <f t="shared" si="3"/>
        <v>34838426</v>
      </c>
      <c r="E117" s="194"/>
      <c r="F117" s="194"/>
      <c r="G117" s="194">
        <v>11362441</v>
      </c>
      <c r="H117" s="194">
        <v>3201917</v>
      </c>
      <c r="I117" s="194">
        <v>23475985</v>
      </c>
    </row>
    <row r="118" spans="1:9" ht="12" customHeight="1" x14ac:dyDescent="0.2">
      <c r="A118" s="227">
        <v>109</v>
      </c>
      <c r="B118" s="231" t="s">
        <v>219</v>
      </c>
      <c r="C118" s="232" t="s">
        <v>220</v>
      </c>
      <c r="D118" s="194">
        <f t="shared" si="3"/>
        <v>46975749</v>
      </c>
      <c r="E118" s="194"/>
      <c r="F118" s="194"/>
      <c r="G118" s="194">
        <v>14402704</v>
      </c>
      <c r="H118" s="194">
        <v>7756896</v>
      </c>
      <c r="I118" s="194">
        <v>32573045</v>
      </c>
    </row>
    <row r="119" spans="1:9" x14ac:dyDescent="0.2">
      <c r="A119" s="227">
        <v>110</v>
      </c>
      <c r="B119" s="228" t="s">
        <v>221</v>
      </c>
      <c r="C119" s="229" t="s">
        <v>222</v>
      </c>
      <c r="D119" s="194">
        <f t="shared" si="3"/>
        <v>84580265</v>
      </c>
      <c r="E119" s="194"/>
      <c r="F119" s="194"/>
      <c r="G119" s="194">
        <v>29245893</v>
      </c>
      <c r="H119" s="194">
        <v>15590711</v>
      </c>
      <c r="I119" s="194">
        <v>55334372</v>
      </c>
    </row>
    <row r="120" spans="1:9" x14ac:dyDescent="0.2">
      <c r="A120" s="227">
        <v>111</v>
      </c>
      <c r="B120" s="230" t="s">
        <v>223</v>
      </c>
      <c r="C120" s="229" t="s">
        <v>224</v>
      </c>
      <c r="D120" s="194">
        <f t="shared" si="3"/>
        <v>35464004</v>
      </c>
      <c r="E120" s="194"/>
      <c r="F120" s="194"/>
      <c r="G120" s="194">
        <v>10222459</v>
      </c>
      <c r="H120" s="194">
        <v>5580349</v>
      </c>
      <c r="I120" s="194">
        <v>25241545</v>
      </c>
    </row>
    <row r="121" spans="1:9" x14ac:dyDescent="0.2">
      <c r="A121" s="227">
        <v>112</v>
      </c>
      <c r="B121" s="228" t="s">
        <v>225</v>
      </c>
      <c r="C121" s="232" t="s">
        <v>226</v>
      </c>
      <c r="D121" s="194">
        <f t="shared" si="3"/>
        <v>0</v>
      </c>
      <c r="E121" s="194"/>
      <c r="F121" s="194"/>
      <c r="G121" s="194"/>
      <c r="H121" s="194"/>
      <c r="I121" s="194">
        <v>0</v>
      </c>
    </row>
    <row r="122" spans="1:9" x14ac:dyDescent="0.2">
      <c r="A122" s="227">
        <v>113</v>
      </c>
      <c r="B122" s="228" t="s">
        <v>227</v>
      </c>
      <c r="C122" s="229" t="s">
        <v>228</v>
      </c>
      <c r="D122" s="194">
        <f t="shared" si="3"/>
        <v>0</v>
      </c>
      <c r="E122" s="194"/>
      <c r="F122" s="194"/>
      <c r="G122" s="194"/>
      <c r="H122" s="194"/>
      <c r="I122" s="194">
        <v>0</v>
      </c>
    </row>
    <row r="123" spans="1:9" x14ac:dyDescent="0.2">
      <c r="A123" s="227">
        <v>114</v>
      </c>
      <c r="B123" s="231" t="s">
        <v>229</v>
      </c>
      <c r="C123" s="232" t="s">
        <v>230</v>
      </c>
      <c r="D123" s="194">
        <f t="shared" si="3"/>
        <v>0</v>
      </c>
      <c r="E123" s="194"/>
      <c r="F123" s="194"/>
      <c r="G123" s="194"/>
      <c r="H123" s="194"/>
      <c r="I123" s="194">
        <v>0</v>
      </c>
    </row>
    <row r="124" spans="1:9" ht="13.5" customHeight="1" x14ac:dyDescent="0.2">
      <c r="A124" s="227">
        <v>115</v>
      </c>
      <c r="B124" s="231" t="s">
        <v>231</v>
      </c>
      <c r="C124" s="232" t="s">
        <v>232</v>
      </c>
      <c r="D124" s="194">
        <f t="shared" si="3"/>
        <v>30564</v>
      </c>
      <c r="E124" s="194">
        <v>30564</v>
      </c>
      <c r="F124" s="194"/>
      <c r="G124" s="194"/>
      <c r="H124" s="194"/>
      <c r="I124" s="194">
        <v>0</v>
      </c>
    </row>
    <row r="125" spans="1:9" x14ac:dyDescent="0.2">
      <c r="A125" s="227">
        <v>116</v>
      </c>
      <c r="B125" s="231" t="s">
        <v>233</v>
      </c>
      <c r="C125" s="232" t="s">
        <v>234</v>
      </c>
      <c r="D125" s="194">
        <f t="shared" si="3"/>
        <v>0</v>
      </c>
      <c r="E125" s="194"/>
      <c r="F125" s="194"/>
      <c r="G125" s="194"/>
      <c r="H125" s="194"/>
      <c r="I125" s="194">
        <v>0</v>
      </c>
    </row>
    <row r="126" spans="1:9" ht="24" x14ac:dyDescent="0.2">
      <c r="A126" s="227">
        <v>117</v>
      </c>
      <c r="B126" s="231" t="s">
        <v>235</v>
      </c>
      <c r="C126" s="232" t="s">
        <v>236</v>
      </c>
      <c r="D126" s="194">
        <f t="shared" si="3"/>
        <v>11196</v>
      </c>
      <c r="E126" s="194">
        <v>11196</v>
      </c>
      <c r="F126" s="194"/>
      <c r="G126" s="194"/>
      <c r="H126" s="194"/>
      <c r="I126" s="194">
        <v>0</v>
      </c>
    </row>
    <row r="127" spans="1:9" x14ac:dyDescent="0.2">
      <c r="A127" s="227">
        <v>118</v>
      </c>
      <c r="B127" s="231" t="s">
        <v>237</v>
      </c>
      <c r="C127" s="232" t="s">
        <v>238</v>
      </c>
      <c r="D127" s="194">
        <f t="shared" si="3"/>
        <v>0</v>
      </c>
      <c r="E127" s="194"/>
      <c r="F127" s="194"/>
      <c r="G127" s="194"/>
      <c r="H127" s="194"/>
      <c r="I127" s="194">
        <v>0</v>
      </c>
    </row>
    <row r="128" spans="1:9" ht="12.75" customHeight="1" x14ac:dyDescent="0.2">
      <c r="A128" s="227">
        <v>119</v>
      </c>
      <c r="B128" s="231" t="s">
        <v>239</v>
      </c>
      <c r="C128" s="232" t="s">
        <v>240</v>
      </c>
      <c r="D128" s="194">
        <f t="shared" si="3"/>
        <v>0</v>
      </c>
      <c r="E128" s="194"/>
      <c r="F128" s="194"/>
      <c r="G128" s="194"/>
      <c r="H128" s="194"/>
      <c r="I128" s="194">
        <v>0</v>
      </c>
    </row>
    <row r="129" spans="1:9" x14ac:dyDescent="0.2">
      <c r="A129" s="227">
        <v>120</v>
      </c>
      <c r="B129" s="241" t="s">
        <v>241</v>
      </c>
      <c r="C129" s="242" t="s">
        <v>242</v>
      </c>
      <c r="D129" s="194">
        <f t="shared" si="3"/>
        <v>0</v>
      </c>
      <c r="E129" s="194"/>
      <c r="F129" s="194"/>
      <c r="G129" s="194"/>
      <c r="H129" s="194"/>
      <c r="I129" s="194">
        <v>0</v>
      </c>
    </row>
    <row r="130" spans="1:9" x14ac:dyDescent="0.2">
      <c r="A130" s="227">
        <v>121</v>
      </c>
      <c r="B130" s="230" t="s">
        <v>243</v>
      </c>
      <c r="C130" s="229" t="s">
        <v>244</v>
      </c>
      <c r="D130" s="194">
        <f t="shared" si="3"/>
        <v>0</v>
      </c>
      <c r="E130" s="194"/>
      <c r="F130" s="194"/>
      <c r="G130" s="194"/>
      <c r="H130" s="194"/>
      <c r="I130" s="194">
        <v>0</v>
      </c>
    </row>
    <row r="131" spans="1:9" x14ac:dyDescent="0.2">
      <c r="A131" s="227">
        <v>122</v>
      </c>
      <c r="B131" s="231" t="s">
        <v>245</v>
      </c>
      <c r="C131" s="232" t="s">
        <v>246</v>
      </c>
      <c r="D131" s="194">
        <f t="shared" si="3"/>
        <v>22722</v>
      </c>
      <c r="E131" s="194">
        <v>22722</v>
      </c>
      <c r="F131" s="194"/>
      <c r="G131" s="194"/>
      <c r="H131" s="194"/>
      <c r="I131" s="194">
        <v>0</v>
      </c>
    </row>
    <row r="132" spans="1:9" x14ac:dyDescent="0.2">
      <c r="A132" s="227">
        <v>123</v>
      </c>
      <c r="B132" s="228" t="s">
        <v>247</v>
      </c>
      <c r="C132" s="243" t="s">
        <v>248</v>
      </c>
      <c r="D132" s="194">
        <f t="shared" si="3"/>
        <v>0</v>
      </c>
      <c r="E132" s="194"/>
      <c r="F132" s="194"/>
      <c r="G132" s="194"/>
      <c r="H132" s="194"/>
      <c r="I132" s="194">
        <v>0</v>
      </c>
    </row>
    <row r="133" spans="1:9" ht="24" x14ac:dyDescent="0.2">
      <c r="A133" s="227">
        <v>124</v>
      </c>
      <c r="B133" s="231" t="s">
        <v>249</v>
      </c>
      <c r="C133" s="232" t="s">
        <v>250</v>
      </c>
      <c r="D133" s="194">
        <f t="shared" si="3"/>
        <v>0</v>
      </c>
      <c r="E133" s="194"/>
      <c r="F133" s="194"/>
      <c r="G133" s="194"/>
      <c r="H133" s="194"/>
      <c r="I133" s="194">
        <v>0</v>
      </c>
    </row>
    <row r="134" spans="1:9" ht="21.75" customHeight="1" x14ac:dyDescent="0.2">
      <c r="A134" s="227">
        <v>125</v>
      </c>
      <c r="B134" s="231" t="s">
        <v>251</v>
      </c>
      <c r="C134" s="232" t="s">
        <v>252</v>
      </c>
      <c r="D134" s="194">
        <f t="shared" si="3"/>
        <v>0</v>
      </c>
      <c r="E134" s="194"/>
      <c r="F134" s="194"/>
      <c r="G134" s="194"/>
      <c r="H134" s="194"/>
      <c r="I134" s="194">
        <v>0</v>
      </c>
    </row>
    <row r="135" spans="1:9" x14ac:dyDescent="0.2">
      <c r="A135" s="227">
        <v>126</v>
      </c>
      <c r="B135" s="230" t="s">
        <v>253</v>
      </c>
      <c r="C135" s="232" t="s">
        <v>254</v>
      </c>
      <c r="D135" s="194">
        <f t="shared" si="3"/>
        <v>81449</v>
      </c>
      <c r="E135" s="194">
        <v>81449</v>
      </c>
      <c r="F135" s="194">
        <v>23069</v>
      </c>
      <c r="G135" s="194"/>
      <c r="H135" s="194"/>
      <c r="I135" s="194">
        <v>0</v>
      </c>
    </row>
    <row r="136" spans="1:9" x14ac:dyDescent="0.2">
      <c r="A136" s="227">
        <v>127</v>
      </c>
      <c r="B136" s="233" t="s">
        <v>255</v>
      </c>
      <c r="C136" s="234" t="s">
        <v>256</v>
      </c>
      <c r="D136" s="194">
        <f t="shared" si="3"/>
        <v>0</v>
      </c>
      <c r="E136" s="194"/>
      <c r="F136" s="194"/>
      <c r="G136" s="194"/>
      <c r="H136" s="194"/>
      <c r="I136" s="194">
        <v>0</v>
      </c>
    </row>
    <row r="137" spans="1:9" x14ac:dyDescent="0.2">
      <c r="A137" s="227">
        <v>128</v>
      </c>
      <c r="B137" s="231" t="s">
        <v>257</v>
      </c>
      <c r="C137" s="232" t="s">
        <v>258</v>
      </c>
      <c r="D137" s="194">
        <f t="shared" si="3"/>
        <v>0</v>
      </c>
      <c r="E137" s="194"/>
      <c r="F137" s="194"/>
      <c r="G137" s="194"/>
      <c r="H137" s="194"/>
      <c r="I137" s="194">
        <v>0</v>
      </c>
    </row>
    <row r="138" spans="1:9" ht="24" customHeight="1" x14ac:dyDescent="0.2">
      <c r="A138" s="227">
        <v>129</v>
      </c>
      <c r="B138" s="228" t="s">
        <v>259</v>
      </c>
      <c r="C138" s="229" t="s">
        <v>260</v>
      </c>
      <c r="D138" s="194">
        <f t="shared" si="3"/>
        <v>0</v>
      </c>
      <c r="E138" s="194"/>
      <c r="F138" s="194"/>
      <c r="G138" s="194"/>
      <c r="H138" s="194"/>
      <c r="I138" s="194">
        <v>0</v>
      </c>
    </row>
    <row r="139" spans="1:9" x14ac:dyDescent="0.2">
      <c r="A139" s="227">
        <v>130</v>
      </c>
      <c r="B139" s="230" t="s">
        <v>261</v>
      </c>
      <c r="C139" s="229" t="s">
        <v>262</v>
      </c>
      <c r="D139" s="194">
        <f t="shared" ref="D139:D157" si="4">E139+G139+I139</f>
        <v>22722</v>
      </c>
      <c r="E139" s="194">
        <v>22722</v>
      </c>
      <c r="F139" s="194"/>
      <c r="G139" s="194"/>
      <c r="H139" s="194"/>
      <c r="I139" s="194">
        <v>0</v>
      </c>
    </row>
    <row r="140" spans="1:9" x14ac:dyDescent="0.2">
      <c r="A140" s="227">
        <v>131</v>
      </c>
      <c r="B140" s="231" t="s">
        <v>263</v>
      </c>
      <c r="C140" s="232" t="s">
        <v>264</v>
      </c>
      <c r="D140" s="194">
        <f t="shared" si="4"/>
        <v>0</v>
      </c>
      <c r="E140" s="194"/>
      <c r="F140" s="194"/>
      <c r="G140" s="194"/>
      <c r="H140" s="194"/>
      <c r="I140" s="194">
        <v>0</v>
      </c>
    </row>
    <row r="141" spans="1:9" x14ac:dyDescent="0.2">
      <c r="A141" s="227">
        <v>132</v>
      </c>
      <c r="B141" s="231" t="s">
        <v>265</v>
      </c>
      <c r="C141" s="232" t="s">
        <v>266</v>
      </c>
      <c r="D141" s="194">
        <f t="shared" si="4"/>
        <v>0</v>
      </c>
      <c r="E141" s="194"/>
      <c r="F141" s="194"/>
      <c r="G141" s="194"/>
      <c r="H141" s="194"/>
      <c r="I141" s="194">
        <v>0</v>
      </c>
    </row>
    <row r="142" spans="1:9" ht="13.5" customHeight="1" x14ac:dyDescent="0.2">
      <c r="A142" s="227">
        <v>133</v>
      </c>
      <c r="B142" s="231" t="s">
        <v>267</v>
      </c>
      <c r="C142" s="232" t="s">
        <v>268</v>
      </c>
      <c r="D142" s="194">
        <f t="shared" si="4"/>
        <v>0</v>
      </c>
      <c r="E142" s="194"/>
      <c r="F142" s="194"/>
      <c r="G142" s="194"/>
      <c r="H142" s="194"/>
      <c r="I142" s="194">
        <v>0</v>
      </c>
    </row>
    <row r="143" spans="1:9" x14ac:dyDescent="0.2">
      <c r="A143" s="227">
        <v>134</v>
      </c>
      <c r="B143" s="231" t="s">
        <v>269</v>
      </c>
      <c r="C143" s="232" t="s">
        <v>270</v>
      </c>
      <c r="D143" s="194">
        <f t="shared" si="4"/>
        <v>0</v>
      </c>
      <c r="E143" s="194"/>
      <c r="F143" s="194"/>
      <c r="G143" s="194"/>
      <c r="H143" s="194"/>
      <c r="I143" s="194">
        <v>0</v>
      </c>
    </row>
    <row r="144" spans="1:9" x14ac:dyDescent="0.2">
      <c r="A144" s="227">
        <v>135</v>
      </c>
      <c r="B144" s="231" t="s">
        <v>271</v>
      </c>
      <c r="C144" s="232" t="s">
        <v>272</v>
      </c>
      <c r="D144" s="194">
        <f t="shared" si="4"/>
        <v>0</v>
      </c>
      <c r="E144" s="194"/>
      <c r="F144" s="194"/>
      <c r="G144" s="194"/>
      <c r="H144" s="194"/>
      <c r="I144" s="194">
        <v>0</v>
      </c>
    </row>
    <row r="145" spans="1:9" x14ac:dyDescent="0.2">
      <c r="A145" s="227">
        <v>136</v>
      </c>
      <c r="B145" s="228" t="s">
        <v>273</v>
      </c>
      <c r="C145" s="229" t="s">
        <v>274</v>
      </c>
      <c r="D145" s="194">
        <f t="shared" si="4"/>
        <v>5739997</v>
      </c>
      <c r="E145" s="194">
        <v>5739997</v>
      </c>
      <c r="F145" s="194"/>
      <c r="G145" s="194"/>
      <c r="H145" s="194"/>
      <c r="I145" s="194">
        <v>0</v>
      </c>
    </row>
    <row r="146" spans="1:9" ht="10.5" customHeight="1" x14ac:dyDescent="0.2">
      <c r="A146" s="227">
        <v>137</v>
      </c>
      <c r="B146" s="231" t="s">
        <v>275</v>
      </c>
      <c r="C146" s="232" t="s">
        <v>276</v>
      </c>
      <c r="D146" s="194">
        <f t="shared" si="4"/>
        <v>17356743</v>
      </c>
      <c r="E146" s="194">
        <v>17356743</v>
      </c>
      <c r="F146" s="194"/>
      <c r="G146" s="194"/>
      <c r="H146" s="194"/>
      <c r="I146" s="194">
        <v>0</v>
      </c>
    </row>
    <row r="147" spans="1:9" x14ac:dyDescent="0.2">
      <c r="A147" s="227">
        <v>138</v>
      </c>
      <c r="B147" s="228" t="s">
        <v>277</v>
      </c>
      <c r="C147" s="232" t="s">
        <v>278</v>
      </c>
      <c r="D147" s="194">
        <f t="shared" si="4"/>
        <v>35567318</v>
      </c>
      <c r="E147" s="194">
        <v>35567318</v>
      </c>
      <c r="F147" s="194"/>
      <c r="G147" s="194"/>
      <c r="H147" s="194"/>
      <c r="I147" s="194">
        <v>0</v>
      </c>
    </row>
    <row r="148" spans="1:9" x14ac:dyDescent="0.2">
      <c r="A148" s="227">
        <v>139</v>
      </c>
      <c r="B148" s="233" t="s">
        <v>279</v>
      </c>
      <c r="C148" s="234" t="s">
        <v>280</v>
      </c>
      <c r="D148" s="194">
        <f t="shared" si="4"/>
        <v>50491235</v>
      </c>
      <c r="E148" s="194">
        <v>50491235</v>
      </c>
      <c r="F148" s="194"/>
      <c r="G148" s="194"/>
      <c r="H148" s="194"/>
      <c r="I148" s="194">
        <v>0</v>
      </c>
    </row>
    <row r="149" spans="1:9" x14ac:dyDescent="0.2">
      <c r="A149" s="227">
        <v>140</v>
      </c>
      <c r="B149" s="231" t="s">
        <v>281</v>
      </c>
      <c r="C149" s="232" t="s">
        <v>282</v>
      </c>
      <c r="D149" s="194">
        <f t="shared" si="4"/>
        <v>0</v>
      </c>
      <c r="E149" s="194"/>
      <c r="F149" s="194"/>
      <c r="G149" s="194"/>
      <c r="H149" s="194"/>
      <c r="I149" s="194">
        <v>0</v>
      </c>
    </row>
    <row r="150" spans="1:9" x14ac:dyDescent="0.2">
      <c r="A150" s="227">
        <v>141</v>
      </c>
      <c r="B150" s="231" t="s">
        <v>283</v>
      </c>
      <c r="C150" s="232" t="s">
        <v>284</v>
      </c>
      <c r="D150" s="194">
        <f t="shared" si="4"/>
        <v>27355739</v>
      </c>
      <c r="E150" s="194">
        <v>27355739</v>
      </c>
      <c r="F150" s="194"/>
      <c r="G150" s="194"/>
      <c r="H150" s="194"/>
      <c r="I150" s="194">
        <v>0</v>
      </c>
    </row>
    <row r="151" spans="1:9" x14ac:dyDescent="0.2">
      <c r="A151" s="227">
        <v>142</v>
      </c>
      <c r="B151" s="231" t="s">
        <v>285</v>
      </c>
      <c r="C151" s="232" t="s">
        <v>286</v>
      </c>
      <c r="D151" s="194">
        <f t="shared" si="4"/>
        <v>0</v>
      </c>
      <c r="E151" s="194"/>
      <c r="F151" s="194"/>
      <c r="G151" s="194"/>
      <c r="H151" s="194"/>
      <c r="I151" s="194">
        <v>0</v>
      </c>
    </row>
    <row r="152" spans="1:9" x14ac:dyDescent="0.2">
      <c r="A152" s="227">
        <v>143</v>
      </c>
      <c r="B152" s="233" t="s">
        <v>287</v>
      </c>
      <c r="C152" s="234" t="s">
        <v>288</v>
      </c>
      <c r="D152" s="194">
        <f t="shared" si="4"/>
        <v>0</v>
      </c>
      <c r="E152" s="194"/>
      <c r="F152" s="194"/>
      <c r="G152" s="194"/>
      <c r="H152" s="194"/>
      <c r="I152" s="194">
        <v>0</v>
      </c>
    </row>
    <row r="153" spans="1:9" x14ac:dyDescent="0.2">
      <c r="A153" s="227">
        <v>144</v>
      </c>
      <c r="B153" s="230" t="s">
        <v>289</v>
      </c>
      <c r="C153" s="234" t="s">
        <v>290</v>
      </c>
      <c r="D153" s="194">
        <f t="shared" si="4"/>
        <v>210355076</v>
      </c>
      <c r="E153" s="194">
        <v>17479904</v>
      </c>
      <c r="F153" s="194"/>
      <c r="G153" s="194">
        <v>54974610</v>
      </c>
      <c r="H153" s="194">
        <v>23672408</v>
      </c>
      <c r="I153" s="194">
        <v>137900562</v>
      </c>
    </row>
    <row r="154" spans="1:9" x14ac:dyDescent="0.2">
      <c r="A154" s="227">
        <v>145</v>
      </c>
      <c r="B154" s="231" t="s">
        <v>291</v>
      </c>
      <c r="C154" s="232" t="s">
        <v>292</v>
      </c>
      <c r="D154" s="194">
        <f t="shared" si="4"/>
        <v>0</v>
      </c>
      <c r="E154" s="194"/>
      <c r="F154" s="194"/>
      <c r="G154" s="194"/>
      <c r="H154" s="194"/>
      <c r="I154" s="194">
        <v>0</v>
      </c>
    </row>
    <row r="155" spans="1:9" x14ac:dyDescent="0.2">
      <c r="A155" s="227">
        <v>146</v>
      </c>
      <c r="B155" s="228" t="s">
        <v>293</v>
      </c>
      <c r="C155" s="229" t="s">
        <v>294</v>
      </c>
      <c r="D155" s="194">
        <f t="shared" si="4"/>
        <v>22830321</v>
      </c>
      <c r="E155" s="194">
        <v>22830321</v>
      </c>
      <c r="F155" s="194">
        <v>22830321</v>
      </c>
      <c r="G155" s="194"/>
      <c r="H155" s="194"/>
      <c r="I155" s="194">
        <v>0</v>
      </c>
    </row>
    <row r="156" spans="1:9" x14ac:dyDescent="0.2">
      <c r="A156" s="227">
        <v>147</v>
      </c>
      <c r="B156" s="228" t="s">
        <v>295</v>
      </c>
      <c r="C156" s="229" t="s">
        <v>296</v>
      </c>
      <c r="D156" s="194">
        <f t="shared" si="4"/>
        <v>661551</v>
      </c>
      <c r="E156" s="194">
        <v>661551</v>
      </c>
      <c r="F156" s="194"/>
      <c r="G156" s="194"/>
      <c r="H156" s="194"/>
      <c r="I156" s="194">
        <v>0</v>
      </c>
    </row>
    <row r="157" spans="1:9" ht="12.75" x14ac:dyDescent="0.2">
      <c r="A157" s="227">
        <v>148</v>
      </c>
      <c r="B157" s="200" t="s">
        <v>297</v>
      </c>
      <c r="C157" s="244" t="s">
        <v>298</v>
      </c>
      <c r="D157" s="194">
        <f t="shared" si="4"/>
        <v>0</v>
      </c>
      <c r="E157" s="194"/>
      <c r="F157" s="194"/>
      <c r="G157" s="194"/>
      <c r="H157" s="194"/>
      <c r="I157" s="194">
        <v>0</v>
      </c>
    </row>
  </sheetData>
  <mergeCells count="12">
    <mergeCell ref="A9:C9"/>
    <mergeCell ref="A2:I2"/>
    <mergeCell ref="A4:A6"/>
    <mergeCell ref="B4:B6"/>
    <mergeCell ref="C4:C6"/>
    <mergeCell ref="D4:I4"/>
    <mergeCell ref="D5:D6"/>
    <mergeCell ref="E5:F5"/>
    <mergeCell ref="G5:H5"/>
    <mergeCell ref="I5:I6"/>
    <mergeCell ref="A7:C7"/>
    <mergeCell ref="A8:C8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8"/>
  <sheetViews>
    <sheetView zoomScale="110" zoomScaleNormal="110" workbookViewId="0">
      <pane xSplit="3" ySplit="8" topLeftCell="D141" activePane="bottomRight" state="frozen"/>
      <selection pane="topRight" activeCell="D1" sqref="D1"/>
      <selection pane="bottomLeft" activeCell="A9" sqref="A9"/>
      <selection pane="bottomRight" activeCell="F11" sqref="F11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2" style="50" customWidth="1"/>
    <col min="5" max="11" width="11" style="3" customWidth="1"/>
    <col min="12" max="16384" width="9.140625" style="3"/>
  </cols>
  <sheetData>
    <row r="2" spans="1:11" ht="30" customHeight="1" x14ac:dyDescent="0.2">
      <c r="A2" s="148" t="s">
        <v>345</v>
      </c>
      <c r="B2" s="148"/>
      <c r="C2" s="148"/>
      <c r="D2" s="149"/>
      <c r="E2" s="149"/>
      <c r="F2" s="149"/>
      <c r="G2" s="149"/>
      <c r="H2" s="149"/>
      <c r="I2" s="149"/>
      <c r="J2" s="149"/>
      <c r="K2" s="149"/>
    </row>
    <row r="3" spans="1:11" x14ac:dyDescent="0.2">
      <c r="C3" s="4"/>
      <c r="D3" s="48"/>
      <c r="K3" s="3" t="s">
        <v>329</v>
      </c>
    </row>
    <row r="4" spans="1:11" s="5" customFormat="1" ht="24.75" customHeight="1" x14ac:dyDescent="0.2">
      <c r="A4" s="119" t="s">
        <v>0</v>
      </c>
      <c r="B4" s="119" t="s">
        <v>1</v>
      </c>
      <c r="C4" s="119" t="s">
        <v>2</v>
      </c>
      <c r="D4" s="150" t="s">
        <v>300</v>
      </c>
      <c r="E4" s="152" t="s">
        <v>301</v>
      </c>
      <c r="F4" s="152"/>
      <c r="G4" s="152"/>
      <c r="H4" s="152"/>
      <c r="I4" s="152"/>
      <c r="J4" s="152"/>
      <c r="K4" s="152"/>
    </row>
    <row r="5" spans="1:11" ht="51.75" customHeight="1" x14ac:dyDescent="0.2">
      <c r="A5" s="120"/>
      <c r="B5" s="120"/>
      <c r="C5" s="120"/>
      <c r="D5" s="151"/>
      <c r="E5" s="40" t="s">
        <v>302</v>
      </c>
      <c r="F5" s="40" t="s">
        <v>303</v>
      </c>
      <c r="G5" s="39" t="s">
        <v>304</v>
      </c>
      <c r="H5" s="39" t="s">
        <v>305</v>
      </c>
      <c r="I5" s="39" t="s">
        <v>306</v>
      </c>
      <c r="J5" s="39" t="s">
        <v>307</v>
      </c>
      <c r="K5" s="39" t="s">
        <v>308</v>
      </c>
    </row>
    <row r="6" spans="1:11" ht="12.75" customHeight="1" x14ac:dyDescent="0.2">
      <c r="A6" s="142" t="s">
        <v>300</v>
      </c>
      <c r="B6" s="142"/>
      <c r="C6" s="142"/>
      <c r="D6" s="84">
        <f>D7+D8</f>
        <v>1768715271</v>
      </c>
      <c r="E6" s="84">
        <f t="shared" ref="E6:K6" si="0">E7+E8</f>
        <v>473553293</v>
      </c>
      <c r="F6" s="84">
        <f t="shared" si="0"/>
        <v>231444342</v>
      </c>
      <c r="G6" s="84">
        <f t="shared" si="0"/>
        <v>350490510</v>
      </c>
      <c r="H6" s="84">
        <f t="shared" si="0"/>
        <v>204301191</v>
      </c>
      <c r="I6" s="84">
        <f t="shared" si="0"/>
        <v>134608572</v>
      </c>
      <c r="J6" s="84">
        <f t="shared" si="0"/>
        <v>51908974</v>
      </c>
      <c r="K6" s="84">
        <f t="shared" si="0"/>
        <v>322408389</v>
      </c>
    </row>
    <row r="7" spans="1:11" ht="12.75" customHeight="1" x14ac:dyDescent="0.2">
      <c r="A7" s="138" t="s">
        <v>299</v>
      </c>
      <c r="B7" s="139"/>
      <c r="C7" s="140"/>
      <c r="D7" s="82">
        <f>E7+F7+G7+H7+I7+J7+K7</f>
        <v>19479700</v>
      </c>
      <c r="E7" s="80">
        <v>17252223</v>
      </c>
      <c r="F7" s="80">
        <v>2152409</v>
      </c>
      <c r="G7" s="83">
        <v>74183</v>
      </c>
      <c r="H7" s="115">
        <v>0</v>
      </c>
      <c r="I7" s="115">
        <v>0</v>
      </c>
      <c r="J7" s="115">
        <v>2</v>
      </c>
      <c r="K7" s="115">
        <v>883</v>
      </c>
    </row>
    <row r="8" spans="1:11" ht="12.75" customHeight="1" x14ac:dyDescent="0.2">
      <c r="A8" s="138" t="s">
        <v>394</v>
      </c>
      <c r="B8" s="139"/>
      <c r="C8" s="140"/>
      <c r="D8" s="85">
        <f>SUM(D9:D156)</f>
        <v>1749235571</v>
      </c>
      <c r="E8" s="84">
        <f t="shared" ref="E8:K8" si="1">SUM(E9:E156)</f>
        <v>456301070</v>
      </c>
      <c r="F8" s="84">
        <f t="shared" si="1"/>
        <v>229291933</v>
      </c>
      <c r="G8" s="84">
        <f t="shared" si="1"/>
        <v>350416327</v>
      </c>
      <c r="H8" s="84">
        <f t="shared" si="1"/>
        <v>204301191</v>
      </c>
      <c r="I8" s="84">
        <f t="shared" si="1"/>
        <v>134608572</v>
      </c>
      <c r="J8" s="84">
        <f t="shared" si="1"/>
        <v>51908972</v>
      </c>
      <c r="K8" s="84">
        <f t="shared" si="1"/>
        <v>322407506</v>
      </c>
    </row>
    <row r="9" spans="1:11" ht="12" customHeight="1" x14ac:dyDescent="0.2">
      <c r="A9" s="7">
        <v>1</v>
      </c>
      <c r="B9" s="8" t="s">
        <v>3</v>
      </c>
      <c r="C9" s="9" t="s">
        <v>4</v>
      </c>
      <c r="D9" s="86">
        <f t="shared" ref="D9:D40" si="2">E9+F9+G9+H9+I9+J9+K9</f>
        <v>2045234</v>
      </c>
      <c r="E9" s="10">
        <v>0</v>
      </c>
      <c r="F9" s="10">
        <v>0</v>
      </c>
      <c r="G9" s="10">
        <v>1372614</v>
      </c>
      <c r="H9" s="10">
        <v>672620</v>
      </c>
      <c r="I9" s="10">
        <v>0</v>
      </c>
      <c r="J9" s="10"/>
      <c r="K9" s="10">
        <v>0</v>
      </c>
    </row>
    <row r="10" spans="1:11" x14ac:dyDescent="0.2">
      <c r="A10" s="7">
        <v>2</v>
      </c>
      <c r="B10" s="11" t="s">
        <v>5</v>
      </c>
      <c r="C10" s="9" t="s">
        <v>6</v>
      </c>
      <c r="D10" s="86">
        <f t="shared" si="2"/>
        <v>2347403</v>
      </c>
      <c r="E10" s="10">
        <v>0</v>
      </c>
      <c r="F10" s="10">
        <v>0</v>
      </c>
      <c r="G10" s="10">
        <v>1656235</v>
      </c>
      <c r="H10" s="10">
        <v>691168</v>
      </c>
      <c r="I10" s="10">
        <v>0</v>
      </c>
      <c r="J10" s="10"/>
      <c r="K10" s="10">
        <v>0</v>
      </c>
    </row>
    <row r="11" spans="1:11" x14ac:dyDescent="0.2">
      <c r="A11" s="7">
        <v>3</v>
      </c>
      <c r="B11" s="12" t="s">
        <v>7</v>
      </c>
      <c r="C11" s="13" t="s">
        <v>8</v>
      </c>
      <c r="D11" s="87">
        <f t="shared" si="2"/>
        <v>12055035</v>
      </c>
      <c r="E11" s="10">
        <v>2471868</v>
      </c>
      <c r="F11" s="10">
        <v>0</v>
      </c>
      <c r="G11" s="10">
        <v>5192359</v>
      </c>
      <c r="H11" s="10">
        <v>2449405</v>
      </c>
      <c r="I11" s="10">
        <v>1941403</v>
      </c>
      <c r="J11" s="10"/>
      <c r="K11" s="10">
        <v>0</v>
      </c>
    </row>
    <row r="12" spans="1:11" ht="14.25" customHeight="1" x14ac:dyDescent="0.2">
      <c r="A12" s="7">
        <v>4</v>
      </c>
      <c r="B12" s="8" t="s">
        <v>9</v>
      </c>
      <c r="C12" s="9" t="s">
        <v>10</v>
      </c>
      <c r="D12" s="86">
        <f t="shared" si="2"/>
        <v>2089641</v>
      </c>
      <c r="E12" s="10">
        <v>0</v>
      </c>
      <c r="F12" s="10">
        <v>0</v>
      </c>
      <c r="G12" s="10">
        <v>1303779</v>
      </c>
      <c r="H12" s="10">
        <v>785862</v>
      </c>
      <c r="I12" s="10">
        <v>0</v>
      </c>
      <c r="J12" s="10"/>
      <c r="K12" s="10">
        <v>0</v>
      </c>
    </row>
    <row r="13" spans="1:11" x14ac:dyDescent="0.2">
      <c r="A13" s="7">
        <v>5</v>
      </c>
      <c r="B13" s="8" t="s">
        <v>11</v>
      </c>
      <c r="C13" s="9" t="s">
        <v>12</v>
      </c>
      <c r="D13" s="86">
        <f t="shared" si="2"/>
        <v>2863208</v>
      </c>
      <c r="E13" s="10">
        <v>0</v>
      </c>
      <c r="F13" s="10">
        <v>0</v>
      </c>
      <c r="G13" s="10">
        <v>1939899</v>
      </c>
      <c r="H13" s="10">
        <v>923309</v>
      </c>
      <c r="I13" s="10">
        <v>0</v>
      </c>
      <c r="J13" s="10"/>
      <c r="K13" s="10">
        <v>0</v>
      </c>
    </row>
    <row r="14" spans="1:11" x14ac:dyDescent="0.2">
      <c r="A14" s="7">
        <v>6</v>
      </c>
      <c r="B14" s="12" t="s">
        <v>13</v>
      </c>
      <c r="C14" s="13" t="s">
        <v>14</v>
      </c>
      <c r="D14" s="87">
        <f t="shared" si="2"/>
        <v>60435967</v>
      </c>
      <c r="E14" s="10">
        <v>9321231</v>
      </c>
      <c r="F14" s="10">
        <v>0</v>
      </c>
      <c r="G14" s="10">
        <v>14181000</v>
      </c>
      <c r="H14" s="10">
        <v>6957331</v>
      </c>
      <c r="I14" s="10">
        <v>3563413</v>
      </c>
      <c r="J14" s="10"/>
      <c r="K14" s="10">
        <v>26412992</v>
      </c>
    </row>
    <row r="15" spans="1:11" x14ac:dyDescent="0.2">
      <c r="A15" s="7">
        <v>7</v>
      </c>
      <c r="B15" s="14" t="s">
        <v>15</v>
      </c>
      <c r="C15" s="15" t="s">
        <v>16</v>
      </c>
      <c r="D15" s="88">
        <f t="shared" si="2"/>
        <v>13244809</v>
      </c>
      <c r="E15" s="10">
        <v>10458883</v>
      </c>
      <c r="F15" s="10">
        <v>0</v>
      </c>
      <c r="G15" s="10">
        <v>0</v>
      </c>
      <c r="H15" s="10">
        <v>2785926</v>
      </c>
      <c r="I15" s="10">
        <v>0</v>
      </c>
      <c r="J15" s="10"/>
      <c r="K15" s="10">
        <v>0</v>
      </c>
    </row>
    <row r="16" spans="1:11" x14ac:dyDescent="0.2">
      <c r="A16" s="7">
        <v>8</v>
      </c>
      <c r="B16" s="12" t="s">
        <v>17</v>
      </c>
      <c r="C16" s="13" t="s">
        <v>18</v>
      </c>
      <c r="D16" s="87">
        <f t="shared" si="2"/>
        <v>936456</v>
      </c>
      <c r="E16" s="10">
        <v>0</v>
      </c>
      <c r="F16" s="10">
        <v>0</v>
      </c>
      <c r="G16" s="10">
        <v>0</v>
      </c>
      <c r="H16" s="10">
        <v>936456</v>
      </c>
      <c r="I16" s="10">
        <v>0</v>
      </c>
      <c r="J16" s="10"/>
      <c r="K16" s="10">
        <v>0</v>
      </c>
    </row>
    <row r="17" spans="1:11" x14ac:dyDescent="0.2">
      <c r="A17" s="7">
        <v>9</v>
      </c>
      <c r="B17" s="12" t="s">
        <v>19</v>
      </c>
      <c r="C17" s="13" t="s">
        <v>20</v>
      </c>
      <c r="D17" s="87">
        <f t="shared" si="2"/>
        <v>2494081</v>
      </c>
      <c r="E17" s="10">
        <v>0</v>
      </c>
      <c r="F17" s="10">
        <v>0</v>
      </c>
      <c r="G17" s="10">
        <v>1687089</v>
      </c>
      <c r="H17" s="10">
        <v>806992</v>
      </c>
      <c r="I17" s="10">
        <v>0</v>
      </c>
      <c r="J17" s="10"/>
      <c r="K17" s="10">
        <v>0</v>
      </c>
    </row>
    <row r="18" spans="1:11" x14ac:dyDescent="0.2">
      <c r="A18" s="7">
        <v>10</v>
      </c>
      <c r="B18" s="12" t="s">
        <v>21</v>
      </c>
      <c r="C18" s="13" t="s">
        <v>22</v>
      </c>
      <c r="D18" s="87">
        <f t="shared" si="2"/>
        <v>2861196</v>
      </c>
      <c r="E18" s="10">
        <v>0</v>
      </c>
      <c r="F18" s="10">
        <v>0</v>
      </c>
      <c r="G18" s="10">
        <v>1886922</v>
      </c>
      <c r="H18" s="10">
        <v>974274</v>
      </c>
      <c r="I18" s="10">
        <v>0</v>
      </c>
      <c r="J18" s="10"/>
      <c r="K18" s="10">
        <v>0</v>
      </c>
    </row>
    <row r="19" spans="1:11" x14ac:dyDescent="0.2">
      <c r="A19" s="7">
        <v>11</v>
      </c>
      <c r="B19" s="12" t="s">
        <v>23</v>
      </c>
      <c r="C19" s="13" t="s">
        <v>24</v>
      </c>
      <c r="D19" s="87">
        <f t="shared" si="2"/>
        <v>2674094</v>
      </c>
      <c r="E19" s="10">
        <v>0</v>
      </c>
      <c r="F19" s="10">
        <v>0</v>
      </c>
      <c r="G19" s="10">
        <v>1837607</v>
      </c>
      <c r="H19" s="10">
        <v>836487</v>
      </c>
      <c r="I19" s="10">
        <v>0</v>
      </c>
      <c r="J19" s="10"/>
      <c r="K19" s="10">
        <v>0</v>
      </c>
    </row>
    <row r="20" spans="1:11" x14ac:dyDescent="0.2">
      <c r="A20" s="7">
        <v>12</v>
      </c>
      <c r="B20" s="12" t="s">
        <v>25</v>
      </c>
      <c r="C20" s="13" t="s">
        <v>26</v>
      </c>
      <c r="D20" s="87">
        <f t="shared" si="2"/>
        <v>4646168</v>
      </c>
      <c r="E20" s="10">
        <v>0</v>
      </c>
      <c r="F20" s="10">
        <v>0</v>
      </c>
      <c r="G20" s="10">
        <v>2939699</v>
      </c>
      <c r="H20" s="10">
        <v>1706469</v>
      </c>
      <c r="I20" s="10">
        <v>0</v>
      </c>
      <c r="J20" s="10"/>
      <c r="K20" s="10">
        <v>0</v>
      </c>
    </row>
    <row r="21" spans="1:11" x14ac:dyDescent="0.2">
      <c r="A21" s="7">
        <v>13</v>
      </c>
      <c r="B21" s="8" t="s">
        <v>27</v>
      </c>
      <c r="C21" s="13" t="s">
        <v>28</v>
      </c>
      <c r="D21" s="87">
        <f t="shared" si="2"/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/>
      <c r="K21" s="10">
        <v>0</v>
      </c>
    </row>
    <row r="22" spans="1:11" x14ac:dyDescent="0.2">
      <c r="A22" s="7">
        <v>14</v>
      </c>
      <c r="B22" s="8" t="s">
        <v>29</v>
      </c>
      <c r="C22" s="9" t="s">
        <v>30</v>
      </c>
      <c r="D22" s="86">
        <f t="shared" si="2"/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/>
      <c r="K22" s="10">
        <v>0</v>
      </c>
    </row>
    <row r="23" spans="1:11" x14ac:dyDescent="0.2">
      <c r="A23" s="7">
        <v>15</v>
      </c>
      <c r="B23" s="12" t="s">
        <v>31</v>
      </c>
      <c r="C23" s="13" t="s">
        <v>32</v>
      </c>
      <c r="D23" s="87">
        <f t="shared" si="2"/>
        <v>1182381</v>
      </c>
      <c r="E23" s="10">
        <v>0</v>
      </c>
      <c r="F23" s="10">
        <v>0</v>
      </c>
      <c r="G23" s="10">
        <v>0</v>
      </c>
      <c r="H23" s="10">
        <v>1182381</v>
      </c>
      <c r="I23" s="10">
        <v>0</v>
      </c>
      <c r="J23" s="10"/>
      <c r="K23" s="10">
        <v>0</v>
      </c>
    </row>
    <row r="24" spans="1:11" x14ac:dyDescent="0.2">
      <c r="A24" s="7">
        <v>16</v>
      </c>
      <c r="B24" s="12" t="s">
        <v>33</v>
      </c>
      <c r="C24" s="13" t="s">
        <v>34</v>
      </c>
      <c r="D24" s="87">
        <f t="shared" si="2"/>
        <v>1468977</v>
      </c>
      <c r="E24" s="10">
        <v>0</v>
      </c>
      <c r="F24" s="10">
        <v>0</v>
      </c>
      <c r="G24" s="10">
        <v>0</v>
      </c>
      <c r="H24" s="10">
        <v>1468977</v>
      </c>
      <c r="I24" s="10">
        <v>0</v>
      </c>
      <c r="J24" s="10"/>
      <c r="K24" s="10">
        <v>0</v>
      </c>
    </row>
    <row r="25" spans="1:11" x14ac:dyDescent="0.2">
      <c r="A25" s="7">
        <v>17</v>
      </c>
      <c r="B25" s="12" t="s">
        <v>35</v>
      </c>
      <c r="C25" s="13" t="s">
        <v>36</v>
      </c>
      <c r="D25" s="87">
        <f t="shared" si="2"/>
        <v>9888583</v>
      </c>
      <c r="E25" s="10">
        <v>3262419</v>
      </c>
      <c r="F25" s="10">
        <v>0</v>
      </c>
      <c r="G25" s="10">
        <v>4523643</v>
      </c>
      <c r="H25" s="10">
        <v>2102521</v>
      </c>
      <c r="I25" s="10">
        <v>0</v>
      </c>
      <c r="J25" s="10"/>
      <c r="K25" s="10">
        <v>0</v>
      </c>
    </row>
    <row r="26" spans="1:11" x14ac:dyDescent="0.2">
      <c r="A26" s="7">
        <v>18</v>
      </c>
      <c r="B26" s="12" t="s">
        <v>37</v>
      </c>
      <c r="C26" s="13" t="s">
        <v>38</v>
      </c>
      <c r="D26" s="87">
        <f t="shared" si="2"/>
        <v>66125365</v>
      </c>
      <c r="E26" s="10">
        <v>7092319</v>
      </c>
      <c r="F26" s="10">
        <v>6466151</v>
      </c>
      <c r="G26" s="10">
        <v>12665531</v>
      </c>
      <c r="H26" s="10">
        <v>4746423</v>
      </c>
      <c r="I26" s="10">
        <v>3316282</v>
      </c>
      <c r="J26" s="10"/>
      <c r="K26" s="10">
        <v>31838659</v>
      </c>
    </row>
    <row r="27" spans="1:11" x14ac:dyDescent="0.2">
      <c r="A27" s="7">
        <v>19</v>
      </c>
      <c r="B27" s="8" t="s">
        <v>39</v>
      </c>
      <c r="C27" s="9" t="s">
        <v>40</v>
      </c>
      <c r="D27" s="86">
        <f t="shared" si="2"/>
        <v>1016030</v>
      </c>
      <c r="E27" s="10">
        <v>0</v>
      </c>
      <c r="F27" s="10">
        <v>0</v>
      </c>
      <c r="G27" s="10">
        <v>484963</v>
      </c>
      <c r="H27" s="10">
        <v>531067</v>
      </c>
      <c r="I27" s="10">
        <v>0</v>
      </c>
      <c r="J27" s="10"/>
      <c r="K27" s="10">
        <v>0</v>
      </c>
    </row>
    <row r="28" spans="1:11" x14ac:dyDescent="0.2">
      <c r="A28" s="7">
        <v>20</v>
      </c>
      <c r="B28" s="8" t="s">
        <v>41</v>
      </c>
      <c r="C28" s="9" t="s">
        <v>42</v>
      </c>
      <c r="D28" s="86">
        <f t="shared" si="2"/>
        <v>518701</v>
      </c>
      <c r="E28" s="10">
        <v>0</v>
      </c>
      <c r="F28" s="10">
        <v>0</v>
      </c>
      <c r="G28" s="10">
        <v>0</v>
      </c>
      <c r="H28" s="10">
        <v>518701</v>
      </c>
      <c r="I28" s="10">
        <v>0</v>
      </c>
      <c r="J28" s="10"/>
      <c r="K28" s="10">
        <v>0</v>
      </c>
    </row>
    <row r="29" spans="1:11" x14ac:dyDescent="0.2">
      <c r="A29" s="7">
        <v>21</v>
      </c>
      <c r="B29" s="8" t="s">
        <v>43</v>
      </c>
      <c r="C29" s="9" t="s">
        <v>44</v>
      </c>
      <c r="D29" s="86">
        <f t="shared" si="2"/>
        <v>11844891</v>
      </c>
      <c r="E29" s="28">
        <v>1697206</v>
      </c>
      <c r="F29" s="28">
        <v>0</v>
      </c>
      <c r="G29" s="28">
        <v>5856762</v>
      </c>
      <c r="H29" s="28">
        <v>2946875</v>
      </c>
      <c r="I29" s="28">
        <v>1344048</v>
      </c>
      <c r="J29" s="28"/>
      <c r="K29" s="28">
        <v>0</v>
      </c>
    </row>
    <row r="30" spans="1:11" x14ac:dyDescent="0.2">
      <c r="A30" s="7">
        <v>22</v>
      </c>
      <c r="B30" s="8" t="s">
        <v>45</v>
      </c>
      <c r="C30" s="9" t="s">
        <v>46</v>
      </c>
      <c r="D30" s="86">
        <f t="shared" si="2"/>
        <v>16917961</v>
      </c>
      <c r="E30" s="10">
        <v>4556464</v>
      </c>
      <c r="F30" s="10">
        <v>0</v>
      </c>
      <c r="G30" s="10">
        <v>8571384</v>
      </c>
      <c r="H30" s="10">
        <v>2601667</v>
      </c>
      <c r="I30" s="10">
        <v>1188446</v>
      </c>
      <c r="J30" s="10"/>
      <c r="K30" s="10">
        <v>0</v>
      </c>
    </row>
    <row r="31" spans="1:11" x14ac:dyDescent="0.2">
      <c r="A31" s="7">
        <v>23</v>
      </c>
      <c r="B31" s="12" t="s">
        <v>47</v>
      </c>
      <c r="C31" s="13" t="s">
        <v>48</v>
      </c>
      <c r="D31" s="87">
        <f t="shared" si="2"/>
        <v>1689896</v>
      </c>
      <c r="E31" s="10">
        <v>0</v>
      </c>
      <c r="F31" s="10">
        <v>0</v>
      </c>
      <c r="G31" s="10">
        <v>1114789</v>
      </c>
      <c r="H31" s="10">
        <v>575107</v>
      </c>
      <c r="I31" s="10">
        <v>0</v>
      </c>
      <c r="J31" s="10"/>
      <c r="K31" s="10">
        <v>0</v>
      </c>
    </row>
    <row r="32" spans="1:11" ht="12" customHeight="1" x14ac:dyDescent="0.2">
      <c r="A32" s="7">
        <v>24</v>
      </c>
      <c r="B32" s="12" t="s">
        <v>49</v>
      </c>
      <c r="C32" s="13" t="s">
        <v>50</v>
      </c>
      <c r="D32" s="87">
        <f t="shared" si="2"/>
        <v>8175259</v>
      </c>
      <c r="E32" s="10">
        <v>0</v>
      </c>
      <c r="F32" s="10">
        <v>8175259</v>
      </c>
      <c r="G32" s="10">
        <v>0</v>
      </c>
      <c r="H32" s="10">
        <v>0</v>
      </c>
      <c r="I32" s="10">
        <v>0</v>
      </c>
      <c r="J32" s="10"/>
      <c r="K32" s="10">
        <v>0</v>
      </c>
    </row>
    <row r="33" spans="1:11" ht="24" x14ac:dyDescent="0.2">
      <c r="A33" s="7">
        <v>25</v>
      </c>
      <c r="B33" s="12" t="s">
        <v>51</v>
      </c>
      <c r="C33" s="13" t="s">
        <v>52</v>
      </c>
      <c r="D33" s="87">
        <f t="shared" si="2"/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/>
      <c r="K33" s="10">
        <v>0</v>
      </c>
    </row>
    <row r="34" spans="1:11" x14ac:dyDescent="0.2">
      <c r="A34" s="7">
        <v>26</v>
      </c>
      <c r="B34" s="8" t="s">
        <v>53</v>
      </c>
      <c r="C34" s="15" t="s">
        <v>54</v>
      </c>
      <c r="D34" s="88">
        <f t="shared" si="2"/>
        <v>47379435</v>
      </c>
      <c r="E34" s="10">
        <v>8627075</v>
      </c>
      <c r="F34" s="10">
        <v>9495840</v>
      </c>
      <c r="G34" s="10">
        <v>14147237</v>
      </c>
      <c r="H34" s="10">
        <v>7786384</v>
      </c>
      <c r="I34" s="10">
        <v>7322899</v>
      </c>
      <c r="J34" s="10"/>
      <c r="K34" s="10">
        <v>0</v>
      </c>
    </row>
    <row r="35" spans="1:11" x14ac:dyDescent="0.2">
      <c r="A35" s="7">
        <v>27</v>
      </c>
      <c r="B35" s="12" t="s">
        <v>55</v>
      </c>
      <c r="C35" s="13" t="s">
        <v>56</v>
      </c>
      <c r="D35" s="87">
        <f t="shared" si="2"/>
        <v>70179278</v>
      </c>
      <c r="E35" s="10">
        <v>5027448</v>
      </c>
      <c r="F35" s="10">
        <v>0</v>
      </c>
      <c r="G35" s="10">
        <v>13284251</v>
      </c>
      <c r="H35" s="10">
        <v>7045240</v>
      </c>
      <c r="I35" s="10">
        <v>0</v>
      </c>
      <c r="J35" s="10"/>
      <c r="K35" s="10">
        <v>44822339</v>
      </c>
    </row>
    <row r="36" spans="1:11" ht="24" customHeight="1" x14ac:dyDescent="0.2">
      <c r="A36" s="7">
        <v>28</v>
      </c>
      <c r="B36" s="12" t="s">
        <v>57</v>
      </c>
      <c r="C36" s="13" t="s">
        <v>58</v>
      </c>
      <c r="D36" s="87">
        <f t="shared" si="2"/>
        <v>6906202</v>
      </c>
      <c r="E36" s="10">
        <v>0</v>
      </c>
      <c r="F36" s="10">
        <v>0</v>
      </c>
      <c r="G36" s="10">
        <v>3517720</v>
      </c>
      <c r="H36" s="10">
        <v>3388482</v>
      </c>
      <c r="I36" s="10">
        <v>0</v>
      </c>
      <c r="J36" s="10"/>
      <c r="K36" s="10">
        <v>0</v>
      </c>
    </row>
    <row r="37" spans="1:11" ht="12" customHeight="1" x14ac:dyDescent="0.2">
      <c r="A37" s="7">
        <v>29</v>
      </c>
      <c r="B37" s="8" t="s">
        <v>59</v>
      </c>
      <c r="C37" s="9" t="s">
        <v>60</v>
      </c>
      <c r="D37" s="86">
        <f t="shared" si="2"/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/>
      <c r="K37" s="10">
        <v>0</v>
      </c>
    </row>
    <row r="38" spans="1:11" x14ac:dyDescent="0.2">
      <c r="A38" s="7">
        <v>30</v>
      </c>
      <c r="B38" s="11" t="s">
        <v>61</v>
      </c>
      <c r="C38" s="15" t="s">
        <v>62</v>
      </c>
      <c r="D38" s="88">
        <f t="shared" si="2"/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/>
      <c r="K38" s="10">
        <v>0</v>
      </c>
    </row>
    <row r="39" spans="1:11" ht="24" x14ac:dyDescent="0.2">
      <c r="A39" s="7">
        <v>31</v>
      </c>
      <c r="B39" s="8" t="s">
        <v>63</v>
      </c>
      <c r="C39" s="9" t="s">
        <v>64</v>
      </c>
      <c r="D39" s="86">
        <f t="shared" si="2"/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/>
      <c r="K39" s="10">
        <v>0</v>
      </c>
    </row>
    <row r="40" spans="1:11" x14ac:dyDescent="0.2">
      <c r="A40" s="7">
        <v>32</v>
      </c>
      <c r="B40" s="12" t="s">
        <v>65</v>
      </c>
      <c r="C40" s="13" t="s">
        <v>66</v>
      </c>
      <c r="D40" s="87">
        <f t="shared" si="2"/>
        <v>1185597</v>
      </c>
      <c r="E40" s="10">
        <v>0</v>
      </c>
      <c r="F40" s="10">
        <v>0</v>
      </c>
      <c r="G40" s="10">
        <v>810726</v>
      </c>
      <c r="H40" s="10">
        <v>374871</v>
      </c>
      <c r="I40" s="10">
        <v>0</v>
      </c>
      <c r="J40" s="10"/>
      <c r="K40" s="10">
        <v>0</v>
      </c>
    </row>
    <row r="41" spans="1:11" x14ac:dyDescent="0.2">
      <c r="A41" s="7">
        <v>33</v>
      </c>
      <c r="B41" s="11" t="s">
        <v>67</v>
      </c>
      <c r="C41" s="9" t="s">
        <v>68</v>
      </c>
      <c r="D41" s="86">
        <f t="shared" ref="D41:D72" si="3">E41+F41+G41+H41+I41+J41+K41</f>
        <v>23585667</v>
      </c>
      <c r="E41" s="10">
        <v>6956666</v>
      </c>
      <c r="F41" s="10">
        <v>0</v>
      </c>
      <c r="G41" s="10">
        <v>9958259</v>
      </c>
      <c r="H41" s="10">
        <v>4996704</v>
      </c>
      <c r="I41" s="10">
        <v>1674038</v>
      </c>
      <c r="J41" s="10"/>
      <c r="K41" s="10">
        <v>0</v>
      </c>
    </row>
    <row r="42" spans="1:11" x14ac:dyDescent="0.2">
      <c r="A42" s="7">
        <v>34</v>
      </c>
      <c r="B42" s="14" t="s">
        <v>69</v>
      </c>
      <c r="C42" s="15" t="s">
        <v>70</v>
      </c>
      <c r="D42" s="88">
        <f t="shared" si="3"/>
        <v>25161228</v>
      </c>
      <c r="E42" s="28">
        <v>2240695</v>
      </c>
      <c r="F42" s="28">
        <v>0</v>
      </c>
      <c r="G42" s="28">
        <v>13900108</v>
      </c>
      <c r="H42" s="28">
        <v>6362679</v>
      </c>
      <c r="I42" s="28">
        <v>2657746</v>
      </c>
      <c r="J42" s="28"/>
      <c r="K42" s="28">
        <v>0</v>
      </c>
    </row>
    <row r="43" spans="1:11" x14ac:dyDescent="0.2">
      <c r="A43" s="7">
        <v>35</v>
      </c>
      <c r="B43" s="8" t="s">
        <v>71</v>
      </c>
      <c r="C43" s="9" t="s">
        <v>72</v>
      </c>
      <c r="D43" s="86">
        <f t="shared" si="3"/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/>
      <c r="K43" s="10">
        <v>0</v>
      </c>
    </row>
    <row r="44" spans="1:11" x14ac:dyDescent="0.2">
      <c r="A44" s="7">
        <v>36</v>
      </c>
      <c r="B44" s="11" t="s">
        <v>73</v>
      </c>
      <c r="C44" s="9" t="s">
        <v>74</v>
      </c>
      <c r="D44" s="86">
        <f t="shared" si="3"/>
        <v>2622710</v>
      </c>
      <c r="E44" s="10">
        <v>0</v>
      </c>
      <c r="F44" s="10">
        <v>0</v>
      </c>
      <c r="G44" s="10">
        <v>1667977</v>
      </c>
      <c r="H44" s="10">
        <v>954733</v>
      </c>
      <c r="I44" s="10">
        <v>0</v>
      </c>
      <c r="J44" s="10"/>
      <c r="K44" s="10">
        <v>0</v>
      </c>
    </row>
    <row r="45" spans="1:11" x14ac:dyDescent="0.2">
      <c r="A45" s="7">
        <v>37</v>
      </c>
      <c r="B45" s="12" t="s">
        <v>75</v>
      </c>
      <c r="C45" s="13" t="s">
        <v>76</v>
      </c>
      <c r="D45" s="87">
        <f t="shared" si="3"/>
        <v>11136271</v>
      </c>
      <c r="E45" s="10">
        <v>3622062</v>
      </c>
      <c r="F45" s="10">
        <v>0</v>
      </c>
      <c r="G45" s="10">
        <v>2637421</v>
      </c>
      <c r="H45" s="10">
        <v>3283201</v>
      </c>
      <c r="I45" s="10">
        <v>1593587</v>
      </c>
      <c r="J45" s="10"/>
      <c r="K45" s="10">
        <v>0</v>
      </c>
    </row>
    <row r="46" spans="1:11" x14ac:dyDescent="0.2">
      <c r="A46" s="7">
        <v>38</v>
      </c>
      <c r="B46" s="11" t="s">
        <v>77</v>
      </c>
      <c r="C46" s="9" t="s">
        <v>78</v>
      </c>
      <c r="D46" s="86">
        <f t="shared" si="3"/>
        <v>3902359</v>
      </c>
      <c r="E46" s="10">
        <v>0</v>
      </c>
      <c r="F46" s="10">
        <v>0</v>
      </c>
      <c r="G46" s="10">
        <v>2648706</v>
      </c>
      <c r="H46" s="10">
        <v>1253653</v>
      </c>
      <c r="I46" s="10">
        <v>0</v>
      </c>
      <c r="J46" s="10"/>
      <c r="K46" s="10">
        <v>0</v>
      </c>
    </row>
    <row r="47" spans="1:11" x14ac:dyDescent="0.2">
      <c r="A47" s="7">
        <v>39</v>
      </c>
      <c r="B47" s="8" t="s">
        <v>79</v>
      </c>
      <c r="C47" s="9" t="s">
        <v>80</v>
      </c>
      <c r="D47" s="86">
        <f t="shared" si="3"/>
        <v>20193666</v>
      </c>
      <c r="E47" s="28">
        <v>7488376</v>
      </c>
      <c r="F47" s="28">
        <v>0</v>
      </c>
      <c r="G47" s="28">
        <v>6797003</v>
      </c>
      <c r="H47" s="28">
        <v>4352275</v>
      </c>
      <c r="I47" s="28">
        <v>1556012</v>
      </c>
      <c r="J47" s="28"/>
      <c r="K47" s="28">
        <v>0</v>
      </c>
    </row>
    <row r="48" spans="1:11" x14ac:dyDescent="0.2">
      <c r="A48" s="7">
        <v>40</v>
      </c>
      <c r="B48" s="16" t="s">
        <v>81</v>
      </c>
      <c r="C48" s="17" t="s">
        <v>82</v>
      </c>
      <c r="D48" s="89">
        <f t="shared" si="3"/>
        <v>1194343</v>
      </c>
      <c r="E48" s="10">
        <v>0</v>
      </c>
      <c r="F48" s="10">
        <v>0</v>
      </c>
      <c r="G48" s="10">
        <v>1194343</v>
      </c>
      <c r="H48" s="10">
        <v>0</v>
      </c>
      <c r="I48" s="10">
        <v>0</v>
      </c>
      <c r="J48" s="10"/>
      <c r="K48" s="10">
        <v>0</v>
      </c>
    </row>
    <row r="49" spans="1:11" x14ac:dyDescent="0.2">
      <c r="A49" s="7">
        <v>41</v>
      </c>
      <c r="B49" s="8" t="s">
        <v>83</v>
      </c>
      <c r="C49" s="9" t="s">
        <v>84</v>
      </c>
      <c r="D49" s="86">
        <f t="shared" si="3"/>
        <v>682615</v>
      </c>
      <c r="E49" s="10">
        <v>0</v>
      </c>
      <c r="F49" s="10">
        <v>0</v>
      </c>
      <c r="G49" s="10">
        <v>0</v>
      </c>
      <c r="H49" s="10">
        <v>682615</v>
      </c>
      <c r="I49" s="10">
        <v>0</v>
      </c>
      <c r="J49" s="10"/>
      <c r="K49" s="10">
        <v>0</v>
      </c>
    </row>
    <row r="50" spans="1:11" x14ac:dyDescent="0.2">
      <c r="A50" s="7">
        <v>42</v>
      </c>
      <c r="B50" s="14" t="s">
        <v>85</v>
      </c>
      <c r="C50" s="15" t="s">
        <v>86</v>
      </c>
      <c r="D50" s="88">
        <f t="shared" si="3"/>
        <v>2231189</v>
      </c>
      <c r="E50" s="10">
        <v>0</v>
      </c>
      <c r="F50" s="10">
        <v>0</v>
      </c>
      <c r="G50" s="10">
        <v>1051911</v>
      </c>
      <c r="H50" s="10">
        <v>1179278</v>
      </c>
      <c r="I50" s="10">
        <v>0</v>
      </c>
      <c r="J50" s="10"/>
      <c r="K50" s="10">
        <v>0</v>
      </c>
    </row>
    <row r="51" spans="1:11" x14ac:dyDescent="0.2">
      <c r="A51" s="7">
        <v>43</v>
      </c>
      <c r="B51" s="12" t="s">
        <v>87</v>
      </c>
      <c r="C51" s="13" t="s">
        <v>88</v>
      </c>
      <c r="D51" s="87">
        <f t="shared" si="3"/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/>
      <c r="K51" s="10">
        <v>0</v>
      </c>
    </row>
    <row r="52" spans="1:11" x14ac:dyDescent="0.2">
      <c r="A52" s="7">
        <v>44</v>
      </c>
      <c r="B52" s="11" t="s">
        <v>89</v>
      </c>
      <c r="C52" s="9" t="s">
        <v>90</v>
      </c>
      <c r="D52" s="86">
        <f t="shared" si="3"/>
        <v>4933879</v>
      </c>
      <c r="E52" s="10">
        <v>755293</v>
      </c>
      <c r="F52" s="10">
        <v>0</v>
      </c>
      <c r="G52" s="10">
        <v>1643564</v>
      </c>
      <c r="H52" s="10">
        <v>868728</v>
      </c>
      <c r="I52" s="10">
        <v>327100</v>
      </c>
      <c r="J52" s="10"/>
      <c r="K52" s="10">
        <v>1339194</v>
      </c>
    </row>
    <row r="53" spans="1:11" x14ac:dyDescent="0.2">
      <c r="A53" s="7">
        <v>45</v>
      </c>
      <c r="B53" s="12" t="s">
        <v>91</v>
      </c>
      <c r="C53" s="13" t="s">
        <v>92</v>
      </c>
      <c r="D53" s="87">
        <f t="shared" si="3"/>
        <v>21511534</v>
      </c>
      <c r="E53" s="10">
        <v>5064646</v>
      </c>
      <c r="F53" s="10">
        <v>0</v>
      </c>
      <c r="G53" s="10">
        <v>8944961</v>
      </c>
      <c r="H53" s="10">
        <v>5448281</v>
      </c>
      <c r="I53" s="10">
        <v>2053646</v>
      </c>
      <c r="J53" s="10"/>
      <c r="K53" s="10">
        <v>0</v>
      </c>
    </row>
    <row r="54" spans="1:11" x14ac:dyDescent="0.2">
      <c r="A54" s="7">
        <v>46</v>
      </c>
      <c r="B54" s="8" t="s">
        <v>93</v>
      </c>
      <c r="C54" s="9" t="s">
        <v>94</v>
      </c>
      <c r="D54" s="86">
        <f t="shared" si="3"/>
        <v>1051221</v>
      </c>
      <c r="E54" s="10">
        <v>0</v>
      </c>
      <c r="F54" s="10">
        <v>0</v>
      </c>
      <c r="G54" s="10">
        <v>0</v>
      </c>
      <c r="H54" s="10">
        <v>1051221</v>
      </c>
      <c r="I54" s="10">
        <v>0</v>
      </c>
      <c r="J54" s="10"/>
      <c r="K54" s="10">
        <v>0</v>
      </c>
    </row>
    <row r="55" spans="1:11" ht="10.5" customHeight="1" x14ac:dyDescent="0.2">
      <c r="A55" s="7">
        <v>47</v>
      </c>
      <c r="B55" s="8" t="s">
        <v>95</v>
      </c>
      <c r="C55" s="9" t="s">
        <v>96</v>
      </c>
      <c r="D55" s="86">
        <f t="shared" si="3"/>
        <v>17569489</v>
      </c>
      <c r="E55" s="10">
        <v>3230993</v>
      </c>
      <c r="F55" s="10">
        <v>0</v>
      </c>
      <c r="G55" s="10">
        <v>8707840</v>
      </c>
      <c r="H55" s="10">
        <v>3643970</v>
      </c>
      <c r="I55" s="10">
        <v>1986686</v>
      </c>
      <c r="J55" s="10"/>
      <c r="K55" s="10">
        <v>0</v>
      </c>
    </row>
    <row r="56" spans="1:11" x14ac:dyDescent="0.2">
      <c r="A56" s="7">
        <v>48</v>
      </c>
      <c r="B56" s="18" t="s">
        <v>97</v>
      </c>
      <c r="C56" s="19" t="s">
        <v>98</v>
      </c>
      <c r="D56" s="90">
        <f t="shared" si="3"/>
        <v>2355704</v>
      </c>
      <c r="E56" s="10">
        <v>0</v>
      </c>
      <c r="F56" s="10">
        <v>0</v>
      </c>
      <c r="G56" s="10">
        <v>1554971</v>
      </c>
      <c r="H56" s="10">
        <v>800733</v>
      </c>
      <c r="I56" s="10">
        <v>0</v>
      </c>
      <c r="J56" s="10"/>
      <c r="K56" s="10">
        <v>0</v>
      </c>
    </row>
    <row r="57" spans="1:11" x14ac:dyDescent="0.2">
      <c r="A57" s="7">
        <v>49</v>
      </c>
      <c r="B57" s="12" t="s">
        <v>99</v>
      </c>
      <c r="C57" s="13" t="s">
        <v>100</v>
      </c>
      <c r="D57" s="87">
        <f t="shared" si="3"/>
        <v>2245593</v>
      </c>
      <c r="E57" s="10">
        <v>0</v>
      </c>
      <c r="F57" s="10">
        <v>0</v>
      </c>
      <c r="G57" s="10">
        <v>1012309</v>
      </c>
      <c r="H57" s="10">
        <v>1233284</v>
      </c>
      <c r="I57" s="10">
        <v>0</v>
      </c>
      <c r="J57" s="10"/>
      <c r="K57" s="10">
        <v>0</v>
      </c>
    </row>
    <row r="58" spans="1:11" x14ac:dyDescent="0.2">
      <c r="A58" s="7">
        <v>50</v>
      </c>
      <c r="B58" s="11" t="s">
        <v>101</v>
      </c>
      <c r="C58" s="9" t="s">
        <v>102</v>
      </c>
      <c r="D58" s="86">
        <f t="shared" si="3"/>
        <v>6049383</v>
      </c>
      <c r="E58" s="10">
        <v>0</v>
      </c>
      <c r="F58" s="10">
        <v>0</v>
      </c>
      <c r="G58" s="10">
        <v>3127992</v>
      </c>
      <c r="H58" s="10">
        <v>1485813</v>
      </c>
      <c r="I58" s="10">
        <v>1435578</v>
      </c>
      <c r="J58" s="10"/>
      <c r="K58" s="10">
        <v>0</v>
      </c>
    </row>
    <row r="59" spans="1:11" ht="15" customHeight="1" x14ac:dyDescent="0.2">
      <c r="A59" s="7">
        <v>51</v>
      </c>
      <c r="B59" s="12" t="s">
        <v>103</v>
      </c>
      <c r="C59" s="13" t="s">
        <v>104</v>
      </c>
      <c r="D59" s="87">
        <f t="shared" si="3"/>
        <v>520653</v>
      </c>
      <c r="E59" s="10">
        <v>0</v>
      </c>
      <c r="F59" s="10">
        <v>0</v>
      </c>
      <c r="G59" s="10">
        <v>0</v>
      </c>
      <c r="H59" s="10">
        <v>520653</v>
      </c>
      <c r="I59" s="10">
        <v>0</v>
      </c>
      <c r="J59" s="10"/>
      <c r="K59" s="10">
        <v>0</v>
      </c>
    </row>
    <row r="60" spans="1:11" x14ac:dyDescent="0.2">
      <c r="A60" s="7">
        <v>52</v>
      </c>
      <c r="B60" s="11" t="s">
        <v>105</v>
      </c>
      <c r="C60" s="9" t="s">
        <v>106</v>
      </c>
      <c r="D60" s="86">
        <f t="shared" si="3"/>
        <v>2010650</v>
      </c>
      <c r="E60" s="10">
        <v>0</v>
      </c>
      <c r="F60" s="10">
        <v>0</v>
      </c>
      <c r="G60" s="10">
        <v>1115450</v>
      </c>
      <c r="H60" s="10">
        <v>895200</v>
      </c>
      <c r="I60" s="10">
        <v>0</v>
      </c>
      <c r="J60" s="10"/>
      <c r="K60" s="10">
        <v>0</v>
      </c>
    </row>
    <row r="61" spans="1:11" x14ac:dyDescent="0.2">
      <c r="A61" s="7">
        <v>53</v>
      </c>
      <c r="B61" s="12" t="s">
        <v>107</v>
      </c>
      <c r="C61" s="13" t="s">
        <v>108</v>
      </c>
      <c r="D61" s="87">
        <f t="shared" si="3"/>
        <v>4726145</v>
      </c>
      <c r="E61" s="10">
        <v>0</v>
      </c>
      <c r="F61" s="10">
        <v>0</v>
      </c>
      <c r="G61" s="10">
        <v>3211645</v>
      </c>
      <c r="H61" s="10">
        <v>1514500</v>
      </c>
      <c r="I61" s="10">
        <v>0</v>
      </c>
      <c r="J61" s="10"/>
      <c r="K61" s="10">
        <v>0</v>
      </c>
    </row>
    <row r="62" spans="1:11" x14ac:dyDescent="0.2">
      <c r="A62" s="7">
        <v>54</v>
      </c>
      <c r="B62" s="12" t="s">
        <v>109</v>
      </c>
      <c r="C62" s="13" t="s">
        <v>110</v>
      </c>
      <c r="D62" s="87">
        <f t="shared" si="3"/>
        <v>19507487</v>
      </c>
      <c r="E62" s="10">
        <v>1745705</v>
      </c>
      <c r="F62" s="10">
        <v>0</v>
      </c>
      <c r="G62" s="10">
        <v>10340648</v>
      </c>
      <c r="H62" s="10">
        <v>4933441</v>
      </c>
      <c r="I62" s="10">
        <v>2487693</v>
      </c>
      <c r="J62" s="10"/>
      <c r="K62" s="10">
        <v>0</v>
      </c>
    </row>
    <row r="63" spans="1:11" x14ac:dyDescent="0.2">
      <c r="A63" s="7">
        <v>55</v>
      </c>
      <c r="B63" s="12" t="s">
        <v>111</v>
      </c>
      <c r="C63" s="13" t="s">
        <v>112</v>
      </c>
      <c r="D63" s="87">
        <f t="shared" si="3"/>
        <v>2566420</v>
      </c>
      <c r="E63" s="10">
        <v>0</v>
      </c>
      <c r="F63" s="10">
        <v>0</v>
      </c>
      <c r="G63" s="10">
        <v>1754796</v>
      </c>
      <c r="H63" s="10">
        <v>811624</v>
      </c>
      <c r="I63" s="10">
        <v>0</v>
      </c>
      <c r="J63" s="10"/>
      <c r="K63" s="10">
        <v>0</v>
      </c>
    </row>
    <row r="64" spans="1:11" x14ac:dyDescent="0.2">
      <c r="A64" s="7">
        <v>56</v>
      </c>
      <c r="B64" s="12" t="s">
        <v>113</v>
      </c>
      <c r="C64" s="13" t="s">
        <v>114</v>
      </c>
      <c r="D64" s="87">
        <f t="shared" si="3"/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/>
      <c r="K64" s="10">
        <v>0</v>
      </c>
    </row>
    <row r="65" spans="1:11" x14ac:dyDescent="0.2">
      <c r="A65" s="7">
        <v>57</v>
      </c>
      <c r="B65" s="12" t="s">
        <v>115</v>
      </c>
      <c r="C65" s="13" t="s">
        <v>116</v>
      </c>
      <c r="D65" s="87">
        <f t="shared" si="3"/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/>
      <c r="K65" s="10">
        <v>0</v>
      </c>
    </row>
    <row r="66" spans="1:11" ht="17.25" customHeight="1" x14ac:dyDescent="0.2">
      <c r="A66" s="7">
        <v>58</v>
      </c>
      <c r="B66" s="12" t="s">
        <v>117</v>
      </c>
      <c r="C66" s="13" t="s">
        <v>118</v>
      </c>
      <c r="D66" s="87">
        <f t="shared" si="3"/>
        <v>4846594</v>
      </c>
      <c r="E66" s="10">
        <v>0</v>
      </c>
      <c r="F66" s="10">
        <v>0</v>
      </c>
      <c r="G66" s="10">
        <v>2991764</v>
      </c>
      <c r="H66" s="10">
        <v>1854830</v>
      </c>
      <c r="I66" s="10">
        <v>0</v>
      </c>
      <c r="J66" s="10"/>
      <c r="K66" s="10">
        <v>0</v>
      </c>
    </row>
    <row r="67" spans="1:11" ht="15" customHeight="1" x14ac:dyDescent="0.2">
      <c r="A67" s="7">
        <v>59</v>
      </c>
      <c r="B67" s="11" t="s">
        <v>119</v>
      </c>
      <c r="C67" s="13" t="s">
        <v>120</v>
      </c>
      <c r="D67" s="87">
        <f t="shared" si="3"/>
        <v>2859590</v>
      </c>
      <c r="E67" s="10">
        <v>0</v>
      </c>
      <c r="F67" s="10">
        <v>0</v>
      </c>
      <c r="G67" s="10">
        <v>1941937</v>
      </c>
      <c r="H67" s="10">
        <v>917653</v>
      </c>
      <c r="I67" s="10">
        <v>0</v>
      </c>
      <c r="J67" s="10"/>
      <c r="K67" s="10">
        <v>0</v>
      </c>
    </row>
    <row r="68" spans="1:11" ht="16.5" customHeight="1" x14ac:dyDescent="0.2">
      <c r="A68" s="7">
        <v>60</v>
      </c>
      <c r="B68" s="14" t="s">
        <v>121</v>
      </c>
      <c r="C68" s="15" t="s">
        <v>122</v>
      </c>
      <c r="D68" s="88">
        <f t="shared" si="3"/>
        <v>5102946</v>
      </c>
      <c r="E68" s="10">
        <v>0</v>
      </c>
      <c r="F68" s="10">
        <v>0</v>
      </c>
      <c r="G68" s="10">
        <v>2908389</v>
      </c>
      <c r="H68" s="10">
        <v>2194557</v>
      </c>
      <c r="I68" s="10">
        <v>0</v>
      </c>
      <c r="J68" s="10"/>
      <c r="K68" s="10">
        <v>0</v>
      </c>
    </row>
    <row r="69" spans="1:11" ht="17.25" customHeight="1" x14ac:dyDescent="0.2">
      <c r="A69" s="7">
        <v>61</v>
      </c>
      <c r="B69" s="11" t="s">
        <v>123</v>
      </c>
      <c r="C69" s="13" t="s">
        <v>124</v>
      </c>
      <c r="D69" s="87">
        <f t="shared" si="3"/>
        <v>3869569</v>
      </c>
      <c r="E69" s="10">
        <v>0</v>
      </c>
      <c r="F69" s="10">
        <v>0</v>
      </c>
      <c r="G69" s="10">
        <v>2788886</v>
      </c>
      <c r="H69" s="10">
        <v>1080683</v>
      </c>
      <c r="I69" s="10">
        <v>0</v>
      </c>
      <c r="J69" s="10"/>
      <c r="K69" s="10">
        <v>0</v>
      </c>
    </row>
    <row r="70" spans="1:11" ht="12.75" customHeight="1" x14ac:dyDescent="0.2">
      <c r="A70" s="7">
        <v>62</v>
      </c>
      <c r="B70" s="12" t="s">
        <v>125</v>
      </c>
      <c r="C70" s="13" t="s">
        <v>126</v>
      </c>
      <c r="D70" s="87">
        <f t="shared" si="3"/>
        <v>1830033</v>
      </c>
      <c r="E70" s="10">
        <v>0</v>
      </c>
      <c r="F70" s="10">
        <v>0</v>
      </c>
      <c r="G70" s="10">
        <v>1495187</v>
      </c>
      <c r="H70" s="10">
        <v>334846</v>
      </c>
      <c r="I70" s="10">
        <v>0</v>
      </c>
      <c r="J70" s="10"/>
      <c r="K70" s="10">
        <v>0</v>
      </c>
    </row>
    <row r="71" spans="1:11" ht="27.75" customHeight="1" x14ac:dyDescent="0.2">
      <c r="A71" s="7">
        <v>63</v>
      </c>
      <c r="B71" s="8" t="s">
        <v>127</v>
      </c>
      <c r="C71" s="13" t="s">
        <v>128</v>
      </c>
      <c r="D71" s="87">
        <f t="shared" si="3"/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/>
      <c r="K71" s="10">
        <v>0</v>
      </c>
    </row>
    <row r="72" spans="1:11" ht="24" x14ac:dyDescent="0.2">
      <c r="A72" s="7">
        <v>64</v>
      </c>
      <c r="B72" s="8" t="s">
        <v>129</v>
      </c>
      <c r="C72" s="13" t="s">
        <v>130</v>
      </c>
      <c r="D72" s="87">
        <f t="shared" si="3"/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/>
      <c r="K72" s="10">
        <v>0</v>
      </c>
    </row>
    <row r="73" spans="1:11" x14ac:dyDescent="0.2">
      <c r="A73" s="7">
        <v>65</v>
      </c>
      <c r="B73" s="11" t="s">
        <v>131</v>
      </c>
      <c r="C73" s="13" t="s">
        <v>132</v>
      </c>
      <c r="D73" s="87">
        <f t="shared" ref="D73:D104" si="4">E73+F73+G73+H73+I73+J73+K73</f>
        <v>10093722</v>
      </c>
      <c r="E73" s="10">
        <v>0</v>
      </c>
      <c r="F73" s="10">
        <v>0</v>
      </c>
      <c r="G73" s="10">
        <v>6987369</v>
      </c>
      <c r="H73" s="10">
        <v>3106353</v>
      </c>
      <c r="I73" s="10">
        <v>0</v>
      </c>
      <c r="J73" s="10"/>
      <c r="K73" s="10">
        <v>0</v>
      </c>
    </row>
    <row r="74" spans="1:11" x14ac:dyDescent="0.2">
      <c r="A74" s="7">
        <v>66</v>
      </c>
      <c r="B74" s="8" t="s">
        <v>133</v>
      </c>
      <c r="C74" s="13" t="s">
        <v>134</v>
      </c>
      <c r="D74" s="87">
        <f t="shared" si="4"/>
        <v>6317182</v>
      </c>
      <c r="E74" s="10">
        <v>0</v>
      </c>
      <c r="F74" s="10">
        <v>0</v>
      </c>
      <c r="G74" s="10">
        <v>4317870</v>
      </c>
      <c r="H74" s="10">
        <v>1999312</v>
      </c>
      <c r="I74" s="10">
        <v>0</v>
      </c>
      <c r="J74" s="10"/>
      <c r="K74" s="10">
        <v>0</v>
      </c>
    </row>
    <row r="75" spans="1:11" x14ac:dyDescent="0.2">
      <c r="A75" s="7">
        <v>67</v>
      </c>
      <c r="B75" s="11" t="s">
        <v>135</v>
      </c>
      <c r="C75" s="13" t="s">
        <v>136</v>
      </c>
      <c r="D75" s="87">
        <f t="shared" si="4"/>
        <v>10810689</v>
      </c>
      <c r="E75" s="10">
        <v>4253233</v>
      </c>
      <c r="F75" s="10">
        <v>0</v>
      </c>
      <c r="G75" s="10">
        <v>4213948</v>
      </c>
      <c r="H75" s="10">
        <v>2343508</v>
      </c>
      <c r="I75" s="10">
        <v>0</v>
      </c>
      <c r="J75" s="10"/>
      <c r="K75" s="10">
        <v>0</v>
      </c>
    </row>
    <row r="76" spans="1:11" x14ac:dyDescent="0.2">
      <c r="A76" s="7">
        <v>68</v>
      </c>
      <c r="B76" s="11" t="s">
        <v>137</v>
      </c>
      <c r="C76" s="13" t="s">
        <v>138</v>
      </c>
      <c r="D76" s="87">
        <f t="shared" si="4"/>
        <v>4648366</v>
      </c>
      <c r="E76" s="10">
        <v>0</v>
      </c>
      <c r="F76" s="10">
        <v>0</v>
      </c>
      <c r="G76" s="10">
        <v>3177193</v>
      </c>
      <c r="H76" s="10">
        <v>1471173</v>
      </c>
      <c r="I76" s="10">
        <v>0</v>
      </c>
      <c r="J76" s="10"/>
      <c r="K76" s="10">
        <v>0</v>
      </c>
    </row>
    <row r="77" spans="1:11" x14ac:dyDescent="0.2">
      <c r="A77" s="7">
        <v>69</v>
      </c>
      <c r="B77" s="11" t="s">
        <v>139</v>
      </c>
      <c r="C77" s="13" t="s">
        <v>140</v>
      </c>
      <c r="D77" s="87">
        <f t="shared" si="4"/>
        <v>12615291</v>
      </c>
      <c r="E77" s="10">
        <v>0</v>
      </c>
      <c r="F77" s="10">
        <v>0</v>
      </c>
      <c r="G77" s="10">
        <v>8323279</v>
      </c>
      <c r="H77" s="10">
        <v>4292012</v>
      </c>
      <c r="I77" s="10">
        <v>0</v>
      </c>
      <c r="J77" s="10"/>
      <c r="K77" s="10">
        <v>0</v>
      </c>
    </row>
    <row r="78" spans="1:11" x14ac:dyDescent="0.2">
      <c r="A78" s="7">
        <v>70</v>
      </c>
      <c r="B78" s="12" t="s">
        <v>141</v>
      </c>
      <c r="C78" s="13" t="s">
        <v>142</v>
      </c>
      <c r="D78" s="87">
        <f t="shared" si="4"/>
        <v>4593544</v>
      </c>
      <c r="E78" s="10">
        <v>0</v>
      </c>
      <c r="F78" s="10">
        <v>0</v>
      </c>
      <c r="G78" s="10">
        <v>4593544</v>
      </c>
      <c r="H78" s="10">
        <v>0</v>
      </c>
      <c r="I78" s="10">
        <v>0</v>
      </c>
      <c r="J78" s="10"/>
      <c r="K78" s="10">
        <v>0</v>
      </c>
    </row>
    <row r="79" spans="1:11" x14ac:dyDescent="0.2">
      <c r="A79" s="7">
        <v>71</v>
      </c>
      <c r="B79" s="11" t="s">
        <v>143</v>
      </c>
      <c r="C79" s="9" t="s">
        <v>144</v>
      </c>
      <c r="D79" s="86">
        <f t="shared" si="4"/>
        <v>24678246</v>
      </c>
      <c r="E79" s="10">
        <v>16896724</v>
      </c>
      <c r="F79" s="10">
        <v>0</v>
      </c>
      <c r="G79" s="10">
        <v>4940703</v>
      </c>
      <c r="H79" s="10">
        <v>2840819</v>
      </c>
      <c r="I79" s="10">
        <v>0</v>
      </c>
      <c r="J79" s="10"/>
      <c r="K79" s="10">
        <v>0</v>
      </c>
    </row>
    <row r="80" spans="1:11" x14ac:dyDescent="0.2">
      <c r="A80" s="7">
        <v>72</v>
      </c>
      <c r="B80" s="12" t="s">
        <v>145</v>
      </c>
      <c r="C80" s="13" t="s">
        <v>146</v>
      </c>
      <c r="D80" s="87">
        <f t="shared" si="4"/>
        <v>1718624</v>
      </c>
      <c r="E80" s="10">
        <v>0</v>
      </c>
      <c r="F80" s="10">
        <v>0</v>
      </c>
      <c r="G80" s="10">
        <v>0</v>
      </c>
      <c r="H80" s="10">
        <v>1718624</v>
      </c>
      <c r="I80" s="10">
        <v>0</v>
      </c>
      <c r="J80" s="10"/>
      <c r="K80" s="10">
        <v>0</v>
      </c>
    </row>
    <row r="81" spans="1:11" x14ac:dyDescent="0.2">
      <c r="A81" s="7">
        <v>73</v>
      </c>
      <c r="B81" s="11" t="s">
        <v>147</v>
      </c>
      <c r="C81" s="13" t="s">
        <v>148</v>
      </c>
      <c r="D81" s="87">
        <f t="shared" si="4"/>
        <v>12568904</v>
      </c>
      <c r="E81" s="10">
        <v>0</v>
      </c>
      <c r="F81" s="10">
        <v>0</v>
      </c>
      <c r="G81" s="10">
        <v>8032930</v>
      </c>
      <c r="H81" s="10">
        <v>4535974</v>
      </c>
      <c r="I81" s="10">
        <v>0</v>
      </c>
      <c r="J81" s="10"/>
      <c r="K81" s="10">
        <v>0</v>
      </c>
    </row>
    <row r="82" spans="1:11" x14ac:dyDescent="0.2">
      <c r="A82" s="7">
        <v>74</v>
      </c>
      <c r="B82" s="12" t="s">
        <v>149</v>
      </c>
      <c r="C82" s="13" t="s">
        <v>150</v>
      </c>
      <c r="D82" s="87">
        <f t="shared" si="4"/>
        <v>5138866</v>
      </c>
      <c r="E82" s="10">
        <v>0</v>
      </c>
      <c r="F82" s="10">
        <v>0</v>
      </c>
      <c r="G82" s="10">
        <v>3259120</v>
      </c>
      <c r="H82" s="10">
        <v>1879746</v>
      </c>
      <c r="I82" s="10">
        <v>0</v>
      </c>
      <c r="J82" s="10"/>
      <c r="K82" s="10">
        <v>0</v>
      </c>
    </row>
    <row r="83" spans="1:11" x14ac:dyDescent="0.2">
      <c r="A83" s="7">
        <v>75</v>
      </c>
      <c r="B83" s="12" t="s">
        <v>151</v>
      </c>
      <c r="C83" s="13" t="s">
        <v>152</v>
      </c>
      <c r="D83" s="87">
        <f t="shared" si="4"/>
        <v>4290519</v>
      </c>
      <c r="E83" s="10">
        <v>0</v>
      </c>
      <c r="F83" s="10">
        <v>0</v>
      </c>
      <c r="G83" s="10">
        <v>3182502</v>
      </c>
      <c r="H83" s="10">
        <v>1108017</v>
      </c>
      <c r="I83" s="10">
        <v>0</v>
      </c>
      <c r="J83" s="10"/>
      <c r="K83" s="10">
        <v>0</v>
      </c>
    </row>
    <row r="84" spans="1:11" ht="24" x14ac:dyDescent="0.2">
      <c r="A84" s="7">
        <v>76</v>
      </c>
      <c r="B84" s="20" t="s">
        <v>153</v>
      </c>
      <c r="C84" s="19" t="s">
        <v>154</v>
      </c>
      <c r="D84" s="90">
        <f t="shared" si="4"/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/>
      <c r="K84" s="10">
        <v>0</v>
      </c>
    </row>
    <row r="85" spans="1:11" ht="24" x14ac:dyDescent="0.2">
      <c r="A85" s="7">
        <v>77</v>
      </c>
      <c r="B85" s="8" t="s">
        <v>155</v>
      </c>
      <c r="C85" s="13" t="s">
        <v>156</v>
      </c>
      <c r="D85" s="87">
        <f t="shared" si="4"/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/>
      <c r="K85" s="10">
        <v>0</v>
      </c>
    </row>
    <row r="86" spans="1:11" ht="24" x14ac:dyDescent="0.2">
      <c r="A86" s="7">
        <v>78</v>
      </c>
      <c r="B86" s="11" t="s">
        <v>157</v>
      </c>
      <c r="C86" s="13" t="s">
        <v>158</v>
      </c>
      <c r="D86" s="87">
        <f t="shared" si="4"/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/>
      <c r="K86" s="10">
        <v>0</v>
      </c>
    </row>
    <row r="87" spans="1:11" ht="24" x14ac:dyDescent="0.2">
      <c r="A87" s="7">
        <v>79</v>
      </c>
      <c r="B87" s="11" t="s">
        <v>159</v>
      </c>
      <c r="C87" s="13" t="s">
        <v>160</v>
      </c>
      <c r="D87" s="87">
        <f t="shared" si="4"/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/>
      <c r="K87" s="10">
        <v>0</v>
      </c>
    </row>
    <row r="88" spans="1:11" ht="24" x14ac:dyDescent="0.2">
      <c r="A88" s="7">
        <v>80</v>
      </c>
      <c r="B88" s="8" t="s">
        <v>161</v>
      </c>
      <c r="C88" s="13" t="s">
        <v>162</v>
      </c>
      <c r="D88" s="87">
        <f t="shared" si="4"/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/>
      <c r="K88" s="10">
        <v>0</v>
      </c>
    </row>
    <row r="89" spans="1:11" ht="24" x14ac:dyDescent="0.2">
      <c r="A89" s="7">
        <v>81</v>
      </c>
      <c r="B89" s="8" t="s">
        <v>163</v>
      </c>
      <c r="C89" s="13" t="s">
        <v>164</v>
      </c>
      <c r="D89" s="87">
        <f t="shared" si="4"/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/>
      <c r="K89" s="10">
        <v>0</v>
      </c>
    </row>
    <row r="90" spans="1:11" ht="24" x14ac:dyDescent="0.2">
      <c r="A90" s="7">
        <v>82</v>
      </c>
      <c r="B90" s="8" t="s">
        <v>165</v>
      </c>
      <c r="C90" s="13" t="s">
        <v>166</v>
      </c>
      <c r="D90" s="87">
        <f t="shared" si="4"/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/>
      <c r="K90" s="10">
        <v>0</v>
      </c>
    </row>
    <row r="91" spans="1:11" x14ac:dyDescent="0.2">
      <c r="A91" s="7">
        <v>83</v>
      </c>
      <c r="B91" s="12" t="s">
        <v>167</v>
      </c>
      <c r="C91" s="13" t="s">
        <v>168</v>
      </c>
      <c r="D91" s="87">
        <f t="shared" si="4"/>
        <v>10024462</v>
      </c>
      <c r="E91" s="10">
        <v>1735154</v>
      </c>
      <c r="F91" s="10">
        <v>0</v>
      </c>
      <c r="G91" s="10">
        <v>5712292</v>
      </c>
      <c r="H91" s="10">
        <v>2577016</v>
      </c>
      <c r="I91" s="10">
        <v>0</v>
      </c>
      <c r="J91" s="10"/>
      <c r="K91" s="10">
        <v>0</v>
      </c>
    </row>
    <row r="92" spans="1:11" x14ac:dyDescent="0.2">
      <c r="A92" s="7">
        <v>84</v>
      </c>
      <c r="B92" s="8" t="s">
        <v>169</v>
      </c>
      <c r="C92" s="13" t="s">
        <v>170</v>
      </c>
      <c r="D92" s="87">
        <f t="shared" si="4"/>
        <v>5040648</v>
      </c>
      <c r="E92" s="10">
        <v>0</v>
      </c>
      <c r="F92" s="10">
        <v>0</v>
      </c>
      <c r="G92" s="10">
        <v>4726699</v>
      </c>
      <c r="H92" s="10">
        <v>313949</v>
      </c>
      <c r="I92" s="10">
        <v>0</v>
      </c>
      <c r="J92" s="10"/>
      <c r="K92" s="10">
        <v>0</v>
      </c>
    </row>
    <row r="93" spans="1:11" x14ac:dyDescent="0.2">
      <c r="A93" s="7">
        <v>85</v>
      </c>
      <c r="B93" s="12" t="s">
        <v>171</v>
      </c>
      <c r="C93" s="13" t="s">
        <v>172</v>
      </c>
      <c r="D93" s="87">
        <f t="shared" si="4"/>
        <v>21663693</v>
      </c>
      <c r="E93" s="10">
        <v>11844727</v>
      </c>
      <c r="F93" s="10">
        <v>0</v>
      </c>
      <c r="G93" s="10">
        <v>7380665</v>
      </c>
      <c r="H93" s="10">
        <v>2438301</v>
      </c>
      <c r="I93" s="10">
        <v>0</v>
      </c>
      <c r="J93" s="10"/>
      <c r="K93" s="10">
        <v>0</v>
      </c>
    </row>
    <row r="94" spans="1:11" x14ac:dyDescent="0.2">
      <c r="A94" s="7">
        <v>86</v>
      </c>
      <c r="B94" s="14" t="s">
        <v>173</v>
      </c>
      <c r="C94" s="15" t="s">
        <v>174</v>
      </c>
      <c r="D94" s="88">
        <f t="shared" si="4"/>
        <v>3515959</v>
      </c>
      <c r="E94" s="10">
        <v>0</v>
      </c>
      <c r="F94" s="10">
        <v>0</v>
      </c>
      <c r="G94" s="10">
        <v>2403061</v>
      </c>
      <c r="H94" s="10">
        <v>1112898</v>
      </c>
      <c r="I94" s="10">
        <v>0</v>
      </c>
      <c r="J94" s="10"/>
      <c r="K94" s="10">
        <v>0</v>
      </c>
    </row>
    <row r="95" spans="1:11" x14ac:dyDescent="0.2">
      <c r="A95" s="7">
        <v>87</v>
      </c>
      <c r="B95" s="8" t="s">
        <v>175</v>
      </c>
      <c r="C95" s="13" t="s">
        <v>176</v>
      </c>
      <c r="D95" s="87">
        <f t="shared" si="4"/>
        <v>1261199</v>
      </c>
      <c r="E95" s="10">
        <v>0</v>
      </c>
      <c r="F95" s="10">
        <v>0</v>
      </c>
      <c r="G95" s="10">
        <v>931234</v>
      </c>
      <c r="H95" s="10">
        <v>329965</v>
      </c>
      <c r="I95" s="10">
        <v>0</v>
      </c>
      <c r="J95" s="10"/>
      <c r="K95" s="10">
        <v>0</v>
      </c>
    </row>
    <row r="96" spans="1:11" x14ac:dyDescent="0.2">
      <c r="A96" s="7">
        <v>88</v>
      </c>
      <c r="B96" s="8" t="s">
        <v>177</v>
      </c>
      <c r="C96" s="13" t="s">
        <v>178</v>
      </c>
      <c r="D96" s="87">
        <f t="shared" si="4"/>
        <v>124039721</v>
      </c>
      <c r="E96" s="10">
        <v>52502152</v>
      </c>
      <c r="F96" s="10">
        <v>0</v>
      </c>
      <c r="G96" s="10">
        <v>15268998</v>
      </c>
      <c r="H96" s="10">
        <v>9669661</v>
      </c>
      <c r="I96" s="10">
        <v>21103480</v>
      </c>
      <c r="J96" s="10"/>
      <c r="K96" s="10">
        <v>25495430</v>
      </c>
    </row>
    <row r="97" spans="1:11" ht="13.5" customHeight="1" x14ac:dyDescent="0.2">
      <c r="A97" s="7">
        <v>89</v>
      </c>
      <c r="B97" s="14" t="s">
        <v>179</v>
      </c>
      <c r="C97" s="15" t="s">
        <v>180</v>
      </c>
      <c r="D97" s="88">
        <f t="shared" si="4"/>
        <v>12001644</v>
      </c>
      <c r="E97" s="10">
        <v>5596552</v>
      </c>
      <c r="F97" s="10">
        <v>3326817</v>
      </c>
      <c r="G97" s="10">
        <v>1438215</v>
      </c>
      <c r="H97" s="10">
        <v>1640060</v>
      </c>
      <c r="I97" s="10">
        <v>0</v>
      </c>
      <c r="J97" s="10"/>
      <c r="K97" s="10">
        <v>0</v>
      </c>
    </row>
    <row r="98" spans="1:11" ht="14.25" customHeight="1" x14ac:dyDescent="0.2">
      <c r="A98" s="7">
        <v>90</v>
      </c>
      <c r="B98" s="8" t="s">
        <v>181</v>
      </c>
      <c r="C98" s="13" t="s">
        <v>182</v>
      </c>
      <c r="D98" s="87">
        <f t="shared" si="4"/>
        <v>11637120</v>
      </c>
      <c r="E98" s="10">
        <v>2065569</v>
      </c>
      <c r="F98" s="10">
        <v>833223</v>
      </c>
      <c r="G98" s="10">
        <v>4560842</v>
      </c>
      <c r="H98" s="10">
        <v>4177486</v>
      </c>
      <c r="I98" s="10">
        <v>0</v>
      </c>
      <c r="J98" s="10"/>
      <c r="K98" s="10">
        <v>0</v>
      </c>
    </row>
    <row r="99" spans="1:11" x14ac:dyDescent="0.2">
      <c r="A99" s="7">
        <v>91</v>
      </c>
      <c r="B99" s="14" t="s">
        <v>183</v>
      </c>
      <c r="C99" s="15" t="s">
        <v>184</v>
      </c>
      <c r="D99" s="88">
        <f t="shared" si="4"/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/>
      <c r="K99" s="10">
        <v>0</v>
      </c>
    </row>
    <row r="100" spans="1:11" x14ac:dyDescent="0.2">
      <c r="A100" s="7">
        <v>92</v>
      </c>
      <c r="B100" s="11" t="s">
        <v>185</v>
      </c>
      <c r="C100" s="13" t="s">
        <v>186</v>
      </c>
      <c r="D100" s="87">
        <f t="shared" si="4"/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/>
      <c r="K100" s="10">
        <v>0</v>
      </c>
    </row>
    <row r="101" spans="1:11" x14ac:dyDescent="0.2">
      <c r="A101" s="7">
        <v>93</v>
      </c>
      <c r="B101" s="12" t="s">
        <v>187</v>
      </c>
      <c r="C101" s="13" t="s">
        <v>188</v>
      </c>
      <c r="D101" s="87">
        <f t="shared" si="4"/>
        <v>28507466</v>
      </c>
      <c r="E101" s="10">
        <v>20418333</v>
      </c>
      <c r="F101" s="10">
        <v>0</v>
      </c>
      <c r="G101" s="10">
        <v>742779</v>
      </c>
      <c r="H101" s="10">
        <v>605770</v>
      </c>
      <c r="I101" s="10">
        <v>0</v>
      </c>
      <c r="J101" s="10"/>
      <c r="K101" s="10">
        <v>6740584</v>
      </c>
    </row>
    <row r="102" spans="1:11" ht="24" x14ac:dyDescent="0.2">
      <c r="A102" s="7">
        <v>94</v>
      </c>
      <c r="B102" s="11" t="s">
        <v>189</v>
      </c>
      <c r="C102" s="9" t="s">
        <v>190</v>
      </c>
      <c r="D102" s="86">
        <f t="shared" si="4"/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/>
      <c r="K102" s="10">
        <v>0</v>
      </c>
    </row>
    <row r="103" spans="1:11" x14ac:dyDescent="0.2">
      <c r="A103" s="7">
        <v>95</v>
      </c>
      <c r="B103" s="11" t="s">
        <v>191</v>
      </c>
      <c r="C103" s="15" t="s">
        <v>192</v>
      </c>
      <c r="D103" s="88">
        <f t="shared" si="4"/>
        <v>920737</v>
      </c>
      <c r="E103" s="10">
        <v>0</v>
      </c>
      <c r="F103" s="10">
        <v>0</v>
      </c>
      <c r="G103" s="10">
        <v>628845</v>
      </c>
      <c r="H103" s="10">
        <v>291892</v>
      </c>
      <c r="I103" s="10">
        <v>0</v>
      </c>
      <c r="J103" s="10"/>
      <c r="K103" s="10">
        <v>0</v>
      </c>
    </row>
    <row r="104" spans="1:11" x14ac:dyDescent="0.2">
      <c r="A104" s="7">
        <v>96</v>
      </c>
      <c r="B104" s="12" t="s">
        <v>193</v>
      </c>
      <c r="C104" s="13" t="s">
        <v>194</v>
      </c>
      <c r="D104" s="87">
        <f t="shared" si="4"/>
        <v>20930600</v>
      </c>
      <c r="E104" s="10">
        <v>2391713</v>
      </c>
      <c r="F104" s="10">
        <v>0</v>
      </c>
      <c r="G104" s="10">
        <v>12711505</v>
      </c>
      <c r="H104" s="10">
        <v>5827382</v>
      </c>
      <c r="I104" s="10">
        <v>0</v>
      </c>
      <c r="J104" s="10"/>
      <c r="K104" s="10">
        <v>0</v>
      </c>
    </row>
    <row r="105" spans="1:11" x14ac:dyDescent="0.2">
      <c r="A105" s="7">
        <v>97</v>
      </c>
      <c r="B105" s="11" t="s">
        <v>195</v>
      </c>
      <c r="C105" s="21" t="s">
        <v>196</v>
      </c>
      <c r="D105" s="91">
        <f t="shared" ref="D105:D136" si="5">E105+F105+G105+H105+I105+J105+K105</f>
        <v>1588877</v>
      </c>
      <c r="E105" s="10">
        <v>0</v>
      </c>
      <c r="F105" s="10">
        <v>0</v>
      </c>
      <c r="G105" s="10">
        <v>1262625</v>
      </c>
      <c r="H105" s="10">
        <v>326252</v>
      </c>
      <c r="I105" s="10">
        <v>0</v>
      </c>
      <c r="J105" s="10"/>
      <c r="K105" s="10">
        <v>0</v>
      </c>
    </row>
    <row r="106" spans="1:11" x14ac:dyDescent="0.2">
      <c r="A106" s="7">
        <v>98</v>
      </c>
      <c r="B106" s="12" t="s">
        <v>197</v>
      </c>
      <c r="C106" s="13" t="s">
        <v>198</v>
      </c>
      <c r="D106" s="87">
        <f t="shared" si="5"/>
        <v>679958</v>
      </c>
      <c r="E106" s="10">
        <v>0</v>
      </c>
      <c r="F106" s="10">
        <v>0</v>
      </c>
      <c r="G106" s="10">
        <v>0</v>
      </c>
      <c r="H106" s="10">
        <v>679958</v>
      </c>
      <c r="I106" s="10">
        <v>0</v>
      </c>
      <c r="J106" s="10"/>
      <c r="K106" s="10">
        <v>0</v>
      </c>
    </row>
    <row r="107" spans="1:11" x14ac:dyDescent="0.2">
      <c r="A107" s="7">
        <v>99</v>
      </c>
      <c r="B107" s="12" t="s">
        <v>199</v>
      </c>
      <c r="C107" s="13" t="s">
        <v>200</v>
      </c>
      <c r="D107" s="87">
        <f t="shared" si="5"/>
        <v>5683412</v>
      </c>
      <c r="E107" s="10">
        <v>446127</v>
      </c>
      <c r="F107" s="10">
        <v>0</v>
      </c>
      <c r="G107" s="10">
        <v>3429870</v>
      </c>
      <c r="H107" s="10">
        <v>1807415</v>
      </c>
      <c r="I107" s="10">
        <v>0</v>
      </c>
      <c r="J107" s="10"/>
      <c r="K107" s="10">
        <v>0</v>
      </c>
    </row>
    <row r="108" spans="1:11" x14ac:dyDescent="0.2">
      <c r="A108" s="7">
        <v>100</v>
      </c>
      <c r="B108" s="11" t="s">
        <v>201</v>
      </c>
      <c r="C108" s="15" t="s">
        <v>202</v>
      </c>
      <c r="D108" s="88">
        <f t="shared" si="5"/>
        <v>3102691</v>
      </c>
      <c r="E108" s="10">
        <v>757009</v>
      </c>
      <c r="F108" s="10">
        <v>0</v>
      </c>
      <c r="G108" s="10">
        <v>1497945</v>
      </c>
      <c r="H108" s="10">
        <v>847737</v>
      </c>
      <c r="I108" s="10">
        <v>0</v>
      </c>
      <c r="J108" s="10"/>
      <c r="K108" s="10">
        <v>0</v>
      </c>
    </row>
    <row r="109" spans="1:11" x14ac:dyDescent="0.2">
      <c r="A109" s="7">
        <v>101</v>
      </c>
      <c r="B109" s="11" t="s">
        <v>203</v>
      </c>
      <c r="C109" s="9" t="s">
        <v>204</v>
      </c>
      <c r="D109" s="86">
        <f t="shared" si="5"/>
        <v>3303434</v>
      </c>
      <c r="E109" s="10">
        <v>0</v>
      </c>
      <c r="F109" s="10">
        <v>0</v>
      </c>
      <c r="G109" s="10">
        <v>2289178</v>
      </c>
      <c r="H109" s="10">
        <v>1014256</v>
      </c>
      <c r="I109" s="10">
        <v>0</v>
      </c>
      <c r="J109" s="10"/>
      <c r="K109" s="10">
        <v>0</v>
      </c>
    </row>
    <row r="110" spans="1:11" x14ac:dyDescent="0.2">
      <c r="A110" s="7">
        <v>102</v>
      </c>
      <c r="B110" s="8" t="s">
        <v>205</v>
      </c>
      <c r="C110" s="9" t="s">
        <v>206</v>
      </c>
      <c r="D110" s="86">
        <f t="shared" si="5"/>
        <v>1792737</v>
      </c>
      <c r="E110" s="10">
        <v>0</v>
      </c>
      <c r="F110" s="10">
        <v>0</v>
      </c>
      <c r="G110" s="10">
        <v>0</v>
      </c>
      <c r="H110" s="10">
        <v>1792737</v>
      </c>
      <c r="I110" s="10">
        <v>0</v>
      </c>
      <c r="J110" s="10"/>
      <c r="K110" s="10">
        <v>0</v>
      </c>
    </row>
    <row r="111" spans="1:11" x14ac:dyDescent="0.2">
      <c r="A111" s="7">
        <v>103</v>
      </c>
      <c r="B111" s="8" t="s">
        <v>207</v>
      </c>
      <c r="C111" s="9" t="s">
        <v>208</v>
      </c>
      <c r="D111" s="86">
        <f t="shared" si="5"/>
        <v>1617350</v>
      </c>
      <c r="E111" s="10">
        <v>0</v>
      </c>
      <c r="F111" s="10">
        <v>0</v>
      </c>
      <c r="G111" s="10">
        <v>0</v>
      </c>
      <c r="H111" s="10">
        <v>1617350</v>
      </c>
      <c r="I111" s="10">
        <v>0</v>
      </c>
      <c r="J111" s="10"/>
      <c r="K111" s="10">
        <v>0</v>
      </c>
    </row>
    <row r="112" spans="1:11" x14ac:dyDescent="0.2">
      <c r="A112" s="7">
        <v>104</v>
      </c>
      <c r="B112" s="12" t="s">
        <v>209</v>
      </c>
      <c r="C112" s="13" t="s">
        <v>210</v>
      </c>
      <c r="D112" s="87">
        <f t="shared" si="5"/>
        <v>1132728</v>
      </c>
      <c r="E112" s="10">
        <v>0</v>
      </c>
      <c r="F112" s="10">
        <v>0</v>
      </c>
      <c r="G112" s="10">
        <v>501638</v>
      </c>
      <c r="H112" s="10">
        <v>631090</v>
      </c>
      <c r="I112" s="10">
        <v>0</v>
      </c>
      <c r="J112" s="10"/>
      <c r="K112" s="10">
        <v>0</v>
      </c>
    </row>
    <row r="113" spans="1:11" x14ac:dyDescent="0.2">
      <c r="A113" s="7">
        <v>105</v>
      </c>
      <c r="B113" s="14" t="s">
        <v>211</v>
      </c>
      <c r="C113" s="15" t="s">
        <v>212</v>
      </c>
      <c r="D113" s="88">
        <f t="shared" si="5"/>
        <v>901093</v>
      </c>
      <c r="E113" s="10">
        <v>0</v>
      </c>
      <c r="F113" s="10">
        <v>0</v>
      </c>
      <c r="G113" s="10">
        <v>0</v>
      </c>
      <c r="H113" s="10">
        <v>901093</v>
      </c>
      <c r="I113" s="10">
        <v>0</v>
      </c>
      <c r="J113" s="10"/>
      <c r="K113" s="10">
        <v>0</v>
      </c>
    </row>
    <row r="114" spans="1:11" x14ac:dyDescent="0.2">
      <c r="A114" s="7">
        <v>106</v>
      </c>
      <c r="B114" s="8" t="s">
        <v>213</v>
      </c>
      <c r="C114" s="9" t="s">
        <v>214</v>
      </c>
      <c r="D114" s="108">
        <f t="shared" si="5"/>
        <v>2994810</v>
      </c>
      <c r="E114" s="10">
        <v>0</v>
      </c>
      <c r="F114" s="10">
        <v>0</v>
      </c>
      <c r="G114" s="10">
        <v>2041754</v>
      </c>
      <c r="H114" s="10">
        <v>953056</v>
      </c>
      <c r="I114" s="10">
        <v>0</v>
      </c>
      <c r="J114" s="10"/>
      <c r="K114" s="10">
        <v>0</v>
      </c>
    </row>
    <row r="115" spans="1:11" x14ac:dyDescent="0.2">
      <c r="A115" s="7">
        <v>107</v>
      </c>
      <c r="B115" s="11" t="s">
        <v>215</v>
      </c>
      <c r="C115" s="9" t="s">
        <v>216</v>
      </c>
      <c r="D115" s="108">
        <f t="shared" si="5"/>
        <v>10331026</v>
      </c>
      <c r="E115" s="10">
        <v>3867988</v>
      </c>
      <c r="F115" s="10">
        <v>0</v>
      </c>
      <c r="G115" s="10">
        <v>5010547</v>
      </c>
      <c r="H115" s="10">
        <v>1452491</v>
      </c>
      <c r="I115" s="10">
        <v>0</v>
      </c>
      <c r="J115" s="10"/>
      <c r="K115" s="10">
        <v>0</v>
      </c>
    </row>
    <row r="116" spans="1:11" x14ac:dyDescent="0.2">
      <c r="A116" s="7">
        <v>108</v>
      </c>
      <c r="B116" s="12" t="s">
        <v>217</v>
      </c>
      <c r="C116" s="13" t="s">
        <v>218</v>
      </c>
      <c r="D116" s="109">
        <f t="shared" si="5"/>
        <v>1204481</v>
      </c>
      <c r="E116" s="10">
        <v>0</v>
      </c>
      <c r="F116" s="10">
        <v>0</v>
      </c>
      <c r="G116" s="10">
        <v>570910</v>
      </c>
      <c r="H116" s="10">
        <v>633571</v>
      </c>
      <c r="I116" s="10">
        <v>0</v>
      </c>
      <c r="J116" s="10"/>
      <c r="K116" s="10">
        <v>0</v>
      </c>
    </row>
    <row r="117" spans="1:11" ht="12" customHeight="1" x14ac:dyDescent="0.2">
      <c r="A117" s="7">
        <v>109</v>
      </c>
      <c r="B117" s="12" t="s">
        <v>219</v>
      </c>
      <c r="C117" s="13" t="s">
        <v>220</v>
      </c>
      <c r="D117" s="109">
        <f t="shared" si="5"/>
        <v>3491549</v>
      </c>
      <c r="E117" s="10">
        <v>0</v>
      </c>
      <c r="F117" s="10">
        <v>0</v>
      </c>
      <c r="G117" s="10">
        <v>2361507</v>
      </c>
      <c r="H117" s="10">
        <v>1130042</v>
      </c>
      <c r="I117" s="10">
        <v>0</v>
      </c>
      <c r="J117" s="10"/>
      <c r="K117" s="10">
        <v>0</v>
      </c>
    </row>
    <row r="118" spans="1:11" x14ac:dyDescent="0.2">
      <c r="A118" s="7">
        <v>110</v>
      </c>
      <c r="B118" s="8" t="s">
        <v>221</v>
      </c>
      <c r="C118" s="9" t="s">
        <v>222</v>
      </c>
      <c r="D118" s="108">
        <f t="shared" si="5"/>
        <v>8116278</v>
      </c>
      <c r="E118" s="10">
        <v>1030090</v>
      </c>
      <c r="F118" s="10">
        <v>0</v>
      </c>
      <c r="G118" s="10">
        <v>5192767</v>
      </c>
      <c r="H118" s="10">
        <v>1893421</v>
      </c>
      <c r="I118" s="10">
        <v>0</v>
      </c>
      <c r="J118" s="10"/>
      <c r="K118" s="10">
        <v>0</v>
      </c>
    </row>
    <row r="119" spans="1:11" x14ac:dyDescent="0.2">
      <c r="A119" s="7">
        <v>111</v>
      </c>
      <c r="B119" s="11" t="s">
        <v>223</v>
      </c>
      <c r="C119" s="9" t="s">
        <v>224</v>
      </c>
      <c r="D119" s="108">
        <f t="shared" si="5"/>
        <v>759504</v>
      </c>
      <c r="E119" s="10">
        <v>0</v>
      </c>
      <c r="F119" s="10">
        <v>0</v>
      </c>
      <c r="G119" s="10">
        <v>0</v>
      </c>
      <c r="H119" s="10">
        <v>759504</v>
      </c>
      <c r="I119" s="10">
        <v>0</v>
      </c>
      <c r="J119" s="10"/>
      <c r="K119" s="10">
        <v>0</v>
      </c>
    </row>
    <row r="120" spans="1:11" x14ac:dyDescent="0.2">
      <c r="A120" s="7">
        <v>112</v>
      </c>
      <c r="B120" s="8" t="s">
        <v>225</v>
      </c>
      <c r="C120" s="13" t="s">
        <v>226</v>
      </c>
      <c r="D120" s="109">
        <f t="shared" si="5"/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/>
      <c r="K120" s="10">
        <v>0</v>
      </c>
    </row>
    <row r="121" spans="1:11" x14ac:dyDescent="0.2">
      <c r="A121" s="7">
        <v>113</v>
      </c>
      <c r="B121" s="8" t="s">
        <v>227</v>
      </c>
      <c r="C121" s="9" t="s">
        <v>228</v>
      </c>
      <c r="D121" s="108">
        <f t="shared" si="5"/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/>
      <c r="K121" s="10">
        <v>0</v>
      </c>
    </row>
    <row r="122" spans="1:11" x14ac:dyDescent="0.2">
      <c r="A122" s="7">
        <v>114</v>
      </c>
      <c r="B122" s="12" t="s">
        <v>229</v>
      </c>
      <c r="C122" s="13" t="s">
        <v>230</v>
      </c>
      <c r="D122" s="109">
        <f t="shared" si="5"/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/>
      <c r="K122" s="10">
        <v>0</v>
      </c>
    </row>
    <row r="123" spans="1:11" ht="13.5" customHeight="1" x14ac:dyDescent="0.2">
      <c r="A123" s="7">
        <v>115</v>
      </c>
      <c r="B123" s="12" t="s">
        <v>231</v>
      </c>
      <c r="C123" s="13" t="s">
        <v>232</v>
      </c>
      <c r="D123" s="109">
        <f t="shared" si="5"/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/>
      <c r="K123" s="10">
        <v>0</v>
      </c>
    </row>
    <row r="124" spans="1:11" x14ac:dyDescent="0.2">
      <c r="A124" s="7">
        <v>116</v>
      </c>
      <c r="B124" s="12" t="s">
        <v>233</v>
      </c>
      <c r="C124" s="13" t="s">
        <v>234</v>
      </c>
      <c r="D124" s="109">
        <f t="shared" si="5"/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/>
      <c r="K124" s="10">
        <v>0</v>
      </c>
    </row>
    <row r="125" spans="1:11" x14ac:dyDescent="0.2">
      <c r="A125" s="7">
        <v>117</v>
      </c>
      <c r="B125" s="12" t="s">
        <v>235</v>
      </c>
      <c r="C125" s="13" t="s">
        <v>236</v>
      </c>
      <c r="D125" s="109">
        <f t="shared" si="5"/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/>
      <c r="K125" s="10">
        <v>0</v>
      </c>
    </row>
    <row r="126" spans="1:11" x14ac:dyDescent="0.2">
      <c r="A126" s="7">
        <v>118</v>
      </c>
      <c r="B126" s="12" t="s">
        <v>237</v>
      </c>
      <c r="C126" s="13" t="s">
        <v>238</v>
      </c>
      <c r="D126" s="109">
        <f t="shared" si="5"/>
        <v>3673859</v>
      </c>
      <c r="E126" s="10">
        <v>0</v>
      </c>
      <c r="F126" s="10">
        <v>3673859</v>
      </c>
      <c r="G126" s="10">
        <v>0</v>
      </c>
      <c r="H126" s="10">
        <v>0</v>
      </c>
      <c r="I126" s="10">
        <v>0</v>
      </c>
      <c r="J126" s="10"/>
      <c r="K126" s="10">
        <v>0</v>
      </c>
    </row>
    <row r="127" spans="1:11" ht="12.75" customHeight="1" x14ac:dyDescent="0.2">
      <c r="A127" s="7">
        <v>119</v>
      </c>
      <c r="B127" s="12" t="s">
        <v>239</v>
      </c>
      <c r="C127" s="13" t="s">
        <v>240</v>
      </c>
      <c r="D127" s="109">
        <f t="shared" si="5"/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/>
      <c r="K127" s="10">
        <v>0</v>
      </c>
    </row>
    <row r="128" spans="1:11" x14ac:dyDescent="0.2">
      <c r="A128" s="7">
        <v>120</v>
      </c>
      <c r="B128" s="22" t="s">
        <v>241</v>
      </c>
      <c r="C128" s="23" t="s">
        <v>242</v>
      </c>
      <c r="D128" s="110">
        <f t="shared" si="5"/>
        <v>45307973</v>
      </c>
      <c r="E128" s="10">
        <v>12426917</v>
      </c>
      <c r="F128" s="10">
        <v>32881056</v>
      </c>
      <c r="G128" s="10">
        <v>0</v>
      </c>
      <c r="H128" s="10">
        <v>0</v>
      </c>
      <c r="I128" s="10">
        <v>0</v>
      </c>
      <c r="J128" s="10"/>
      <c r="K128" s="10">
        <v>0</v>
      </c>
    </row>
    <row r="129" spans="1:11" x14ac:dyDescent="0.2">
      <c r="A129" s="7">
        <v>121</v>
      </c>
      <c r="B129" s="11" t="s">
        <v>243</v>
      </c>
      <c r="C129" s="9" t="s">
        <v>244</v>
      </c>
      <c r="D129" s="108">
        <f t="shared" si="5"/>
        <v>4355956</v>
      </c>
      <c r="E129" s="10">
        <v>0</v>
      </c>
      <c r="F129" s="10">
        <v>4355956</v>
      </c>
      <c r="G129" s="10">
        <v>0</v>
      </c>
      <c r="H129" s="10">
        <v>0</v>
      </c>
      <c r="I129" s="10">
        <v>0</v>
      </c>
      <c r="J129" s="10"/>
      <c r="K129" s="10">
        <v>0</v>
      </c>
    </row>
    <row r="130" spans="1:11" x14ac:dyDescent="0.2">
      <c r="A130" s="7">
        <v>122</v>
      </c>
      <c r="B130" s="12" t="s">
        <v>245</v>
      </c>
      <c r="C130" s="13" t="s">
        <v>246</v>
      </c>
      <c r="D130" s="109">
        <f t="shared" si="5"/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/>
      <c r="K130" s="10">
        <v>0</v>
      </c>
    </row>
    <row r="131" spans="1:11" x14ac:dyDescent="0.2">
      <c r="A131" s="7">
        <v>123</v>
      </c>
      <c r="B131" s="8" t="s">
        <v>247</v>
      </c>
      <c r="C131" s="24" t="s">
        <v>248</v>
      </c>
      <c r="D131" s="109">
        <f t="shared" si="5"/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/>
      <c r="K131" s="10">
        <v>0</v>
      </c>
    </row>
    <row r="132" spans="1:11" ht="24" x14ac:dyDescent="0.2">
      <c r="A132" s="7">
        <v>124</v>
      </c>
      <c r="B132" s="12" t="s">
        <v>249</v>
      </c>
      <c r="C132" s="13" t="s">
        <v>250</v>
      </c>
      <c r="D132" s="109">
        <f t="shared" si="5"/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/>
      <c r="K132" s="10">
        <v>0</v>
      </c>
    </row>
    <row r="133" spans="1:11" ht="21.75" customHeight="1" x14ac:dyDescent="0.2">
      <c r="A133" s="7">
        <v>125</v>
      </c>
      <c r="B133" s="12" t="s">
        <v>251</v>
      </c>
      <c r="C133" s="13" t="s">
        <v>252</v>
      </c>
      <c r="D133" s="109">
        <f t="shared" si="5"/>
        <v>1468043</v>
      </c>
      <c r="E133" s="10">
        <v>0</v>
      </c>
      <c r="F133" s="10">
        <v>1468043</v>
      </c>
      <c r="G133" s="10">
        <v>0</v>
      </c>
      <c r="H133" s="10">
        <v>0</v>
      </c>
      <c r="I133" s="10">
        <v>0</v>
      </c>
      <c r="J133" s="10"/>
      <c r="K133" s="10">
        <v>0</v>
      </c>
    </row>
    <row r="134" spans="1:11" x14ac:dyDescent="0.2">
      <c r="A134" s="7">
        <v>126</v>
      </c>
      <c r="B134" s="11" t="s">
        <v>253</v>
      </c>
      <c r="C134" s="13" t="s">
        <v>254</v>
      </c>
      <c r="D134" s="109">
        <f t="shared" si="5"/>
        <v>6109510</v>
      </c>
      <c r="E134" s="10">
        <v>3790601</v>
      </c>
      <c r="F134" s="10">
        <v>2318909</v>
      </c>
      <c r="G134" s="10">
        <v>0</v>
      </c>
      <c r="H134" s="10">
        <v>0</v>
      </c>
      <c r="I134" s="10">
        <v>0</v>
      </c>
      <c r="J134" s="10"/>
      <c r="K134" s="10">
        <v>0</v>
      </c>
    </row>
    <row r="135" spans="1:11" x14ac:dyDescent="0.2">
      <c r="A135" s="7">
        <v>127</v>
      </c>
      <c r="B135" s="14" t="s">
        <v>255</v>
      </c>
      <c r="C135" s="15" t="s">
        <v>256</v>
      </c>
      <c r="D135" s="111">
        <f t="shared" si="5"/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/>
      <c r="K135" s="10">
        <v>0</v>
      </c>
    </row>
    <row r="136" spans="1:11" x14ac:dyDescent="0.2">
      <c r="A136" s="7">
        <v>128</v>
      </c>
      <c r="B136" s="12" t="s">
        <v>257</v>
      </c>
      <c r="C136" s="13" t="s">
        <v>258</v>
      </c>
      <c r="D136" s="109">
        <f t="shared" si="5"/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/>
      <c r="K136" s="10">
        <v>0</v>
      </c>
    </row>
    <row r="137" spans="1:11" ht="24" customHeight="1" x14ac:dyDescent="0.2">
      <c r="A137" s="7">
        <v>129</v>
      </c>
      <c r="B137" s="8" t="s">
        <v>259</v>
      </c>
      <c r="C137" s="9" t="s">
        <v>260</v>
      </c>
      <c r="D137" s="108">
        <f t="shared" ref="D137:D156" si="6">E137+F137+G137+H137+I137+J137+K137</f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/>
      <c r="K137" s="10">
        <v>0</v>
      </c>
    </row>
    <row r="138" spans="1:11" x14ac:dyDescent="0.2">
      <c r="A138" s="7">
        <v>130</v>
      </c>
      <c r="B138" s="11" t="s">
        <v>261</v>
      </c>
      <c r="C138" s="9" t="s">
        <v>262</v>
      </c>
      <c r="D138" s="108">
        <f t="shared" si="6"/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/>
      <c r="K138" s="10">
        <v>0</v>
      </c>
    </row>
    <row r="139" spans="1:11" x14ac:dyDescent="0.2">
      <c r="A139" s="7">
        <v>131</v>
      </c>
      <c r="B139" s="12" t="s">
        <v>263</v>
      </c>
      <c r="C139" s="13" t="s">
        <v>264</v>
      </c>
      <c r="D139" s="109">
        <f t="shared" si="6"/>
        <v>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/>
      <c r="K139" s="10">
        <v>0</v>
      </c>
    </row>
    <row r="140" spans="1:11" x14ac:dyDescent="0.2">
      <c r="A140" s="7">
        <v>132</v>
      </c>
      <c r="B140" s="12" t="s">
        <v>265</v>
      </c>
      <c r="C140" s="13" t="s">
        <v>266</v>
      </c>
      <c r="D140" s="109">
        <f t="shared" si="6"/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/>
      <c r="K140" s="10">
        <v>0</v>
      </c>
    </row>
    <row r="141" spans="1:11" ht="13.5" customHeight="1" x14ac:dyDescent="0.2">
      <c r="A141" s="7">
        <v>133</v>
      </c>
      <c r="B141" s="12" t="s">
        <v>267</v>
      </c>
      <c r="C141" s="13" t="s">
        <v>268</v>
      </c>
      <c r="D141" s="109">
        <f t="shared" si="6"/>
        <v>153443152</v>
      </c>
      <c r="E141" s="10">
        <v>68810657</v>
      </c>
      <c r="F141" s="10">
        <v>35859579</v>
      </c>
      <c r="G141" s="10">
        <v>3357460</v>
      </c>
      <c r="H141" s="10">
        <v>3766164</v>
      </c>
      <c r="I141" s="10">
        <v>23415821</v>
      </c>
      <c r="J141" s="10"/>
      <c r="K141" s="10">
        <v>18233471</v>
      </c>
    </row>
    <row r="142" spans="1:11" x14ac:dyDescent="0.2">
      <c r="A142" s="7">
        <v>134</v>
      </c>
      <c r="B142" s="12" t="s">
        <v>269</v>
      </c>
      <c r="C142" s="13" t="s">
        <v>270</v>
      </c>
      <c r="D142" s="109">
        <f t="shared" si="6"/>
        <v>242573754</v>
      </c>
      <c r="E142" s="10">
        <v>92306648</v>
      </c>
      <c r="F142" s="10">
        <v>64759088</v>
      </c>
      <c r="G142" s="10">
        <v>2431764</v>
      </c>
      <c r="H142" s="10">
        <v>9477582</v>
      </c>
      <c r="I142" s="10">
        <v>48193512</v>
      </c>
      <c r="J142" s="10"/>
      <c r="K142" s="10">
        <v>25405160</v>
      </c>
    </row>
    <row r="143" spans="1:11" x14ac:dyDescent="0.2">
      <c r="A143" s="7">
        <v>135</v>
      </c>
      <c r="B143" s="12" t="s">
        <v>271</v>
      </c>
      <c r="C143" s="13" t="s">
        <v>272</v>
      </c>
      <c r="D143" s="109">
        <f t="shared" si="6"/>
        <v>19682345</v>
      </c>
      <c r="E143" s="10">
        <v>13156593</v>
      </c>
      <c r="F143" s="10">
        <v>0</v>
      </c>
      <c r="G143" s="10">
        <v>6525752</v>
      </c>
      <c r="H143" s="10">
        <v>0</v>
      </c>
      <c r="I143" s="10">
        <v>0</v>
      </c>
      <c r="J143" s="10"/>
      <c r="K143" s="10">
        <v>0</v>
      </c>
    </row>
    <row r="144" spans="1:11" x14ac:dyDescent="0.2">
      <c r="A144" s="7">
        <v>136</v>
      </c>
      <c r="B144" s="8" t="s">
        <v>273</v>
      </c>
      <c r="C144" s="9" t="s">
        <v>274</v>
      </c>
      <c r="D144" s="108">
        <f t="shared" si="6"/>
        <v>17560675</v>
      </c>
      <c r="E144" s="10">
        <v>4786864</v>
      </c>
      <c r="F144" s="10">
        <v>8596271</v>
      </c>
      <c r="G144" s="10">
        <v>1736974</v>
      </c>
      <c r="H144" s="10">
        <v>2440566</v>
      </c>
      <c r="I144" s="10">
        <v>0</v>
      </c>
      <c r="J144" s="10"/>
      <c r="K144" s="10">
        <v>0</v>
      </c>
    </row>
    <row r="145" spans="1:11" ht="14.25" customHeight="1" x14ac:dyDescent="0.2">
      <c r="A145" s="7">
        <v>137</v>
      </c>
      <c r="B145" s="12" t="s">
        <v>275</v>
      </c>
      <c r="C145" s="13" t="s">
        <v>276</v>
      </c>
      <c r="D145" s="109">
        <f t="shared" si="6"/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/>
      <c r="K145" s="28">
        <v>0</v>
      </c>
    </row>
    <row r="146" spans="1:11" x14ac:dyDescent="0.2">
      <c r="A146" s="7">
        <v>138</v>
      </c>
      <c r="B146" s="8" t="s">
        <v>277</v>
      </c>
      <c r="C146" s="13" t="s">
        <v>278</v>
      </c>
      <c r="D146" s="109">
        <f t="shared" si="6"/>
        <v>26415845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/>
      <c r="K146" s="10">
        <v>26415845</v>
      </c>
    </row>
    <row r="147" spans="1:11" x14ac:dyDescent="0.2">
      <c r="A147" s="7">
        <v>139</v>
      </c>
      <c r="B147" s="14" t="s">
        <v>279</v>
      </c>
      <c r="C147" s="15" t="s">
        <v>280</v>
      </c>
      <c r="D147" s="111">
        <f t="shared" si="6"/>
        <v>11045831</v>
      </c>
      <c r="E147" s="10">
        <v>0</v>
      </c>
      <c r="F147" s="10">
        <v>11045831</v>
      </c>
      <c r="G147" s="10">
        <v>0</v>
      </c>
      <c r="H147" s="10">
        <v>0</v>
      </c>
      <c r="I147" s="10">
        <v>0</v>
      </c>
      <c r="J147" s="10"/>
      <c r="K147" s="10">
        <v>0</v>
      </c>
    </row>
    <row r="148" spans="1:11" x14ac:dyDescent="0.2">
      <c r="A148" s="7">
        <v>140</v>
      </c>
      <c r="B148" s="12" t="s">
        <v>281</v>
      </c>
      <c r="C148" s="13" t="s">
        <v>282</v>
      </c>
      <c r="D148" s="109">
        <f t="shared" si="6"/>
        <v>85616692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51908972</v>
      </c>
      <c r="K148" s="10">
        <v>33707720</v>
      </c>
    </row>
    <row r="149" spans="1:11" x14ac:dyDescent="0.2">
      <c r="A149" s="7">
        <v>141</v>
      </c>
      <c r="B149" s="12" t="s">
        <v>283</v>
      </c>
      <c r="C149" s="13" t="s">
        <v>284</v>
      </c>
      <c r="D149" s="109">
        <f t="shared" si="6"/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/>
      <c r="K149" s="10">
        <v>0</v>
      </c>
    </row>
    <row r="150" spans="1:11" x14ac:dyDescent="0.2">
      <c r="A150" s="7">
        <v>142</v>
      </c>
      <c r="B150" s="12" t="s">
        <v>285</v>
      </c>
      <c r="C150" s="13" t="s">
        <v>286</v>
      </c>
      <c r="D150" s="109">
        <f t="shared" si="6"/>
        <v>8032987</v>
      </c>
      <c r="E150" s="10">
        <v>5048736</v>
      </c>
      <c r="F150" s="10">
        <v>0</v>
      </c>
      <c r="G150" s="10">
        <v>1461338</v>
      </c>
      <c r="H150" s="10">
        <v>1522913</v>
      </c>
      <c r="I150" s="10">
        <v>0</v>
      </c>
      <c r="J150" s="10"/>
      <c r="K150" s="10">
        <v>0</v>
      </c>
    </row>
    <row r="151" spans="1:11" x14ac:dyDescent="0.2">
      <c r="A151" s="7">
        <v>143</v>
      </c>
      <c r="B151" s="14" t="s">
        <v>287</v>
      </c>
      <c r="C151" s="15" t="s">
        <v>288</v>
      </c>
      <c r="D151" s="111">
        <f t="shared" si="6"/>
        <v>65904824</v>
      </c>
      <c r="E151" s="10">
        <v>24536309</v>
      </c>
      <c r="F151" s="10">
        <v>31086995</v>
      </c>
      <c r="G151" s="10">
        <v>0</v>
      </c>
      <c r="H151" s="10">
        <v>541695</v>
      </c>
      <c r="I151" s="10">
        <v>0</v>
      </c>
      <c r="J151" s="10"/>
      <c r="K151" s="10">
        <v>9739825</v>
      </c>
    </row>
    <row r="152" spans="1:11" x14ac:dyDescent="0.2">
      <c r="A152" s="7">
        <v>144</v>
      </c>
      <c r="B152" s="11" t="s">
        <v>289</v>
      </c>
      <c r="C152" s="15" t="s">
        <v>290</v>
      </c>
      <c r="D152" s="111">
        <f t="shared" si="6"/>
        <v>80377193</v>
      </c>
      <c r="E152" s="10">
        <v>8322350</v>
      </c>
      <c r="F152" s="10">
        <v>4949056</v>
      </c>
      <c r="G152" s="10">
        <v>10840429</v>
      </c>
      <c r="H152" s="10">
        <v>7382230</v>
      </c>
      <c r="I152" s="10">
        <v>7447182</v>
      </c>
      <c r="J152" s="10"/>
      <c r="K152" s="10">
        <v>41435946</v>
      </c>
    </row>
    <row r="153" spans="1:11" x14ac:dyDescent="0.2">
      <c r="A153" s="7">
        <v>145</v>
      </c>
      <c r="B153" s="12" t="s">
        <v>291</v>
      </c>
      <c r="C153" s="13" t="s">
        <v>292</v>
      </c>
      <c r="D153" s="109">
        <f t="shared" si="6"/>
        <v>46511016</v>
      </c>
      <c r="E153" s="10">
        <v>15690675</v>
      </c>
      <c r="F153" s="10">
        <v>0</v>
      </c>
      <c r="G153" s="10">
        <v>0</v>
      </c>
      <c r="H153" s="10">
        <v>0</v>
      </c>
      <c r="I153" s="10">
        <v>0</v>
      </c>
      <c r="J153" s="10"/>
      <c r="K153" s="10">
        <v>30820341</v>
      </c>
    </row>
    <row r="154" spans="1:11" x14ac:dyDescent="0.2">
      <c r="A154" s="7">
        <v>146</v>
      </c>
      <c r="B154" s="8" t="s">
        <v>293</v>
      </c>
      <c r="C154" s="9" t="s">
        <v>294</v>
      </c>
      <c r="D154" s="108">
        <f t="shared" si="6"/>
        <v>0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/>
      <c r="K154" s="10">
        <v>0</v>
      </c>
    </row>
    <row r="155" spans="1:11" x14ac:dyDescent="0.2">
      <c r="A155" s="7">
        <v>147</v>
      </c>
      <c r="B155" s="8" t="s">
        <v>295</v>
      </c>
      <c r="C155" s="9" t="s">
        <v>296</v>
      </c>
      <c r="D155" s="108">
        <f t="shared" si="6"/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/>
      <c r="K155" s="10">
        <v>0</v>
      </c>
    </row>
    <row r="156" spans="1:11" ht="12.75" x14ac:dyDescent="0.2">
      <c r="A156" s="7">
        <v>148</v>
      </c>
      <c r="B156" s="25" t="s">
        <v>297</v>
      </c>
      <c r="C156" s="26" t="s">
        <v>298</v>
      </c>
      <c r="D156" s="112">
        <f t="shared" si="6"/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/>
      <c r="K156" s="10">
        <v>0</v>
      </c>
    </row>
    <row r="158" spans="1:11" x14ac:dyDescent="0.2">
      <c r="K158" s="52"/>
    </row>
  </sheetData>
  <mergeCells count="9">
    <mergeCell ref="A8:C8"/>
    <mergeCell ref="A4:A5"/>
    <mergeCell ref="B4:B5"/>
    <mergeCell ref="C4:C5"/>
    <mergeCell ref="A2:K2"/>
    <mergeCell ref="D4:D5"/>
    <mergeCell ref="E4:K4"/>
    <mergeCell ref="A6:C6"/>
    <mergeCell ref="A7:C7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11</vt:i4>
      </vt:variant>
    </vt:vector>
  </HeadingPairs>
  <TitlesOfParts>
    <vt:vector size="23" baseType="lpstr">
      <vt:lpstr>СВОД БП+СБП</vt:lpstr>
      <vt:lpstr>СБП на 2021 </vt:lpstr>
      <vt:lpstr>СМП</vt:lpstr>
      <vt:lpstr>ДС</vt:lpstr>
      <vt:lpstr>КС </vt:lpstr>
      <vt:lpstr>АПУ профилактика</vt:lpstr>
      <vt:lpstr>АПУ в неотл.форме</vt:lpstr>
      <vt:lpstr>АПУ обращения</vt:lpstr>
      <vt:lpstr>ОДИ ПГГ</vt:lpstr>
      <vt:lpstr>ОДИ МЗ РБ</vt:lpstr>
      <vt:lpstr>ФАП</vt:lpstr>
      <vt:lpstr>Гемодиализ</vt:lpstr>
      <vt:lpstr>'АПУ в неотл.форме'!Заголовки_для_печати</vt:lpstr>
      <vt:lpstr>'АПУ обращения'!Заголовки_для_печати</vt:lpstr>
      <vt:lpstr>'АПУ профилактика'!Заголовки_для_печати</vt:lpstr>
      <vt:lpstr>Гемодиализ!Заголовки_для_печати</vt:lpstr>
      <vt:lpstr>ДС!Заголовки_для_печати</vt:lpstr>
      <vt:lpstr>'КС '!Заголовки_для_печати</vt:lpstr>
      <vt:lpstr>'ОДИ МЗ РБ'!Заголовки_для_печати</vt:lpstr>
      <vt:lpstr>'ОДИ ПГГ'!Заголовки_для_печати</vt:lpstr>
      <vt:lpstr>'СВОД БП+СБП'!Заголовки_для_печати</vt:lpstr>
      <vt:lpstr>СМП!Заголовки_для_печати</vt:lpstr>
      <vt:lpstr>ФАП!Заголовки_для_печати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Гульшат М. Ардеева</dc:creator>
  <cp:lastModifiedBy>Гульшат М. Ардеева</cp:lastModifiedBy>
  <cp:lastPrinted>2021-06-24T13:18:58Z</cp:lastPrinted>
  <dcterms:created xsi:type="dcterms:W3CDTF">2021-01-30T04:26:25Z</dcterms:created>
  <dcterms:modified xsi:type="dcterms:W3CDTF">2021-06-25T09:17:23Z</dcterms:modified>
</cp:coreProperties>
</file>