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3-23\"/>
    </mc:Choice>
  </mc:AlternateContent>
  <xr:revisionPtr revIDLastSave="0" documentId="13_ncr:1_{67B29AC9-BBD6-4AB4-A977-059D17CE8496}" xr6:coauthVersionLast="36" xr6:coauthVersionMax="36" xr10:uidLastSave="{00000000-0000-0000-0000-000000000000}"/>
  <bookViews>
    <workbookView xWindow="-30" yWindow="360" windowWidth="10365" windowHeight="10740" activeTab="1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03-23)" sheetId="21" r:id="rId4"/>
    <sheet name="КС" sheetId="22" r:id="rId5"/>
    <sheet name="АПУ профилактика " sheetId="18" r:id="rId6"/>
    <sheet name="АПУ неотл.пом." sheetId="23" r:id="rId7"/>
    <sheet name="АПУ обращения Пр. 3-23" sheetId="24" r:id="rId8"/>
    <sheet name="ОДИ ПГГ Пр.3-23" sheetId="25" r:id="rId9"/>
    <sheet name="ОДИ МЗ РБ" sheetId="26" r:id="rId10"/>
    <sheet name="ФАП (03-23)" sheetId="27" r:id="rId11"/>
    <sheet name="Гемодиализ (пр.03-23)" sheetId="28" r:id="rId12"/>
    <sheet name="Мед.реаб.(АПУ,ДС,КС)" sheetId="29" r:id="rId13"/>
    <sheet name="Тестирование на грипп" sheetId="32" r:id="rId14"/>
  </sheets>
  <externalReferences>
    <externalReference r:id="rId15"/>
    <externalReference r:id="rId16"/>
    <externalReference r:id="rId17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0">#REF!</definedName>
    <definedName name="__xlnm.Print_Area_2">#REF!</definedName>
    <definedName name="_xlnm._FilterDatabase" localSheetId="6" hidden="1">'АПУ неотл.пом.'!$A$10:$C$153</definedName>
    <definedName name="_xlnm._FilterDatabase" localSheetId="7" hidden="1">'АПУ обращения Пр. 3-23'!$A$10:$C$153</definedName>
    <definedName name="_xlnm._FilterDatabase" localSheetId="5" hidden="1">'АПУ профилактика '!$A$7:$C$7</definedName>
    <definedName name="_xlnm._FilterDatabase" localSheetId="11" hidden="1">'Гемодиализ (пр.03-23)'!$A$10:$C$153</definedName>
    <definedName name="_xlnm._FilterDatabase" localSheetId="3" hidden="1">'ДС (пр.03-23)'!$A$10:$C$153</definedName>
    <definedName name="_xlnm._FilterDatabase" localSheetId="4" hidden="1">КС!$A$10:$C$153</definedName>
    <definedName name="_xlnm._FilterDatabase" localSheetId="12" hidden="1">'Мед.реаб.(АПУ,ДС,КС)'!$A$10:$C$153</definedName>
    <definedName name="_xlnm._FilterDatabase" localSheetId="9" hidden="1">'ОДИ МЗ РБ'!$A$10:$C$153</definedName>
    <definedName name="_xlnm._FilterDatabase" localSheetId="8" hidden="1">'ОДИ ПГГ Пр.3-23'!$A$10:$C$153</definedName>
    <definedName name="_xlnm._FilterDatabase" localSheetId="1" hidden="1">'Свод 2023 БП'!$A$10:$C$153</definedName>
    <definedName name="_xlnm._FilterDatabase" localSheetId="0" hidden="1">'Свод 2023 ТПОМС РБ'!$A$10:$C$153</definedName>
    <definedName name="_xlnm._FilterDatabase" localSheetId="2" hidden="1">СМП!$A$10:$C$153</definedName>
    <definedName name="_xlnm._FilterDatabase" localSheetId="13" hidden="1">'Тестирование на грипп'!$A$10:$C$153</definedName>
    <definedName name="_xlnm._FilterDatabase" localSheetId="10" hidden="1">'ФАП (03-23)'!$A$10:$C$153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0">#REF!</definedName>
    <definedName name="Kbcn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0">#REF!</definedName>
    <definedName name="Neot_17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0">#REF!</definedName>
    <definedName name="res2_range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0">#REF!</definedName>
    <definedName name="Tg_CZ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0">#REF!</definedName>
    <definedName name="Tg_Disp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0">#REF!</definedName>
    <definedName name="Tg_Geri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0">#REF!</definedName>
    <definedName name="Tg_Kons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0">#REF!</definedName>
    <definedName name="Tg_Med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0">#REF!</definedName>
    <definedName name="Tg_Neot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0">#REF!</definedName>
    <definedName name="Tg_Nepr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0">#REF!</definedName>
    <definedName name="Tg_Obr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0">#REF!</definedName>
    <definedName name="Tg_Reestr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0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неотл.пом.'!$4:$7</definedName>
    <definedName name="_xlnm.Print_Titles" localSheetId="7">'АПУ обращения Пр. 3-23'!$4:$7</definedName>
    <definedName name="_xlnm.Print_Titles" localSheetId="5">'АПУ профилактика '!$3:$7</definedName>
    <definedName name="_xlnm.Print_Titles" localSheetId="11">'Гемодиализ (пр.03-23)'!$4:$7</definedName>
    <definedName name="_xlnm.Print_Titles" localSheetId="3">'ДС (пр.03-23)'!$6:$7</definedName>
    <definedName name="_xlnm.Print_Titles" localSheetId="4">КС!$4:$7</definedName>
    <definedName name="_xlnm.Print_Titles" localSheetId="12">'Мед.реаб.(АПУ,ДС,КС)'!$4:$7</definedName>
    <definedName name="_xlnm.Print_Titles" localSheetId="9">'ОДИ МЗ РБ'!$4:$7</definedName>
    <definedName name="_xlnm.Print_Titles" localSheetId="8">'ОДИ ПГГ Пр.3-23'!$4:$7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3">'Тестирование на грипп'!$4:$7</definedName>
    <definedName name="_xlnm.Print_Titles" localSheetId="10">'ФАП (03-23)'!$4:$7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0">#REF!</definedName>
    <definedName name="ппорь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0">#REF!</definedName>
    <definedName name="смп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0">#REF!</definedName>
    <definedName name="ЭКО">#REF!</definedName>
  </definedNames>
  <calcPr calcId="191029"/>
</workbook>
</file>

<file path=xl/calcChain.xml><?xml version="1.0" encoding="utf-8"?>
<calcChain xmlns="http://schemas.openxmlformats.org/spreadsheetml/2006/main">
  <c r="F12" i="31" l="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1" i="31"/>
  <c r="E8" i="32" l="1"/>
  <c r="F8" i="32"/>
  <c r="D8" i="32"/>
  <c r="M10" i="17"/>
  <c r="M8" i="17" s="1"/>
  <c r="D153" i="32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F10" i="32"/>
  <c r="E10" i="32"/>
  <c r="D9" i="32"/>
  <c r="F9" i="31" s="1"/>
  <c r="D10" i="32" l="1"/>
  <c r="E8" i="29"/>
  <c r="F8" i="29"/>
  <c r="G8" i="29"/>
  <c r="D8" i="29"/>
  <c r="E8" i="28"/>
  <c r="F8" i="28"/>
  <c r="G8" i="28"/>
  <c r="H8" i="28"/>
  <c r="I8" i="28"/>
  <c r="D8" i="28"/>
  <c r="D9" i="28"/>
  <c r="E8" i="26"/>
  <c r="F8" i="26"/>
  <c r="G8" i="26"/>
  <c r="H8" i="26"/>
  <c r="D8" i="26"/>
  <c r="D8" i="27"/>
  <c r="E8" i="25"/>
  <c r="F8" i="25"/>
  <c r="G8" i="25"/>
  <c r="H8" i="25"/>
  <c r="I8" i="25"/>
  <c r="J8" i="25"/>
  <c r="K8" i="25"/>
  <c r="D8" i="25"/>
  <c r="D9" i="25"/>
  <c r="E8" i="24"/>
  <c r="F8" i="24"/>
  <c r="D8" i="23"/>
  <c r="E9" i="18"/>
  <c r="F9" i="18"/>
  <c r="G9" i="18"/>
  <c r="H9" i="18"/>
  <c r="I9" i="18"/>
  <c r="J9" i="18"/>
  <c r="K9" i="18"/>
  <c r="L9" i="18"/>
  <c r="M9" i="18"/>
  <c r="D9" i="18"/>
  <c r="E8" i="22"/>
  <c r="F8" i="22"/>
  <c r="G8" i="22"/>
  <c r="H8" i="22"/>
  <c r="D8" i="22"/>
  <c r="E8" i="21"/>
  <c r="F8" i="21"/>
  <c r="G8" i="21"/>
  <c r="H8" i="21"/>
  <c r="I8" i="21"/>
  <c r="J8" i="21"/>
  <c r="D8" i="21"/>
  <c r="E8" i="20"/>
  <c r="F8" i="20"/>
  <c r="G8" i="20"/>
  <c r="D8" i="20"/>
  <c r="E93" i="24" l="1"/>
  <c r="F93" i="24"/>
  <c r="E96" i="24"/>
  <c r="F94" i="24"/>
  <c r="E24" i="24" l="1"/>
  <c r="L10" i="31" l="1"/>
  <c r="L8" i="31" s="1"/>
  <c r="E94" i="31" l="1"/>
  <c r="G10" i="31"/>
  <c r="G8" i="31" s="1"/>
  <c r="H9" i="31"/>
  <c r="E9" i="31"/>
  <c r="K97" i="17" l="1"/>
  <c r="K9" i="17"/>
  <c r="I88" i="25" l="1"/>
  <c r="E94" i="17" l="1"/>
  <c r="D95" i="21" l="1"/>
  <c r="E95" i="17" l="1"/>
  <c r="E95" i="31"/>
  <c r="E10" i="25"/>
  <c r="F10" i="25"/>
  <c r="G10" i="25"/>
  <c r="H10" i="25"/>
  <c r="I10" i="25"/>
  <c r="J10" i="25"/>
  <c r="K10" i="25"/>
  <c r="E9" i="17" l="1"/>
  <c r="F10" i="21" l="1"/>
  <c r="G10" i="21"/>
  <c r="H10" i="21"/>
  <c r="I10" i="21"/>
  <c r="J10" i="21"/>
  <c r="D12" i="21"/>
  <c r="E12" i="31" s="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E93" i="31" s="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8" i="21"/>
  <c r="D139" i="21"/>
  <c r="D140" i="21"/>
  <c r="D141" i="21"/>
  <c r="D142" i="21"/>
  <c r="D143" i="21"/>
  <c r="D144" i="21"/>
  <c r="D145" i="21"/>
  <c r="D146" i="21"/>
  <c r="D147" i="21"/>
  <c r="D148" i="21"/>
  <c r="D150" i="21"/>
  <c r="D151" i="21"/>
  <c r="D152" i="21"/>
  <c r="D153" i="21"/>
  <c r="D11" i="21"/>
  <c r="D149" i="21"/>
  <c r="E29" i="17" l="1"/>
  <c r="E29" i="31"/>
  <c r="E118" i="17"/>
  <c r="E118" i="31"/>
  <c r="E60" i="17"/>
  <c r="E60" i="31"/>
  <c r="E20" i="17"/>
  <c r="E20" i="31"/>
  <c r="E142" i="17"/>
  <c r="E142" i="31"/>
  <c r="E133" i="17"/>
  <c r="E133" i="31"/>
  <c r="E125" i="17"/>
  <c r="E125" i="31"/>
  <c r="E117" i="17"/>
  <c r="E117" i="31"/>
  <c r="E109" i="17"/>
  <c r="E109" i="31"/>
  <c r="E101" i="17"/>
  <c r="E101" i="31"/>
  <c r="E91" i="17"/>
  <c r="E91" i="31"/>
  <c r="E83" i="17"/>
  <c r="E83" i="31"/>
  <c r="E75" i="17"/>
  <c r="E75" i="31"/>
  <c r="E67" i="17"/>
  <c r="E67" i="31"/>
  <c r="E59" i="17"/>
  <c r="E59" i="31"/>
  <c r="E51" i="17"/>
  <c r="E51" i="31"/>
  <c r="E43" i="17"/>
  <c r="E43" i="31"/>
  <c r="E35" i="17"/>
  <c r="E35" i="31"/>
  <c r="E27" i="17"/>
  <c r="E27" i="31"/>
  <c r="E19" i="17"/>
  <c r="E19" i="31"/>
  <c r="E111" i="17"/>
  <c r="E111" i="31"/>
  <c r="E37" i="17"/>
  <c r="E37" i="31"/>
  <c r="E92" i="17"/>
  <c r="E92" i="31"/>
  <c r="E36" i="17"/>
  <c r="E36" i="31"/>
  <c r="E141" i="17"/>
  <c r="E141" i="31"/>
  <c r="E132" i="17"/>
  <c r="E132" i="31"/>
  <c r="E124" i="17"/>
  <c r="E124" i="31"/>
  <c r="E116" i="17"/>
  <c r="E116" i="31"/>
  <c r="E108" i="17"/>
  <c r="E108" i="31"/>
  <c r="E100" i="17"/>
  <c r="E100" i="31"/>
  <c r="E90" i="17"/>
  <c r="E90" i="31"/>
  <c r="E82" i="17"/>
  <c r="E82" i="31"/>
  <c r="E74" i="17"/>
  <c r="E74" i="31"/>
  <c r="E66" i="17"/>
  <c r="E66" i="31"/>
  <c r="E58" i="17"/>
  <c r="E58" i="31"/>
  <c r="E50" i="17"/>
  <c r="E50" i="31"/>
  <c r="E42" i="17"/>
  <c r="E42" i="31"/>
  <c r="E34" i="17"/>
  <c r="E34" i="31"/>
  <c r="E26" i="17"/>
  <c r="E26" i="31"/>
  <c r="E18" i="17"/>
  <c r="E18" i="31"/>
  <c r="E153" i="17"/>
  <c r="E153" i="31"/>
  <c r="E119" i="17"/>
  <c r="E119" i="31"/>
  <c r="E103" i="17"/>
  <c r="E103" i="31"/>
  <c r="E61" i="17"/>
  <c r="E61" i="31"/>
  <c r="E53" i="17"/>
  <c r="E53" i="31"/>
  <c r="E152" i="17"/>
  <c r="E152" i="31"/>
  <c r="E84" i="17"/>
  <c r="E84" i="31"/>
  <c r="E52" i="17"/>
  <c r="E52" i="31"/>
  <c r="E148" i="17"/>
  <c r="E148" i="31"/>
  <c r="E140" i="17"/>
  <c r="E140" i="31"/>
  <c r="E131" i="17"/>
  <c r="E131" i="31"/>
  <c r="E123" i="17"/>
  <c r="E123" i="31"/>
  <c r="E115" i="17"/>
  <c r="E115" i="31"/>
  <c r="E107" i="17"/>
  <c r="E107" i="31"/>
  <c r="E99" i="17"/>
  <c r="E99" i="31"/>
  <c r="E89" i="17"/>
  <c r="E89" i="31"/>
  <c r="E81" i="17"/>
  <c r="E81" i="31"/>
  <c r="E73" i="17"/>
  <c r="E73" i="31"/>
  <c r="E65" i="17"/>
  <c r="E65" i="31"/>
  <c r="E57" i="17"/>
  <c r="E57" i="31"/>
  <c r="E49" i="17"/>
  <c r="E49" i="31"/>
  <c r="E41" i="17"/>
  <c r="E41" i="31"/>
  <c r="E33" i="17"/>
  <c r="E33" i="31"/>
  <c r="E25" i="17"/>
  <c r="E25" i="31"/>
  <c r="E17" i="17"/>
  <c r="E17" i="31"/>
  <c r="E127" i="17"/>
  <c r="E127" i="31"/>
  <c r="E69" i="17"/>
  <c r="E69" i="31"/>
  <c r="E21" i="17"/>
  <c r="E21" i="31"/>
  <c r="E143" i="17"/>
  <c r="E143" i="31"/>
  <c r="E126" i="17"/>
  <c r="E126" i="31"/>
  <c r="E76" i="17"/>
  <c r="E76" i="31"/>
  <c r="E28" i="17"/>
  <c r="E28" i="31"/>
  <c r="E150" i="17"/>
  <c r="E150" i="31"/>
  <c r="E147" i="17"/>
  <c r="E147" i="31"/>
  <c r="E139" i="17"/>
  <c r="E139" i="31"/>
  <c r="E130" i="17"/>
  <c r="E130" i="31"/>
  <c r="E122" i="17"/>
  <c r="E122" i="31"/>
  <c r="E114" i="17"/>
  <c r="E114" i="31"/>
  <c r="E106" i="17"/>
  <c r="E106" i="31"/>
  <c r="E98" i="17"/>
  <c r="E98" i="31"/>
  <c r="E88" i="17"/>
  <c r="E88" i="31"/>
  <c r="E80" i="17"/>
  <c r="E80" i="31"/>
  <c r="E72" i="17"/>
  <c r="E72" i="31"/>
  <c r="E64" i="17"/>
  <c r="E64" i="31"/>
  <c r="E56" i="17"/>
  <c r="E56" i="31"/>
  <c r="E48" i="17"/>
  <c r="E48" i="31"/>
  <c r="E40" i="17"/>
  <c r="E40" i="31"/>
  <c r="E32" i="17"/>
  <c r="E32" i="31"/>
  <c r="E24" i="17"/>
  <c r="E24" i="31"/>
  <c r="E16" i="17"/>
  <c r="E16" i="31"/>
  <c r="E144" i="17"/>
  <c r="E144" i="31"/>
  <c r="E85" i="17"/>
  <c r="E85" i="31"/>
  <c r="E13" i="17"/>
  <c r="E13" i="31"/>
  <c r="E134" i="17"/>
  <c r="E134" i="31"/>
  <c r="E110" i="17"/>
  <c r="E110" i="31"/>
  <c r="E68" i="17"/>
  <c r="E68" i="31"/>
  <c r="E44" i="17"/>
  <c r="E44" i="31"/>
  <c r="E151" i="17"/>
  <c r="E151" i="31"/>
  <c r="E149" i="17"/>
  <c r="E149" i="31"/>
  <c r="E146" i="17"/>
  <c r="E146" i="31"/>
  <c r="E138" i="17"/>
  <c r="E138" i="31"/>
  <c r="E129" i="17"/>
  <c r="E129" i="31"/>
  <c r="E121" i="17"/>
  <c r="E121" i="31"/>
  <c r="E113" i="17"/>
  <c r="E113" i="31"/>
  <c r="E105" i="17"/>
  <c r="E105" i="31"/>
  <c r="E97" i="17"/>
  <c r="E97" i="31"/>
  <c r="E87" i="17"/>
  <c r="E87" i="31"/>
  <c r="E79" i="17"/>
  <c r="E79" i="31"/>
  <c r="E71" i="17"/>
  <c r="E71" i="31"/>
  <c r="E63" i="17"/>
  <c r="E63" i="31"/>
  <c r="E55" i="17"/>
  <c r="E55" i="31"/>
  <c r="E47" i="17"/>
  <c r="E47" i="31"/>
  <c r="E39" i="17"/>
  <c r="E39" i="31"/>
  <c r="E31" i="17"/>
  <c r="E31" i="31"/>
  <c r="E23" i="17"/>
  <c r="E23" i="31"/>
  <c r="E15" i="17"/>
  <c r="E15" i="31"/>
  <c r="E135" i="17"/>
  <c r="E135" i="31"/>
  <c r="E77" i="17"/>
  <c r="E77" i="31"/>
  <c r="E45" i="17"/>
  <c r="E45" i="31"/>
  <c r="E102" i="17"/>
  <c r="E102" i="31"/>
  <c r="E11" i="17"/>
  <c r="E11" i="31"/>
  <c r="E145" i="17"/>
  <c r="E145" i="31"/>
  <c r="E136" i="17"/>
  <c r="E136" i="31"/>
  <c r="E128" i="17"/>
  <c r="E128" i="31"/>
  <c r="E120" i="17"/>
  <c r="E120" i="31"/>
  <c r="E112" i="17"/>
  <c r="E112" i="31"/>
  <c r="E104" i="17"/>
  <c r="E104" i="31"/>
  <c r="E96" i="17"/>
  <c r="E96" i="31"/>
  <c r="E86" i="17"/>
  <c r="E86" i="31"/>
  <c r="E78" i="17"/>
  <c r="E78" i="31"/>
  <c r="E70" i="17"/>
  <c r="E70" i="31"/>
  <c r="E62" i="17"/>
  <c r="E62" i="31"/>
  <c r="E54" i="17"/>
  <c r="E54" i="31"/>
  <c r="E46" i="17"/>
  <c r="E46" i="31"/>
  <c r="E38" i="17"/>
  <c r="E38" i="31"/>
  <c r="E30" i="17"/>
  <c r="E30" i="31"/>
  <c r="E22" i="17"/>
  <c r="E22" i="31"/>
  <c r="E14" i="17"/>
  <c r="E14" i="31"/>
  <c r="D137" i="21"/>
  <c r="E10" i="21"/>
  <c r="E93" i="17"/>
  <c r="E12" i="17"/>
  <c r="E137" i="17" l="1"/>
  <c r="E137" i="31"/>
  <c r="E10" i="31" s="1"/>
  <c r="E8" i="31" s="1"/>
  <c r="D10" i="21"/>
  <c r="D141" i="22"/>
  <c r="D141" i="31" s="1"/>
  <c r="D9" i="22" l="1"/>
  <c r="D9" i="31" s="1"/>
  <c r="D93" i="22"/>
  <c r="D93" i="31" s="1"/>
  <c r="D153" i="22"/>
  <c r="D153" i="31" s="1"/>
  <c r="D152" i="22"/>
  <c r="D152" i="31" s="1"/>
  <c r="D151" i="22"/>
  <c r="D151" i="31" s="1"/>
  <c r="D150" i="22"/>
  <c r="D150" i="31" s="1"/>
  <c r="D149" i="22"/>
  <c r="D149" i="31" s="1"/>
  <c r="D148" i="22"/>
  <c r="D148" i="31" s="1"/>
  <c r="D147" i="22"/>
  <c r="D147" i="31" s="1"/>
  <c r="D146" i="22"/>
  <c r="D146" i="31" s="1"/>
  <c r="D145" i="22"/>
  <c r="D145" i="31" s="1"/>
  <c r="D144" i="22"/>
  <c r="D144" i="31" s="1"/>
  <c r="D143" i="22"/>
  <c r="D143" i="31" s="1"/>
  <c r="D142" i="22"/>
  <c r="D142" i="31" s="1"/>
  <c r="D140" i="22"/>
  <c r="D140" i="31" s="1"/>
  <c r="D139" i="22"/>
  <c r="D139" i="31" s="1"/>
  <c r="D138" i="22"/>
  <c r="D138" i="31" s="1"/>
  <c r="D137" i="22"/>
  <c r="D137" i="31" s="1"/>
  <c r="D136" i="22"/>
  <c r="D136" i="31" s="1"/>
  <c r="D135" i="22"/>
  <c r="D135" i="31" s="1"/>
  <c r="D134" i="22"/>
  <c r="D134" i="31" s="1"/>
  <c r="D133" i="22"/>
  <c r="D133" i="31" s="1"/>
  <c r="D132" i="22"/>
  <c r="D132" i="31" s="1"/>
  <c r="D131" i="22"/>
  <c r="D131" i="31" s="1"/>
  <c r="D130" i="22"/>
  <c r="D130" i="31" s="1"/>
  <c r="D129" i="22"/>
  <c r="D129" i="31" s="1"/>
  <c r="D128" i="22"/>
  <c r="D128" i="31" s="1"/>
  <c r="D127" i="22"/>
  <c r="D127" i="31" s="1"/>
  <c r="D126" i="22"/>
  <c r="D126" i="31" s="1"/>
  <c r="D125" i="22"/>
  <c r="D125" i="31" s="1"/>
  <c r="D124" i="22"/>
  <c r="D124" i="31" s="1"/>
  <c r="D123" i="22"/>
  <c r="D123" i="31" s="1"/>
  <c r="D122" i="22"/>
  <c r="D122" i="31" s="1"/>
  <c r="D121" i="22"/>
  <c r="D121" i="31" s="1"/>
  <c r="D120" i="22"/>
  <c r="D120" i="31" s="1"/>
  <c r="D119" i="22"/>
  <c r="D119" i="31" s="1"/>
  <c r="D118" i="22"/>
  <c r="D118" i="31" s="1"/>
  <c r="D117" i="22"/>
  <c r="D117" i="31" s="1"/>
  <c r="D116" i="22"/>
  <c r="D116" i="31" s="1"/>
  <c r="D115" i="22"/>
  <c r="D115" i="31" s="1"/>
  <c r="D114" i="22"/>
  <c r="D114" i="31" s="1"/>
  <c r="D113" i="22"/>
  <c r="D113" i="31" s="1"/>
  <c r="D112" i="22"/>
  <c r="D112" i="31" s="1"/>
  <c r="D111" i="22"/>
  <c r="D111" i="31" s="1"/>
  <c r="D110" i="22"/>
  <c r="D110" i="31" s="1"/>
  <c r="D109" i="22"/>
  <c r="D109" i="31" s="1"/>
  <c r="D108" i="22"/>
  <c r="D108" i="31" s="1"/>
  <c r="D107" i="22"/>
  <c r="D107" i="31" s="1"/>
  <c r="D106" i="22"/>
  <c r="D106" i="31" s="1"/>
  <c r="D105" i="22"/>
  <c r="D105" i="31" s="1"/>
  <c r="D104" i="22"/>
  <c r="D104" i="31" s="1"/>
  <c r="D103" i="22"/>
  <c r="D103" i="31" s="1"/>
  <c r="D102" i="22"/>
  <c r="D102" i="31" s="1"/>
  <c r="D101" i="22"/>
  <c r="D101" i="31" s="1"/>
  <c r="D100" i="22"/>
  <c r="D100" i="31" s="1"/>
  <c r="D99" i="22"/>
  <c r="D99" i="31" s="1"/>
  <c r="D98" i="22"/>
  <c r="D98" i="31" s="1"/>
  <c r="D97" i="22"/>
  <c r="D97" i="31" s="1"/>
  <c r="D96" i="22"/>
  <c r="D96" i="31" s="1"/>
  <c r="D95" i="22"/>
  <c r="D95" i="31" s="1"/>
  <c r="D94" i="22"/>
  <c r="D94" i="31" s="1"/>
  <c r="D92" i="22"/>
  <c r="D92" i="31" s="1"/>
  <c r="D91" i="22"/>
  <c r="D91" i="31" s="1"/>
  <c r="D90" i="22"/>
  <c r="D90" i="31" s="1"/>
  <c r="D89" i="22"/>
  <c r="D89" i="31" s="1"/>
  <c r="D88" i="22"/>
  <c r="D88" i="31" s="1"/>
  <c r="D87" i="22"/>
  <c r="D87" i="31" s="1"/>
  <c r="D86" i="22"/>
  <c r="D86" i="31" s="1"/>
  <c r="D85" i="22"/>
  <c r="D85" i="31" s="1"/>
  <c r="D84" i="22"/>
  <c r="D84" i="31" s="1"/>
  <c r="D83" i="22"/>
  <c r="D83" i="31" s="1"/>
  <c r="D82" i="22"/>
  <c r="D82" i="31" s="1"/>
  <c r="D81" i="22"/>
  <c r="D81" i="31" s="1"/>
  <c r="D80" i="22"/>
  <c r="D80" i="31" s="1"/>
  <c r="D79" i="22"/>
  <c r="D79" i="31" s="1"/>
  <c r="D78" i="22"/>
  <c r="D78" i="31" s="1"/>
  <c r="D77" i="22"/>
  <c r="D77" i="31" s="1"/>
  <c r="D76" i="22"/>
  <c r="D76" i="31" s="1"/>
  <c r="D75" i="22"/>
  <c r="D75" i="31" s="1"/>
  <c r="D74" i="22"/>
  <c r="D74" i="31" s="1"/>
  <c r="D73" i="22"/>
  <c r="D73" i="31" s="1"/>
  <c r="D72" i="22"/>
  <c r="D72" i="31" s="1"/>
  <c r="D71" i="22"/>
  <c r="D71" i="31" s="1"/>
  <c r="D70" i="22"/>
  <c r="D70" i="31" s="1"/>
  <c r="D69" i="22"/>
  <c r="D69" i="31" s="1"/>
  <c r="D68" i="22"/>
  <c r="D68" i="31" s="1"/>
  <c r="D67" i="22"/>
  <c r="D67" i="31" s="1"/>
  <c r="D66" i="22"/>
  <c r="D66" i="31" s="1"/>
  <c r="D65" i="22"/>
  <c r="D65" i="31" s="1"/>
  <c r="D64" i="22"/>
  <c r="D64" i="31" s="1"/>
  <c r="D63" i="22"/>
  <c r="D63" i="31" s="1"/>
  <c r="D62" i="22"/>
  <c r="D62" i="31" s="1"/>
  <c r="D61" i="22"/>
  <c r="D61" i="31" s="1"/>
  <c r="D60" i="22"/>
  <c r="D60" i="31" s="1"/>
  <c r="D59" i="22"/>
  <c r="D59" i="31" s="1"/>
  <c r="D58" i="22"/>
  <c r="D58" i="31" s="1"/>
  <c r="D57" i="22"/>
  <c r="D57" i="31" s="1"/>
  <c r="D56" i="22"/>
  <c r="D56" i="31" s="1"/>
  <c r="D55" i="22"/>
  <c r="D55" i="31" s="1"/>
  <c r="D54" i="22"/>
  <c r="D54" i="31" s="1"/>
  <c r="D53" i="22"/>
  <c r="D53" i="31" s="1"/>
  <c r="D52" i="22"/>
  <c r="D52" i="31" s="1"/>
  <c r="D51" i="22"/>
  <c r="D51" i="31" s="1"/>
  <c r="D50" i="22"/>
  <c r="D50" i="31" s="1"/>
  <c r="D49" i="22"/>
  <c r="D49" i="31" s="1"/>
  <c r="D48" i="22"/>
  <c r="D48" i="31" s="1"/>
  <c r="D47" i="22"/>
  <c r="D47" i="31" s="1"/>
  <c r="D46" i="22"/>
  <c r="D46" i="31" s="1"/>
  <c r="D45" i="22"/>
  <c r="D45" i="31" s="1"/>
  <c r="D44" i="22"/>
  <c r="D44" i="31" s="1"/>
  <c r="D43" i="22"/>
  <c r="D43" i="31" s="1"/>
  <c r="D42" i="22"/>
  <c r="D42" i="31" s="1"/>
  <c r="D41" i="22"/>
  <c r="D41" i="31" s="1"/>
  <c r="D40" i="22"/>
  <c r="D40" i="31" s="1"/>
  <c r="D39" i="22"/>
  <c r="D39" i="31" s="1"/>
  <c r="D38" i="22"/>
  <c r="D38" i="31" s="1"/>
  <c r="D37" i="22"/>
  <c r="D37" i="31" s="1"/>
  <c r="D36" i="22"/>
  <c r="D36" i="31" s="1"/>
  <c r="D35" i="22"/>
  <c r="D35" i="31" s="1"/>
  <c r="D34" i="22"/>
  <c r="D34" i="31" s="1"/>
  <c r="D33" i="22"/>
  <c r="D33" i="31" s="1"/>
  <c r="D32" i="22"/>
  <c r="D32" i="31" s="1"/>
  <c r="D31" i="22"/>
  <c r="D31" i="31" s="1"/>
  <c r="D30" i="22"/>
  <c r="D30" i="31" s="1"/>
  <c r="D29" i="22"/>
  <c r="D29" i="31" s="1"/>
  <c r="D28" i="22"/>
  <c r="D28" i="31" s="1"/>
  <c r="D27" i="22"/>
  <c r="D27" i="31" s="1"/>
  <c r="D26" i="22"/>
  <c r="D26" i="31" s="1"/>
  <c r="D25" i="22"/>
  <c r="D25" i="31" s="1"/>
  <c r="D24" i="22"/>
  <c r="D24" i="31" s="1"/>
  <c r="D23" i="22"/>
  <c r="D23" i="31" s="1"/>
  <c r="D22" i="22"/>
  <c r="D22" i="31" s="1"/>
  <c r="D21" i="22"/>
  <c r="D21" i="31" s="1"/>
  <c r="D20" i="22"/>
  <c r="D20" i="31" s="1"/>
  <c r="D19" i="22"/>
  <c r="D19" i="31" s="1"/>
  <c r="D18" i="22"/>
  <c r="D18" i="31" s="1"/>
  <c r="D17" i="22"/>
  <c r="D17" i="31" s="1"/>
  <c r="D16" i="22"/>
  <c r="D16" i="31" s="1"/>
  <c r="D15" i="22"/>
  <c r="D15" i="31" s="1"/>
  <c r="D14" i="22"/>
  <c r="D14" i="31" s="1"/>
  <c r="D13" i="22"/>
  <c r="D13" i="31" s="1"/>
  <c r="D12" i="22"/>
  <c r="D12" i="31" s="1"/>
  <c r="D11" i="22"/>
  <c r="D11" i="31" s="1"/>
  <c r="D10" i="31" l="1"/>
  <c r="D8" i="31" s="1"/>
  <c r="H10" i="22"/>
  <c r="G10" i="22"/>
  <c r="F10" i="22"/>
  <c r="E10" i="22"/>
  <c r="D10" i="22"/>
  <c r="F10" i="29" l="1"/>
  <c r="F10" i="20" l="1"/>
  <c r="G10" i="20"/>
  <c r="E10" i="20"/>
  <c r="D12" i="20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s="1"/>
  <c r="H10" i="31" l="1"/>
  <c r="H8" i="31" s="1"/>
  <c r="D10" i="20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1" i="26"/>
  <c r="D12" i="25"/>
  <c r="K12" i="17" s="1"/>
  <c r="D13" i="25"/>
  <c r="K13" i="17" s="1"/>
  <c r="D14" i="25"/>
  <c r="K14" i="17" s="1"/>
  <c r="D15" i="25"/>
  <c r="K15" i="17" s="1"/>
  <c r="D16" i="25"/>
  <c r="D17" i="25"/>
  <c r="D18" i="25"/>
  <c r="K18" i="17" s="1"/>
  <c r="D19" i="25"/>
  <c r="K19" i="17" s="1"/>
  <c r="D20" i="25"/>
  <c r="K20" i="17" s="1"/>
  <c r="D21" i="25"/>
  <c r="K21" i="17" s="1"/>
  <c r="D22" i="25"/>
  <c r="K22" i="17" s="1"/>
  <c r="D23" i="25"/>
  <c r="K23" i="17" s="1"/>
  <c r="D24" i="25"/>
  <c r="K24" i="17" s="1"/>
  <c r="D25" i="25"/>
  <c r="K25" i="17" s="1"/>
  <c r="D26" i="25"/>
  <c r="K26" i="17" s="1"/>
  <c r="D27" i="25"/>
  <c r="K27" i="17" s="1"/>
  <c r="D28" i="25"/>
  <c r="K28" i="17" s="1"/>
  <c r="D29" i="25"/>
  <c r="K29" i="17" s="1"/>
  <c r="D30" i="25"/>
  <c r="K30" i="17" s="1"/>
  <c r="D31" i="25"/>
  <c r="K31" i="17" s="1"/>
  <c r="D32" i="25"/>
  <c r="K32" i="17" s="1"/>
  <c r="D33" i="25"/>
  <c r="K33" i="17" s="1"/>
  <c r="D34" i="25"/>
  <c r="K34" i="17" s="1"/>
  <c r="D35" i="25"/>
  <c r="K35" i="17" s="1"/>
  <c r="D36" i="25"/>
  <c r="K36" i="17" s="1"/>
  <c r="D37" i="25"/>
  <c r="K37" i="17" s="1"/>
  <c r="D38" i="25"/>
  <c r="K38" i="17" s="1"/>
  <c r="D39" i="25"/>
  <c r="K39" i="17" s="1"/>
  <c r="D40" i="25"/>
  <c r="K40" i="17" s="1"/>
  <c r="D41" i="25"/>
  <c r="K41" i="17" s="1"/>
  <c r="D42" i="25"/>
  <c r="K42" i="17" s="1"/>
  <c r="D43" i="25"/>
  <c r="K43" i="17" s="1"/>
  <c r="D44" i="25"/>
  <c r="K44" i="17" s="1"/>
  <c r="D45" i="25"/>
  <c r="K45" i="17" s="1"/>
  <c r="D46" i="25"/>
  <c r="K46" i="17" s="1"/>
  <c r="D47" i="25"/>
  <c r="K47" i="17" s="1"/>
  <c r="D48" i="25"/>
  <c r="K48" i="17" s="1"/>
  <c r="D49" i="25"/>
  <c r="K49" i="17" s="1"/>
  <c r="D50" i="25"/>
  <c r="K50" i="17" s="1"/>
  <c r="D51" i="25"/>
  <c r="K51" i="17" s="1"/>
  <c r="D52" i="25"/>
  <c r="K52" i="17" s="1"/>
  <c r="D53" i="25"/>
  <c r="K53" i="17" s="1"/>
  <c r="D54" i="25"/>
  <c r="K54" i="17" s="1"/>
  <c r="D55" i="25"/>
  <c r="K55" i="17" s="1"/>
  <c r="D56" i="25"/>
  <c r="K56" i="17" s="1"/>
  <c r="D57" i="25"/>
  <c r="K57" i="17" s="1"/>
  <c r="D58" i="25"/>
  <c r="K58" i="17" s="1"/>
  <c r="D59" i="25"/>
  <c r="K59" i="17" s="1"/>
  <c r="D60" i="25"/>
  <c r="K60" i="17" s="1"/>
  <c r="D61" i="25"/>
  <c r="K61" i="17" s="1"/>
  <c r="D62" i="25"/>
  <c r="K62" i="17" s="1"/>
  <c r="D63" i="25"/>
  <c r="K63" i="17" s="1"/>
  <c r="D64" i="25"/>
  <c r="K64" i="17" s="1"/>
  <c r="D65" i="25"/>
  <c r="K65" i="17" s="1"/>
  <c r="D66" i="25"/>
  <c r="K66" i="17" s="1"/>
  <c r="D67" i="25"/>
  <c r="K67" i="17" s="1"/>
  <c r="D68" i="25"/>
  <c r="K68" i="17" s="1"/>
  <c r="D69" i="25"/>
  <c r="K69" i="17" s="1"/>
  <c r="D70" i="25"/>
  <c r="K70" i="17" s="1"/>
  <c r="D71" i="25"/>
  <c r="K71" i="17" s="1"/>
  <c r="D72" i="25"/>
  <c r="K72" i="17" s="1"/>
  <c r="D73" i="25"/>
  <c r="K73" i="17" s="1"/>
  <c r="D74" i="25"/>
  <c r="K74" i="17" s="1"/>
  <c r="D75" i="25"/>
  <c r="K75" i="17" s="1"/>
  <c r="D76" i="25"/>
  <c r="K76" i="17" s="1"/>
  <c r="D77" i="25"/>
  <c r="K77" i="17" s="1"/>
  <c r="D78" i="25"/>
  <c r="K78" i="17" s="1"/>
  <c r="D79" i="25"/>
  <c r="K79" i="17" s="1"/>
  <c r="D80" i="25"/>
  <c r="K80" i="17" s="1"/>
  <c r="D81" i="25"/>
  <c r="K81" i="17" s="1"/>
  <c r="D82" i="25"/>
  <c r="K82" i="17" s="1"/>
  <c r="D83" i="25"/>
  <c r="K83" i="17" s="1"/>
  <c r="D84" i="25"/>
  <c r="K84" i="17" s="1"/>
  <c r="D85" i="25"/>
  <c r="K85" i="17" s="1"/>
  <c r="D86" i="25"/>
  <c r="K86" i="17" s="1"/>
  <c r="D87" i="25"/>
  <c r="K87" i="17" s="1"/>
  <c r="D88" i="25"/>
  <c r="K88" i="17" s="1"/>
  <c r="D89" i="25"/>
  <c r="K89" i="17" s="1"/>
  <c r="D90" i="25"/>
  <c r="K90" i="17" s="1"/>
  <c r="D91" i="25"/>
  <c r="K91" i="17" s="1"/>
  <c r="D92" i="25"/>
  <c r="K92" i="17" s="1"/>
  <c r="D93" i="25"/>
  <c r="K93" i="17" s="1"/>
  <c r="D94" i="25"/>
  <c r="K94" i="17" s="1"/>
  <c r="D95" i="25"/>
  <c r="K95" i="17" s="1"/>
  <c r="D96" i="25"/>
  <c r="K96" i="17" s="1"/>
  <c r="D98" i="25"/>
  <c r="K98" i="17" s="1"/>
  <c r="D99" i="25"/>
  <c r="K99" i="17" s="1"/>
  <c r="D100" i="25"/>
  <c r="K100" i="17" s="1"/>
  <c r="D101" i="25"/>
  <c r="K101" i="17" s="1"/>
  <c r="D102" i="25"/>
  <c r="K102" i="17" s="1"/>
  <c r="D103" i="25"/>
  <c r="K103" i="17" s="1"/>
  <c r="D104" i="25"/>
  <c r="K104" i="17" s="1"/>
  <c r="D105" i="25"/>
  <c r="K105" i="17" s="1"/>
  <c r="D106" i="25"/>
  <c r="K106" i="17" s="1"/>
  <c r="D107" i="25"/>
  <c r="K107" i="17" s="1"/>
  <c r="D108" i="25"/>
  <c r="K108" i="17" s="1"/>
  <c r="D109" i="25"/>
  <c r="K109" i="17" s="1"/>
  <c r="D110" i="25"/>
  <c r="K110" i="17" s="1"/>
  <c r="D111" i="25"/>
  <c r="K111" i="17" s="1"/>
  <c r="D112" i="25"/>
  <c r="K112" i="17" s="1"/>
  <c r="D113" i="25"/>
  <c r="K113" i="17" s="1"/>
  <c r="D114" i="25"/>
  <c r="K114" i="17" s="1"/>
  <c r="D115" i="25"/>
  <c r="K115" i="17" s="1"/>
  <c r="D116" i="25"/>
  <c r="K116" i="17" s="1"/>
  <c r="D117" i="25"/>
  <c r="K117" i="17" s="1"/>
  <c r="D118" i="25"/>
  <c r="K118" i="17" s="1"/>
  <c r="D119" i="25"/>
  <c r="K119" i="17" s="1"/>
  <c r="D120" i="25"/>
  <c r="K120" i="17" s="1"/>
  <c r="D121" i="25"/>
  <c r="K121" i="17" s="1"/>
  <c r="D122" i="25"/>
  <c r="K122" i="17" s="1"/>
  <c r="D123" i="25"/>
  <c r="K123" i="17" s="1"/>
  <c r="D124" i="25"/>
  <c r="K124" i="17" s="1"/>
  <c r="D125" i="25"/>
  <c r="K125" i="17" s="1"/>
  <c r="D126" i="25"/>
  <c r="K126" i="17" s="1"/>
  <c r="D127" i="25"/>
  <c r="K127" i="17" s="1"/>
  <c r="D128" i="25"/>
  <c r="K128" i="17" s="1"/>
  <c r="D129" i="25"/>
  <c r="K129" i="17" s="1"/>
  <c r="D130" i="25"/>
  <c r="K130" i="17" s="1"/>
  <c r="D131" i="25"/>
  <c r="K131" i="17" s="1"/>
  <c r="D132" i="25"/>
  <c r="K132" i="17" s="1"/>
  <c r="D133" i="25"/>
  <c r="K133" i="17" s="1"/>
  <c r="D134" i="25"/>
  <c r="K134" i="17" s="1"/>
  <c r="D135" i="25"/>
  <c r="K135" i="17" s="1"/>
  <c r="D136" i="25"/>
  <c r="K136" i="17" s="1"/>
  <c r="D137" i="25"/>
  <c r="K137" i="17" s="1"/>
  <c r="D138" i="25"/>
  <c r="K138" i="17" s="1"/>
  <c r="D139" i="25"/>
  <c r="K139" i="17" s="1"/>
  <c r="D140" i="25"/>
  <c r="K140" i="17" s="1"/>
  <c r="D141" i="25"/>
  <c r="K141" i="17" s="1"/>
  <c r="D142" i="25"/>
  <c r="K142" i="17" s="1"/>
  <c r="D143" i="25"/>
  <c r="K143" i="17" s="1"/>
  <c r="D144" i="25"/>
  <c r="K144" i="17" s="1"/>
  <c r="D145" i="25"/>
  <c r="K145" i="17" s="1"/>
  <c r="D146" i="25"/>
  <c r="K146" i="17" s="1"/>
  <c r="D147" i="25"/>
  <c r="K147" i="17" s="1"/>
  <c r="D148" i="25"/>
  <c r="K148" i="17" s="1"/>
  <c r="D149" i="25"/>
  <c r="K149" i="17" s="1"/>
  <c r="D150" i="25"/>
  <c r="K150" i="17" s="1"/>
  <c r="D151" i="25"/>
  <c r="K151" i="17" s="1"/>
  <c r="D152" i="25"/>
  <c r="K152" i="17" s="1"/>
  <c r="D153" i="25"/>
  <c r="K153" i="17" s="1"/>
  <c r="D11" i="25"/>
  <c r="K11" i="17" s="1"/>
  <c r="K16" i="17" l="1"/>
  <c r="K17" i="17"/>
  <c r="D10" i="25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9" i="24"/>
  <c r="P153" i="17" l="1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6" i="17"/>
  <c r="L95" i="17"/>
  <c r="L94" i="17"/>
  <c r="L93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E10" i="29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Q56" i="17" l="1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D10" i="29"/>
  <c r="E10" i="28"/>
  <c r="F10" i="28"/>
  <c r="G10" i="28"/>
  <c r="H10" i="28"/>
  <c r="I10" i="28"/>
  <c r="D10" i="28"/>
  <c r="D10" i="27"/>
  <c r="H10" i="26"/>
  <c r="G10" i="26"/>
  <c r="F10" i="26"/>
  <c r="E10" i="26"/>
  <c r="D10" i="26"/>
  <c r="E10" i="24"/>
  <c r="F10" i="24"/>
  <c r="G10" i="24"/>
  <c r="G8" i="24" s="1"/>
  <c r="E10" i="17"/>
  <c r="E8" i="17" s="1"/>
  <c r="I10" i="17"/>
  <c r="I8" i="17" s="1"/>
  <c r="J10" i="17"/>
  <c r="J8" i="17" s="1"/>
  <c r="K10" i="17"/>
  <c r="K8" i="17" s="1"/>
  <c r="L10" i="17"/>
  <c r="L8" i="17" s="1"/>
  <c r="N10" i="17"/>
  <c r="N8" i="17" s="1"/>
  <c r="O10" i="17"/>
  <c r="O8" i="17" s="1"/>
  <c r="P10" i="17"/>
  <c r="P8" i="17" s="1"/>
  <c r="D10" i="17"/>
  <c r="D8" i="17" s="1"/>
  <c r="D10" i="24"/>
  <c r="D8" i="24" s="1"/>
  <c r="D10" i="23"/>
  <c r="Q10" i="17" l="1"/>
  <c r="Q8" i="17" s="1"/>
  <c r="I10" i="31"/>
  <c r="I8" i="31" s="1"/>
  <c r="J10" i="31"/>
  <c r="J8" i="31" s="1"/>
  <c r="R10" i="17"/>
  <c r="R8" i="17" s="1"/>
  <c r="J154" i="18"/>
  <c r="D154" i="18" s="1"/>
  <c r="J153" i="18"/>
  <c r="D153" i="18" s="1"/>
  <c r="J152" i="18"/>
  <c r="D152" i="18" s="1"/>
  <c r="J151" i="18"/>
  <c r="D151" i="18" s="1"/>
  <c r="J150" i="18"/>
  <c r="D150" i="18" s="1"/>
  <c r="J149" i="18"/>
  <c r="D149" i="18" s="1"/>
  <c r="J148" i="18"/>
  <c r="D148" i="18" s="1"/>
  <c r="J147" i="18"/>
  <c r="F147" i="18"/>
  <c r="J146" i="18"/>
  <c r="F146" i="18"/>
  <c r="J145" i="18"/>
  <c r="F145" i="18"/>
  <c r="J144" i="18"/>
  <c r="F144" i="18"/>
  <c r="J143" i="18"/>
  <c r="F143" i="18"/>
  <c r="J142" i="18"/>
  <c r="F142" i="18"/>
  <c r="J141" i="18"/>
  <c r="F141" i="18"/>
  <c r="J140" i="18"/>
  <c r="F140" i="18"/>
  <c r="J139" i="18"/>
  <c r="F139" i="18"/>
  <c r="J138" i="18"/>
  <c r="F138" i="18"/>
  <c r="J137" i="18"/>
  <c r="D137" i="18" s="1"/>
  <c r="J136" i="18"/>
  <c r="D136" i="18" s="1"/>
  <c r="J135" i="18"/>
  <c r="D135" i="18" s="1"/>
  <c r="J134" i="18"/>
  <c r="D134" i="18" s="1"/>
  <c r="J133" i="18"/>
  <c r="D133" i="18" s="1"/>
  <c r="J132" i="18"/>
  <c r="D132" i="18" s="1"/>
  <c r="J131" i="18"/>
  <c r="D131" i="18" s="1"/>
  <c r="J130" i="18"/>
  <c r="D130" i="18" s="1"/>
  <c r="J129" i="18"/>
  <c r="D129" i="18" s="1"/>
  <c r="J128" i="18"/>
  <c r="D128" i="18" s="1"/>
  <c r="J127" i="18"/>
  <c r="D127" i="18" s="1"/>
  <c r="J126" i="18"/>
  <c r="D126" i="18" s="1"/>
  <c r="J125" i="18"/>
  <c r="D125" i="18" s="1"/>
  <c r="J124" i="18"/>
  <c r="D124" i="18" s="1"/>
  <c r="J123" i="18"/>
  <c r="D123" i="18" s="1"/>
  <c r="J122" i="18"/>
  <c r="D122" i="18" s="1"/>
  <c r="J121" i="18"/>
  <c r="D121" i="18" s="1"/>
  <c r="J120" i="18"/>
  <c r="D120" i="18" s="1"/>
  <c r="J119" i="18"/>
  <c r="D119" i="18" s="1"/>
  <c r="J118" i="18"/>
  <c r="D118" i="18" s="1"/>
  <c r="J117" i="18"/>
  <c r="D117" i="18" s="1"/>
  <c r="J116" i="18"/>
  <c r="D116" i="18" s="1"/>
  <c r="J115" i="18"/>
  <c r="F115" i="18"/>
  <c r="J114" i="18"/>
  <c r="F114" i="18"/>
  <c r="J113" i="18"/>
  <c r="F113" i="18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F97" i="18"/>
  <c r="J96" i="18"/>
  <c r="F96" i="18"/>
  <c r="J95" i="18"/>
  <c r="F95" i="18"/>
  <c r="M94" i="18"/>
  <c r="H93" i="17" s="1"/>
  <c r="H10" i="17" s="1"/>
  <c r="H8" i="17" s="1"/>
  <c r="K94" i="18"/>
  <c r="K11" i="18" s="1"/>
  <c r="I94" i="18"/>
  <c r="I11" i="18" s="1"/>
  <c r="H94" i="18"/>
  <c r="H11" i="18" s="1"/>
  <c r="G94" i="18"/>
  <c r="G11" i="18" s="1"/>
  <c r="E94" i="18"/>
  <c r="J93" i="18"/>
  <c r="D93" i="18" s="1"/>
  <c r="J92" i="18"/>
  <c r="F92" i="18"/>
  <c r="J91" i="18"/>
  <c r="F91" i="18"/>
  <c r="J90" i="18"/>
  <c r="F90" i="18"/>
  <c r="J89" i="18"/>
  <c r="F89" i="18"/>
  <c r="J88" i="18"/>
  <c r="F88" i="18"/>
  <c r="J87" i="18"/>
  <c r="F87" i="18"/>
  <c r="J86" i="18"/>
  <c r="F86" i="18"/>
  <c r="J85" i="18"/>
  <c r="F85" i="18"/>
  <c r="J84" i="18"/>
  <c r="F84" i="18"/>
  <c r="J83" i="18"/>
  <c r="F83" i="18"/>
  <c r="J82" i="18"/>
  <c r="F82" i="18"/>
  <c r="J81" i="18"/>
  <c r="F81" i="18"/>
  <c r="J80" i="18"/>
  <c r="F80" i="18"/>
  <c r="J79" i="18"/>
  <c r="F79" i="18"/>
  <c r="J78" i="18"/>
  <c r="F78" i="18"/>
  <c r="J77" i="18"/>
  <c r="F77" i="18"/>
  <c r="J76" i="18"/>
  <c r="F76" i="18"/>
  <c r="J75" i="18"/>
  <c r="F75" i="18"/>
  <c r="J74" i="18"/>
  <c r="F74" i="18"/>
  <c r="J73" i="18"/>
  <c r="F73" i="18"/>
  <c r="J72" i="18"/>
  <c r="F72" i="18"/>
  <c r="J71" i="18"/>
  <c r="F71" i="18"/>
  <c r="J70" i="18"/>
  <c r="F70" i="18"/>
  <c r="J69" i="18"/>
  <c r="F69" i="18"/>
  <c r="J68" i="18"/>
  <c r="F68" i="18"/>
  <c r="J67" i="18"/>
  <c r="D67" i="18" s="1"/>
  <c r="J66" i="18"/>
  <c r="D66" i="18" s="1"/>
  <c r="J65" i="18"/>
  <c r="D65" i="18" s="1"/>
  <c r="J64" i="18"/>
  <c r="F64" i="18"/>
  <c r="J63" i="18"/>
  <c r="F63" i="18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J12" i="18"/>
  <c r="F12" i="18"/>
  <c r="J10" i="18"/>
  <c r="D10" i="18" s="1"/>
  <c r="D96" i="18" l="1"/>
  <c r="D143" i="18"/>
  <c r="G142" i="17" s="1"/>
  <c r="G65" i="17"/>
  <c r="K65" i="31"/>
  <c r="M65" i="31" s="1"/>
  <c r="G116" i="17"/>
  <c r="K116" i="31"/>
  <c r="M116" i="31" s="1"/>
  <c r="G120" i="17"/>
  <c r="K120" i="31"/>
  <c r="M120" i="31" s="1"/>
  <c r="G124" i="17"/>
  <c r="K124" i="31"/>
  <c r="M124" i="31" s="1"/>
  <c r="G128" i="17"/>
  <c r="K128" i="31"/>
  <c r="M128" i="31" s="1"/>
  <c r="G132" i="17"/>
  <c r="K132" i="31"/>
  <c r="M132" i="31" s="1"/>
  <c r="G136" i="17"/>
  <c r="K136" i="31"/>
  <c r="M136" i="31" s="1"/>
  <c r="G147" i="17"/>
  <c r="K147" i="31"/>
  <c r="M147" i="31" s="1"/>
  <c r="G151" i="17"/>
  <c r="K151" i="31"/>
  <c r="M151" i="31" s="1"/>
  <c r="G66" i="17"/>
  <c r="K66" i="31"/>
  <c r="M66" i="31" s="1"/>
  <c r="G117" i="17"/>
  <c r="K117" i="31"/>
  <c r="M117" i="31" s="1"/>
  <c r="G121" i="17"/>
  <c r="K121" i="31"/>
  <c r="M121" i="31" s="1"/>
  <c r="G125" i="17"/>
  <c r="K125" i="31"/>
  <c r="M125" i="31" s="1"/>
  <c r="G129" i="17"/>
  <c r="K129" i="31"/>
  <c r="M129" i="31" s="1"/>
  <c r="G133" i="17"/>
  <c r="K133" i="31"/>
  <c r="M133" i="31" s="1"/>
  <c r="G148" i="17"/>
  <c r="K148" i="31"/>
  <c r="M148" i="31" s="1"/>
  <c r="G152" i="17"/>
  <c r="K152" i="31"/>
  <c r="M152" i="31" s="1"/>
  <c r="G95" i="17"/>
  <c r="K95" i="31"/>
  <c r="M95" i="31" s="1"/>
  <c r="G9" i="17"/>
  <c r="K9" i="31"/>
  <c r="M9" i="31" s="1"/>
  <c r="G118" i="17"/>
  <c r="K118" i="31"/>
  <c r="M118" i="31" s="1"/>
  <c r="G122" i="17"/>
  <c r="K122" i="31"/>
  <c r="M122" i="31" s="1"/>
  <c r="G126" i="17"/>
  <c r="K126" i="31"/>
  <c r="M126" i="31" s="1"/>
  <c r="G130" i="17"/>
  <c r="K130" i="31"/>
  <c r="M130" i="31" s="1"/>
  <c r="G134" i="17"/>
  <c r="K134" i="31"/>
  <c r="M134" i="31" s="1"/>
  <c r="G149" i="17"/>
  <c r="K149" i="31"/>
  <c r="M149" i="31" s="1"/>
  <c r="G153" i="17"/>
  <c r="K153" i="31"/>
  <c r="M153" i="31" s="1"/>
  <c r="G64" i="17"/>
  <c r="K64" i="31"/>
  <c r="M64" i="31" s="1"/>
  <c r="G115" i="17"/>
  <c r="K115" i="31"/>
  <c r="M115" i="31" s="1"/>
  <c r="G119" i="17"/>
  <c r="K119" i="31"/>
  <c r="M119" i="31" s="1"/>
  <c r="G123" i="17"/>
  <c r="K123" i="31"/>
  <c r="M123" i="31" s="1"/>
  <c r="G127" i="17"/>
  <c r="K127" i="31"/>
  <c r="M127" i="31" s="1"/>
  <c r="G131" i="17"/>
  <c r="K131" i="31"/>
  <c r="M131" i="31" s="1"/>
  <c r="G135" i="17"/>
  <c r="K135" i="31"/>
  <c r="M135" i="31" s="1"/>
  <c r="G150" i="17"/>
  <c r="K150" i="31"/>
  <c r="M150" i="31" s="1"/>
  <c r="G92" i="17"/>
  <c r="K92" i="31"/>
  <c r="M92" i="31" s="1"/>
  <c r="D38" i="18"/>
  <c r="D107" i="18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M11" i="18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E11" i="18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F11" i="18" s="1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F127" i="17" l="1"/>
  <c r="S127" i="17" s="1"/>
  <c r="F130" i="17"/>
  <c r="S130" i="17" s="1"/>
  <c r="F9" i="17"/>
  <c r="S9" i="17" s="1"/>
  <c r="F133" i="17"/>
  <c r="S133" i="17" s="1"/>
  <c r="F117" i="17"/>
  <c r="S117" i="17" s="1"/>
  <c r="F136" i="17"/>
  <c r="S136" i="17" s="1"/>
  <c r="F120" i="17"/>
  <c r="S120" i="17" s="1"/>
  <c r="F64" i="17"/>
  <c r="S64" i="17" s="1"/>
  <c r="F150" i="17"/>
  <c r="S150" i="17" s="1"/>
  <c r="F123" i="17"/>
  <c r="S123" i="17" s="1"/>
  <c r="F126" i="17"/>
  <c r="S126" i="17" s="1"/>
  <c r="F95" i="17"/>
  <c r="S95" i="17" s="1"/>
  <c r="F129" i="17"/>
  <c r="S129" i="17" s="1"/>
  <c r="F66" i="17"/>
  <c r="S66" i="17" s="1"/>
  <c r="F132" i="17"/>
  <c r="S132" i="17" s="1"/>
  <c r="F116" i="17"/>
  <c r="S116" i="17" s="1"/>
  <c r="F153" i="17"/>
  <c r="S153" i="17" s="1"/>
  <c r="F92" i="17"/>
  <c r="S92" i="17" s="1"/>
  <c r="F119" i="17"/>
  <c r="S119" i="17" s="1"/>
  <c r="F149" i="17"/>
  <c r="S149" i="17" s="1"/>
  <c r="F122" i="17"/>
  <c r="S122" i="17" s="1"/>
  <c r="F152" i="17"/>
  <c r="S152" i="17" s="1"/>
  <c r="F125" i="17"/>
  <c r="S125" i="17" s="1"/>
  <c r="F151" i="17"/>
  <c r="S151" i="17" s="1"/>
  <c r="F128" i="17"/>
  <c r="S128" i="17" s="1"/>
  <c r="F65" i="17"/>
  <c r="S65" i="17" s="1"/>
  <c r="F135" i="17"/>
  <c r="S135" i="17" s="1"/>
  <c r="F142" i="17"/>
  <c r="S142" i="17" s="1"/>
  <c r="F131" i="17"/>
  <c r="S131" i="17" s="1"/>
  <c r="F115" i="17"/>
  <c r="S115" i="17" s="1"/>
  <c r="F134" i="17"/>
  <c r="S134" i="17" s="1"/>
  <c r="F118" i="17"/>
  <c r="S118" i="17" s="1"/>
  <c r="F148" i="17"/>
  <c r="S148" i="17" s="1"/>
  <c r="F121" i="17"/>
  <c r="S121" i="17" s="1"/>
  <c r="F147" i="17"/>
  <c r="S147" i="17" s="1"/>
  <c r="F124" i="17"/>
  <c r="S124" i="17" s="1"/>
  <c r="K142" i="31"/>
  <c r="M142" i="31" s="1"/>
  <c r="G61" i="17"/>
  <c r="F61" i="17" s="1"/>
  <c r="K61" i="31"/>
  <c r="M61" i="31" s="1"/>
  <c r="G100" i="17"/>
  <c r="F100" i="17" s="1"/>
  <c r="K100" i="31"/>
  <c r="M100" i="31" s="1"/>
  <c r="G23" i="17"/>
  <c r="K23" i="31"/>
  <c r="M23" i="31" s="1"/>
  <c r="G63" i="17"/>
  <c r="K63" i="31"/>
  <c r="M63" i="31" s="1"/>
  <c r="G81" i="17"/>
  <c r="K81" i="31"/>
  <c r="M81" i="31" s="1"/>
  <c r="G80" i="17"/>
  <c r="K80" i="31"/>
  <c r="M80" i="31" s="1"/>
  <c r="G143" i="17"/>
  <c r="F143" i="17" s="1"/>
  <c r="S143" i="17" s="1"/>
  <c r="K143" i="31"/>
  <c r="M143" i="31" s="1"/>
  <c r="G25" i="17"/>
  <c r="K25" i="31"/>
  <c r="M25" i="31" s="1"/>
  <c r="G20" i="17"/>
  <c r="F20" i="17" s="1"/>
  <c r="K20" i="31"/>
  <c r="M20" i="31" s="1"/>
  <c r="G146" i="17"/>
  <c r="K146" i="31"/>
  <c r="M146" i="31" s="1"/>
  <c r="G52" i="17"/>
  <c r="K52" i="31"/>
  <c r="M52" i="31" s="1"/>
  <c r="G75" i="17"/>
  <c r="F75" i="17" s="1"/>
  <c r="K75" i="31"/>
  <c r="M75" i="31" s="1"/>
  <c r="G43" i="17"/>
  <c r="K43" i="31"/>
  <c r="M43" i="31" s="1"/>
  <c r="G17" i="17"/>
  <c r="K17" i="31"/>
  <c r="M17" i="31" s="1"/>
  <c r="G105" i="17"/>
  <c r="K105" i="31"/>
  <c r="M105" i="31" s="1"/>
  <c r="G101" i="17"/>
  <c r="K101" i="31"/>
  <c r="M101" i="31" s="1"/>
  <c r="G91" i="17"/>
  <c r="K91" i="31"/>
  <c r="M91" i="31" s="1"/>
  <c r="G49" i="17"/>
  <c r="K49" i="31"/>
  <c r="M49" i="31" s="1"/>
  <c r="G70" i="17"/>
  <c r="K70" i="31"/>
  <c r="M70" i="31" s="1"/>
  <c r="G27" i="17"/>
  <c r="K27" i="31"/>
  <c r="M27" i="31" s="1"/>
  <c r="G11" i="17"/>
  <c r="F11" i="17" s="1"/>
  <c r="S11" i="17" s="1"/>
  <c r="K11" i="31"/>
  <c r="M11" i="31" s="1"/>
  <c r="G144" i="17"/>
  <c r="K144" i="31"/>
  <c r="M144" i="31" s="1"/>
  <c r="G87" i="17"/>
  <c r="K87" i="31"/>
  <c r="M87" i="31" s="1"/>
  <c r="G73" i="17"/>
  <c r="K73" i="31"/>
  <c r="M73" i="31" s="1"/>
  <c r="G83" i="17"/>
  <c r="F83" i="17" s="1"/>
  <c r="S83" i="17" s="1"/>
  <c r="K83" i="31"/>
  <c r="M83" i="31" s="1"/>
  <c r="G72" i="17"/>
  <c r="K72" i="31"/>
  <c r="M72" i="31" s="1"/>
  <c r="G33" i="17"/>
  <c r="K33" i="31"/>
  <c r="M33" i="31" s="1"/>
  <c r="G99" i="17"/>
  <c r="K99" i="31"/>
  <c r="M99" i="31" s="1"/>
  <c r="G56" i="17"/>
  <c r="F56" i="17" s="1"/>
  <c r="K56" i="31"/>
  <c r="M56" i="31" s="1"/>
  <c r="G113" i="17"/>
  <c r="K113" i="31"/>
  <c r="M113" i="31" s="1"/>
  <c r="G51" i="17"/>
  <c r="K51" i="31"/>
  <c r="M51" i="31" s="1"/>
  <c r="G112" i="17"/>
  <c r="K112" i="31"/>
  <c r="M112" i="31" s="1"/>
  <c r="G138" i="17"/>
  <c r="F138" i="17" s="1"/>
  <c r="S138" i="17" s="1"/>
  <c r="K138" i="31"/>
  <c r="M138" i="31" s="1"/>
  <c r="G108" i="17"/>
  <c r="K108" i="31"/>
  <c r="M108" i="31" s="1"/>
  <c r="G36" i="17"/>
  <c r="K36" i="31"/>
  <c r="M36" i="31" s="1"/>
  <c r="G46" i="17"/>
  <c r="K46" i="31"/>
  <c r="M46" i="31" s="1"/>
  <c r="G102" i="17"/>
  <c r="F102" i="17" s="1"/>
  <c r="S102" i="17" s="1"/>
  <c r="K102" i="31"/>
  <c r="M102" i="31" s="1"/>
  <c r="G71" i="17"/>
  <c r="K71" i="31"/>
  <c r="M71" i="31" s="1"/>
  <c r="G39" i="17"/>
  <c r="F39" i="17" s="1"/>
  <c r="S39" i="17" s="1"/>
  <c r="K39" i="31"/>
  <c r="M39" i="31" s="1"/>
  <c r="G67" i="17"/>
  <c r="K67" i="31"/>
  <c r="M67" i="31" s="1"/>
  <c r="G45" i="17"/>
  <c r="K45" i="31"/>
  <c r="M45" i="31" s="1"/>
  <c r="G97" i="17"/>
  <c r="K97" i="31"/>
  <c r="M97" i="31" s="1"/>
  <c r="G34" i="17"/>
  <c r="K34" i="31"/>
  <c r="M34" i="31" s="1"/>
  <c r="G137" i="17"/>
  <c r="K137" i="31"/>
  <c r="M137" i="31" s="1"/>
  <c r="G103" i="17"/>
  <c r="K103" i="31"/>
  <c r="M103" i="31" s="1"/>
  <c r="G42" i="17"/>
  <c r="K42" i="31"/>
  <c r="M42" i="31" s="1"/>
  <c r="G114" i="17"/>
  <c r="K114" i="31"/>
  <c r="M114" i="31" s="1"/>
  <c r="G24" i="17"/>
  <c r="K24" i="31"/>
  <c r="M24" i="31" s="1"/>
  <c r="G84" i="17"/>
  <c r="K84" i="31"/>
  <c r="M84" i="31" s="1"/>
  <c r="G90" i="17"/>
  <c r="K90" i="31"/>
  <c r="M90" i="31" s="1"/>
  <c r="G37" i="17"/>
  <c r="K37" i="31"/>
  <c r="M37" i="31" s="1"/>
  <c r="G107" i="17"/>
  <c r="K107" i="31"/>
  <c r="M107" i="31" s="1"/>
  <c r="G94" i="17"/>
  <c r="K94" i="31"/>
  <c r="M94" i="31" s="1"/>
  <c r="G29" i="17"/>
  <c r="K29" i="31"/>
  <c r="M29" i="31" s="1"/>
  <c r="G145" i="17"/>
  <c r="K145" i="31"/>
  <c r="M145" i="31" s="1"/>
  <c r="G26" i="17"/>
  <c r="K26" i="31"/>
  <c r="M26" i="31" s="1"/>
  <c r="G98" i="17"/>
  <c r="K98" i="31"/>
  <c r="M98" i="31" s="1"/>
  <c r="G85" i="17"/>
  <c r="K85" i="31"/>
  <c r="M85" i="31" s="1"/>
  <c r="G16" i="17"/>
  <c r="K16" i="31"/>
  <c r="M16" i="31" s="1"/>
  <c r="G48" i="17"/>
  <c r="K48" i="31"/>
  <c r="M48" i="31" s="1"/>
  <c r="G76" i="17"/>
  <c r="K76" i="31"/>
  <c r="M76" i="31" s="1"/>
  <c r="G82" i="17"/>
  <c r="K82" i="31"/>
  <c r="M82" i="31" s="1"/>
  <c r="G141" i="17"/>
  <c r="K141" i="31"/>
  <c r="M141" i="31" s="1"/>
  <c r="G47" i="17"/>
  <c r="K47" i="31"/>
  <c r="M47" i="31" s="1"/>
  <c r="G140" i="17"/>
  <c r="K140" i="31"/>
  <c r="M140" i="31" s="1"/>
  <c r="G13" i="17"/>
  <c r="K13" i="31"/>
  <c r="M13" i="31" s="1"/>
  <c r="G62" i="17"/>
  <c r="K62" i="31"/>
  <c r="M62" i="31" s="1"/>
  <c r="G21" i="17"/>
  <c r="K21" i="31"/>
  <c r="M21" i="31" s="1"/>
  <c r="G58" i="17"/>
  <c r="K58" i="31"/>
  <c r="M58" i="31" s="1"/>
  <c r="G77" i="17"/>
  <c r="K77" i="31"/>
  <c r="M77" i="31" s="1"/>
  <c r="G44" i="17"/>
  <c r="K44" i="31"/>
  <c r="M44" i="31" s="1"/>
  <c r="G40" i="17"/>
  <c r="K40" i="31"/>
  <c r="M40" i="31" s="1"/>
  <c r="G59" i="17"/>
  <c r="K59" i="31"/>
  <c r="M59" i="31" s="1"/>
  <c r="G68" i="17"/>
  <c r="K68" i="31"/>
  <c r="M68" i="31" s="1"/>
  <c r="G74" i="17"/>
  <c r="K74" i="31"/>
  <c r="M74" i="31" s="1"/>
  <c r="G106" i="17"/>
  <c r="K106" i="31"/>
  <c r="M106" i="31" s="1"/>
  <c r="G55" i="17"/>
  <c r="K55" i="31"/>
  <c r="M55" i="31" s="1"/>
  <c r="G110" i="17"/>
  <c r="K110" i="31"/>
  <c r="M110" i="31" s="1"/>
  <c r="G104" i="17"/>
  <c r="K104" i="31"/>
  <c r="M104" i="31" s="1"/>
  <c r="G12" i="17"/>
  <c r="K12" i="31"/>
  <c r="M12" i="31" s="1"/>
  <c r="G31" i="17"/>
  <c r="K31" i="31"/>
  <c r="M31" i="31" s="1"/>
  <c r="G53" i="17"/>
  <c r="K53" i="31"/>
  <c r="M53" i="31" s="1"/>
  <c r="G22" i="17"/>
  <c r="K22" i="31"/>
  <c r="M22" i="31" s="1"/>
  <c r="G60" i="17"/>
  <c r="K60" i="31"/>
  <c r="M60" i="31" s="1"/>
  <c r="G79" i="17"/>
  <c r="F79" i="17" s="1"/>
  <c r="K79" i="31"/>
  <c r="M79" i="31" s="1"/>
  <c r="G50" i="17"/>
  <c r="K50" i="31"/>
  <c r="M50" i="31" s="1"/>
  <c r="G111" i="17"/>
  <c r="K111" i="31"/>
  <c r="M111" i="31" s="1"/>
  <c r="G32" i="17"/>
  <c r="K32" i="31"/>
  <c r="M32" i="31" s="1"/>
  <c r="G86" i="17"/>
  <c r="K86" i="31"/>
  <c r="M86" i="31" s="1"/>
  <c r="G69" i="17"/>
  <c r="K69" i="31"/>
  <c r="M69" i="31" s="1"/>
  <c r="G41" i="17"/>
  <c r="K41" i="31"/>
  <c r="M41" i="31" s="1"/>
  <c r="G96" i="17"/>
  <c r="K96" i="31"/>
  <c r="M96" i="31" s="1"/>
  <c r="G54" i="17"/>
  <c r="F54" i="17" s="1"/>
  <c r="S54" i="17" s="1"/>
  <c r="K54" i="31"/>
  <c r="M54" i="31" s="1"/>
  <c r="G139" i="17"/>
  <c r="K139" i="31"/>
  <c r="M139" i="31" s="1"/>
  <c r="G89" i="17"/>
  <c r="K89" i="31"/>
  <c r="M89" i="31" s="1"/>
  <c r="G109" i="17"/>
  <c r="K109" i="31"/>
  <c r="M109" i="31" s="1"/>
  <c r="G88" i="17"/>
  <c r="F88" i="17" s="1"/>
  <c r="S88" i="17" s="1"/>
  <c r="K88" i="31"/>
  <c r="M88" i="31" s="1"/>
  <c r="G15" i="17"/>
  <c r="K15" i="31"/>
  <c r="M15" i="31" s="1"/>
  <c r="G14" i="17"/>
  <c r="K14" i="31"/>
  <c r="M14" i="31" s="1"/>
  <c r="G78" i="17"/>
  <c r="K78" i="31"/>
  <c r="M78" i="31" s="1"/>
  <c r="G28" i="17"/>
  <c r="K28" i="31"/>
  <c r="M28" i="31" s="1"/>
  <c r="G35" i="17"/>
  <c r="K35" i="31"/>
  <c r="M35" i="31" s="1"/>
  <c r="G18" i="17"/>
  <c r="K18" i="31"/>
  <c r="M18" i="31" s="1"/>
  <c r="G19" i="17"/>
  <c r="K19" i="31"/>
  <c r="M19" i="31" s="1"/>
  <c r="G30" i="17"/>
  <c r="K30" i="31"/>
  <c r="M30" i="31" s="1"/>
  <c r="G38" i="17"/>
  <c r="K38" i="31"/>
  <c r="M38" i="31" s="1"/>
  <c r="G57" i="17"/>
  <c r="K57" i="31"/>
  <c r="M57" i="31" s="1"/>
  <c r="S75" i="17"/>
  <c r="S100" i="17"/>
  <c r="S79" i="17"/>
  <c r="S20" i="17"/>
  <c r="S61" i="17"/>
  <c r="S56" i="17"/>
  <c r="J94" i="18"/>
  <c r="L11" i="18"/>
  <c r="F78" i="17" l="1"/>
  <c r="S78" i="17" s="1"/>
  <c r="F32" i="17"/>
  <c r="S32" i="17" s="1"/>
  <c r="F21" i="17"/>
  <c r="S21" i="17" s="1"/>
  <c r="F137" i="17"/>
  <c r="S137" i="17" s="1"/>
  <c r="F46" i="17"/>
  <c r="S46" i="17" s="1"/>
  <c r="F112" i="17"/>
  <c r="S112" i="17" s="1"/>
  <c r="F99" i="17"/>
  <c r="S99" i="17" s="1"/>
  <c r="F27" i="17"/>
  <c r="S27" i="17" s="1"/>
  <c r="F101" i="17"/>
  <c r="S101" i="17" s="1"/>
  <c r="F25" i="17"/>
  <c r="S25" i="17" s="1"/>
  <c r="F63" i="17"/>
  <c r="S63" i="17" s="1"/>
  <c r="F109" i="17"/>
  <c r="S109" i="17" s="1"/>
  <c r="F40" i="17"/>
  <c r="S40" i="17" s="1"/>
  <c r="F26" i="17"/>
  <c r="S26" i="17" s="1"/>
  <c r="F73" i="17"/>
  <c r="S73" i="17" s="1"/>
  <c r="F14" i="17"/>
  <c r="S14" i="17" s="1"/>
  <c r="F111" i="17"/>
  <c r="S111" i="17" s="1"/>
  <c r="F74" i="17"/>
  <c r="S74" i="17" s="1"/>
  <c r="F141" i="17"/>
  <c r="S141" i="17" s="1"/>
  <c r="F37" i="17"/>
  <c r="S37" i="17" s="1"/>
  <c r="F51" i="17"/>
  <c r="S51" i="17" s="1"/>
  <c r="F33" i="17"/>
  <c r="S33" i="17" s="1"/>
  <c r="F70" i="17"/>
  <c r="S70" i="17" s="1"/>
  <c r="F105" i="17"/>
  <c r="S105" i="17" s="1"/>
  <c r="F23" i="17"/>
  <c r="S23" i="17" s="1"/>
  <c r="F19" i="17"/>
  <c r="S19" i="17" s="1"/>
  <c r="F47" i="17"/>
  <c r="S47" i="17" s="1"/>
  <c r="F57" i="17"/>
  <c r="S57" i="17" s="1"/>
  <c r="F18" i="17"/>
  <c r="S18" i="17" s="1"/>
  <c r="F89" i="17"/>
  <c r="S89" i="17" s="1"/>
  <c r="F41" i="17"/>
  <c r="S41" i="17" s="1"/>
  <c r="F22" i="17"/>
  <c r="S22" i="17" s="1"/>
  <c r="F104" i="17"/>
  <c r="S104" i="17" s="1"/>
  <c r="F44" i="17"/>
  <c r="S44" i="17" s="1"/>
  <c r="F62" i="17"/>
  <c r="S62" i="17" s="1"/>
  <c r="F16" i="17"/>
  <c r="S16" i="17" s="1"/>
  <c r="F145" i="17"/>
  <c r="S145" i="17" s="1"/>
  <c r="F114" i="17"/>
  <c r="S114" i="17" s="1"/>
  <c r="F34" i="17"/>
  <c r="S34" i="17" s="1"/>
  <c r="F36" i="17"/>
  <c r="S36" i="17" s="1"/>
  <c r="F87" i="17"/>
  <c r="S87" i="17" s="1"/>
  <c r="F52" i="17"/>
  <c r="S52" i="17" s="1"/>
  <c r="F12" i="17"/>
  <c r="S12" i="17" s="1"/>
  <c r="F24" i="17"/>
  <c r="S24" i="17" s="1"/>
  <c r="F35" i="17"/>
  <c r="S35" i="17" s="1"/>
  <c r="F139" i="17"/>
  <c r="S139" i="17" s="1"/>
  <c r="F53" i="17"/>
  <c r="S53" i="17" s="1"/>
  <c r="F77" i="17"/>
  <c r="S77" i="17" s="1"/>
  <c r="F82" i="17"/>
  <c r="S82" i="17" s="1"/>
  <c r="F29" i="17"/>
  <c r="S29" i="17" s="1"/>
  <c r="F97" i="17"/>
  <c r="S97" i="17" s="1"/>
  <c r="F108" i="17"/>
  <c r="S108" i="17" s="1"/>
  <c r="F72" i="17"/>
  <c r="S72" i="17" s="1"/>
  <c r="F49" i="17"/>
  <c r="S49" i="17" s="1"/>
  <c r="F17" i="17"/>
  <c r="S17" i="17" s="1"/>
  <c r="F80" i="17"/>
  <c r="S80" i="17" s="1"/>
  <c r="F106" i="17"/>
  <c r="S106" i="17" s="1"/>
  <c r="F67" i="17"/>
  <c r="S67" i="17" s="1"/>
  <c r="F38" i="17"/>
  <c r="S38" i="17" s="1"/>
  <c r="F15" i="17"/>
  <c r="S15" i="17" s="1"/>
  <c r="F69" i="17"/>
  <c r="S69" i="17" s="1"/>
  <c r="F50" i="17"/>
  <c r="S50" i="17" s="1"/>
  <c r="F110" i="17"/>
  <c r="S110" i="17" s="1"/>
  <c r="F68" i="17"/>
  <c r="S68" i="17" s="1"/>
  <c r="F13" i="17"/>
  <c r="S13" i="17" s="1"/>
  <c r="F85" i="17"/>
  <c r="S85" i="17" s="1"/>
  <c r="F90" i="17"/>
  <c r="S90" i="17" s="1"/>
  <c r="F42" i="17"/>
  <c r="S42" i="17" s="1"/>
  <c r="F71" i="17"/>
  <c r="S71" i="17" s="1"/>
  <c r="F113" i="17"/>
  <c r="S113" i="17" s="1"/>
  <c r="F144" i="17"/>
  <c r="S144" i="17" s="1"/>
  <c r="F146" i="17"/>
  <c r="S146" i="17" s="1"/>
  <c r="F60" i="17"/>
  <c r="S60" i="17" s="1"/>
  <c r="F48" i="17"/>
  <c r="S48" i="17" s="1"/>
  <c r="F30" i="17"/>
  <c r="S30" i="17" s="1"/>
  <c r="F55" i="17"/>
  <c r="S55" i="17" s="1"/>
  <c r="F58" i="17"/>
  <c r="S58" i="17" s="1"/>
  <c r="F140" i="17"/>
  <c r="S140" i="17" s="1"/>
  <c r="F98" i="17"/>
  <c r="S98" i="17" s="1"/>
  <c r="F84" i="17"/>
  <c r="S84" i="17" s="1"/>
  <c r="F91" i="17"/>
  <c r="S91" i="17" s="1"/>
  <c r="F43" i="17"/>
  <c r="S43" i="17" s="1"/>
  <c r="F81" i="17"/>
  <c r="S81" i="17" s="1"/>
  <c r="F96" i="17"/>
  <c r="S96" i="17" s="1"/>
  <c r="F107" i="17"/>
  <c r="S107" i="17" s="1"/>
  <c r="F28" i="17"/>
  <c r="S28" i="17" s="1"/>
  <c r="F86" i="17"/>
  <c r="S86" i="17" s="1"/>
  <c r="F31" i="17"/>
  <c r="S31" i="17" s="1"/>
  <c r="F59" i="17"/>
  <c r="S59" i="17" s="1"/>
  <c r="F76" i="17"/>
  <c r="S76" i="17" s="1"/>
  <c r="F94" i="17"/>
  <c r="S94" i="17" s="1"/>
  <c r="F103" i="17"/>
  <c r="S103" i="17" s="1"/>
  <c r="F45" i="17"/>
  <c r="S45" i="17" s="1"/>
  <c r="J11" i="18"/>
  <c r="D11" i="18" s="1"/>
  <c r="D94" i="18"/>
  <c r="G93" i="17" l="1"/>
  <c r="F10" i="17" l="1"/>
  <c r="F8" i="17" s="1"/>
  <c r="F93" i="17"/>
  <c r="G10" i="17"/>
  <c r="G8" i="17" s="1"/>
  <c r="K93" i="31"/>
  <c r="F10" i="31"/>
  <c r="F8" i="31" s="1"/>
  <c r="S93" i="17"/>
  <c r="M93" i="31" l="1"/>
  <c r="K10" i="31"/>
  <c r="K8" i="31" s="1"/>
  <c r="S10" i="17"/>
  <c r="S8" i="17" s="1"/>
  <c r="M10" i="31" l="1"/>
  <c r="M8" i="31" s="1"/>
</calcChain>
</file>

<file path=xl/sharedStrings.xml><?xml version="1.0" encoding="utf-8"?>
<sst xmlns="http://schemas.openxmlformats.org/spreadsheetml/2006/main" count="4179" uniqueCount="401">
  <si>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</si>
  <si>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</si>
  <si>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</si>
  <si>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</si>
  <si>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</si>
  <si>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</si>
  <si>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</si>
  <si>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</si>
  <si>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</si>
  <si>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</si>
  <si>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</si>
  <si>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</si>
  <si>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</si>
  <si>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</si>
  <si>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</si>
  <si>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</si>
  <si>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</si>
  <si>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</si>
  <si>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</si>
  <si>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</si>
  <si>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</si>
  <si>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</si>
  <si>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</si>
  <si>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</si>
  <si>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</si>
  <si>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</si>
  <si>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</si>
  <si>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</si>
  <si>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</si>
  <si>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</si>
  <si>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</si>
  <si>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</si>
  <si>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</si>
  <si>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</si>
  <si>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</si>
  <si>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</si>
  <si>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</si>
  <si>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</si>
  <si>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</si>
  <si>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</si>
  <si>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</si>
  <si>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</si>
  <si>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</si>
  <si>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</si>
  <si>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</si>
  <si>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</si>
  <si>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</si>
  <si>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</si>
  <si>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</si>
  <si>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</si>
  <si>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</si>
  <si>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</si>
  <si>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</si>
  <si>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</si>
  <si>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</si>
  <si>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</si>
  <si>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</si>
  <si>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</si>
  <si>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</si>
  <si>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</si>
  <si>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</si>
  <si>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</si>
  <si>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</si>
  <si>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</si>
  <si>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</si>
  <si>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</si>
  <si>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</si>
  <si>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</si>
  <si>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</si>
  <si>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</si>
  <si>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</si>
  <si>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</si>
  <si>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</si>
  <si>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</si>
  <si>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</si>
  <si>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</si>
  <si>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</si>
  <si>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</si>
  <si>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</si>
  <si>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</si>
  <si>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</si>
  <si>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</si>
  <si>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</si>
  <si>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</si>
  <si>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</si>
  <si>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</si>
  <si>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</si>
  <si>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</si>
  <si>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</si>
  <si>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</si>
  <si>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</si>
  <si>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</si>
  <si>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</si>
  <si>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</si>
  <si>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</si>
  <si>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</si>
  <si>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</si>
  <si>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</si>
  <si>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</si>
  <si>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</si>
  <si>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</si>
  <si>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</si>
  <si>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</si>
  <si>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</si>
  <si>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</si>
  <si>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</si>
  <si>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</si>
  <si>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</si>
  <si>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</si>
  <si>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</si>
  <si>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</si>
  <si>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</si>
  <si>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</si>
  <si>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</si>
  <si>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</si>
  <si>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</si>
  <si>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</si>
  <si>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</si>
  <si>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</si>
  <si>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</si>
  <si>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</si>
  <si>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</si>
  <si>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</si>
  <si>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</si>
  <si>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</si>
  <si>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</si>
  <si>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</si>
  <si>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</si>
  <si>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</si>
  <si>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</si>
  <si>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</si>
  <si>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</si>
  <si>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</si>
  <si>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</si>
  <si>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</si>
  <si>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</si>
  <si>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</si>
  <si>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</si>
  <si>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</si>
  <si>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</si>
  <si>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</si>
  <si>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</si>
  <si>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</si>
  <si>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</si>
  <si>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</si>
  <si>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</si>
  <si>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</si>
  <si>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</si>
  <si>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</si>
  <si>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</si>
  <si>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</si>
  <si>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</si>
  <si>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</si>
  <si>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</si>
  <si>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</si>
  <si>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</si>
  <si>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</si>
  <si>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</si>
  <si>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</si>
  <si>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</si>
  <si>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</si>
  <si>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</si>
  <si>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</si>
  <si>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</si>
  <si>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</si>
  <si>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</si>
  <si>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</si>
  <si>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</si>
  <si>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</si>
  <si>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</si>
  <si>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</si>
  <si>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</si>
  <si>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</si>
  <si>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</si>
  <si>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</si>
  <si>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</si>
  <si>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</si>
  <si>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</si>
  <si>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</si>
  <si>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</si>
  <si>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</si>
  <si>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</si>
  <si>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</si>
  <si>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</si>
  <si>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</si>
  <si>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</si>
  <si>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</si>
  <si>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</si>
  <si>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</si>
  <si>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</si>
  <si>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</si>
  <si>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</si>
  <si>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</si>
  <si>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</si>
  <si>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</si>
  <si>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</si>
  <si>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</si>
  <si>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</si>
  <si>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</si>
  <si>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</si>
  <si>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</si>
  <si>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</si>
  <si>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</si>
  <si>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</si>
  <si>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</si>
  <si>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</si>
  <si>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</si>
  <si>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</si>
  <si>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</si>
  <si>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</si>
  <si>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</si>
  <si>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</si>
  <si>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</si>
  <si>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</si>
  <si>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</si>
  <si>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</si>
  <si>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</si>
  <si>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</si>
  <si>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</si>
  <si>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</si>
  <si>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</si>
  <si>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</si>
  <si>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</si>
  <si>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</si>
  <si>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</si>
  <si>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</si>
  <si>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</si>
  <si>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</si>
  <si>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</si>
  <si>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</si>
  <si>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</si>
  <si>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</si>
  <si>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</si>
  <si>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</si>
  <si>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</si>
  <si>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</si>
  <si>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</si>
  <si>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</si>
  <si>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</si>
  <si>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</si>
  <si>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</si>
  <si>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</si>
  <si>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</si>
  <si>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</si>
  <si>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</si>
  <si>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</si>
  <si>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</si>
  <si>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</si>
  <si>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</si>
  <si>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</si>
  <si>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</si>
  <si>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</si>
  <si>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</si>
  <si>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</si>
  <si>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</si>
  <si>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</si>
  <si>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</si>
  <si>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</si>
  <si>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</si>
  <si>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</si>
  <si>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</si>
  <si>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</si>
  <si>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</si>
  <si>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</si>
  <si>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</si>
  <si>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</si>
  <si>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</si>
  <si>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</si>
  <si>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</si>
  <si>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</si>
  <si>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</si>
  <si>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</si>
  <si>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</si>
  <si>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</si>
  <si>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</si>
  <si>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</si>
  <si>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</si>
  <si>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</si>
  <si>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</si>
  <si>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</si>
  <si>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</si>
  <si>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</si>
  <si>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</si>
  <si>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</si>
  <si>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</si>
  <si>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</si>
  <si>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</si>
  <si>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</si>
  <si>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</si>
  <si>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</si>
  <si>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</si>
  <si>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</si>
  <si>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</si>
  <si>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</si>
  <si>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</si>
  <si>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</si>
  <si>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</si>
  <si>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</si>
  <si>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</si>
  <si>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</si>
  <si>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</si>
  <si>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</si>
  <si>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</si>
  <si>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</si>
  <si>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</si>
  <si>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</si>
  <si>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</si>
  <si>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</si>
  <si>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 xml:space="preserve">Плановые объемы финансирования по базовой программе ОМС на 2023 год в амбулаторных условиях (посещения с профилактическими и иными целями и диспансерное наблюдение). 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</si>
  <si>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</si>
  <si>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</si>
  <si>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</si>
  <si>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</si>
  <si>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</si>
  <si>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</si>
  <si>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</si>
  <si>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</si>
  <si>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</si>
  <si>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</si>
  <si>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</si>
  <si>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За единицу объема медицинской помощи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</si>
  <si>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</si>
  <si>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</si>
  <si>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</si>
  <si>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</si>
  <si>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</si>
  <si>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</si>
  <si>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</si>
  <si>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</si>
  <si>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</si>
  <si>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</si>
  <si>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</si>
  <si>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</si>
  <si>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</si>
  <si>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</si>
  <si>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</si>
  <si>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</si>
  <si>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</si>
  <si>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 xml:space="preserve">Плановые объемы финансирования Территориальной программы ОМС на 2023 год. </t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</si>
  <si>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</si>
  <si>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</si>
  <si>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</si>
  <si>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</si>
  <si>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 xml:space="preserve">Плановые объемы финансирования скорой медицинской помощи по Базовой программе ОМС на 2023 год 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</si>
  <si>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</si>
  <si>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</si>
  <si>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</si>
  <si>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</si>
  <si>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</si>
  <si>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 xml:space="preserve">Плановые объемы финансирования по Базовой программе ОМС на 2023 год в амбулаторных условиях ( посещения в неотложной форме). 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</si>
  <si>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</si>
  <si>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</si>
  <si>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</si>
  <si>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</si>
  <si>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</si>
  <si>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</si>
  <si>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</si>
  <si>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>Плановые объемы финансирования по Базовой программе ОМС на 2023 год в амбулаторных условиях (обращения по поводу заболевания)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</si>
  <si>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</si>
  <si>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</si>
  <si>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</si>
  <si>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</si>
  <si>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</si>
  <si>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</si>
  <si>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</si>
  <si>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</si>
  <si>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</si>
  <si>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</si>
  <si>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</si>
  <si>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</si>
  <si>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</si>
  <si>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</si>
  <si>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 xml:space="preserve">Плановые объемы финансирования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</si>
  <si>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финансирования Медицинской помощи по профилю "Медицинская реабилитация" по Базовой программе ОМС на 2023 год </t>
  </si>
  <si>
    <t>диспансерное наблюдение</t>
  </si>
  <si>
    <t>КСГ (за исключением КСГ по профилю "Онкология",  КСГ по COVID-19)</t>
  </si>
  <si>
    <t>Плановые объемы финансирования по  программе ОМС на 2023 год в стационарных условиях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</si>
  <si>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</si>
  <si>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</si>
  <si>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</si>
  <si>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</si>
  <si>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</si>
  <si>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Плановые объемы финансирования Базовой программы ОМС на 2023 год.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</si>
  <si>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</si>
  <si>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</si>
  <si>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</si>
  <si>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</si>
  <si>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</si>
  <si>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Итого Территориальная программа ОМС (Протокол № 3-23)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</si>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</sst>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7">
    <xf numFmtId="0" fontId="0" fillId="0" borderId="0"/>
    <xf numFmtId="0" fontId="8" fillId="0" borderId="0"/>
    <xf numFmtId="0" fontId="9" fillId="0" borderId="0"/>
    <xf numFmtId="0" fontId="10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3" applyNumberFormat="0" applyAlignment="0" applyProtection="0"/>
    <xf numFmtId="0" fontId="17" fillId="23" borderId="4" applyNumberFormat="0" applyAlignment="0" applyProtection="0"/>
    <xf numFmtId="0" fontId="18" fillId="0" borderId="0"/>
    <xf numFmtId="166" fontId="11" fillId="0" borderId="0" applyBorder="0" applyProtection="0"/>
    <xf numFmtId="166" fontId="11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Border="0" applyProtection="0">
      <alignment horizontal="center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Protection="0">
      <alignment horizontal="center" textRotation="90"/>
    </xf>
    <xf numFmtId="0" fontId="26" fillId="9" borderId="3" applyNumberFormat="0" applyAlignment="0" applyProtection="0"/>
    <xf numFmtId="0" fontId="27" fillId="0" borderId="8" applyNumberFormat="0" applyFill="0" applyAlignment="0" applyProtection="0"/>
    <xf numFmtId="0" fontId="28" fillId="24" borderId="0" applyNumberFormat="0" applyBorder="0" applyAlignment="0" applyProtection="0"/>
    <xf numFmtId="0" fontId="7" fillId="25" borderId="9" applyNumberFormat="0" applyFont="0" applyAlignment="0" applyProtection="0"/>
    <xf numFmtId="0" fontId="29" fillId="22" borderId="10" applyNumberFormat="0" applyAlignment="0" applyProtection="0"/>
    <xf numFmtId="0" fontId="30" fillId="0" borderId="0" applyNumberFormat="0" applyBorder="0" applyProtection="0"/>
    <xf numFmtId="167" fontId="30" fillId="0" borderId="0" applyBorder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6" fillId="9" borderId="3" applyNumberFormat="0" applyAlignment="0" applyProtection="0"/>
    <xf numFmtId="0" fontId="29" fillId="22" borderId="10" applyNumberFormat="0" applyAlignment="0" applyProtection="0"/>
    <xf numFmtId="0" fontId="16" fillId="22" borderId="3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7" fillId="23" borderId="4" applyNumberFormat="0" applyAlignment="0" applyProtection="0"/>
    <xf numFmtId="0" fontId="3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34" fillId="0" borderId="0"/>
    <xf numFmtId="0" fontId="18" fillId="0" borderId="0"/>
    <xf numFmtId="0" fontId="35" fillId="0" borderId="0"/>
    <xf numFmtId="0" fontId="35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9" fillId="0" borderId="0"/>
    <xf numFmtId="0" fontId="2" fillId="0" borderId="0"/>
    <xf numFmtId="0" fontId="12" fillId="0" borderId="0"/>
    <xf numFmtId="0" fontId="34" fillId="0" borderId="0"/>
    <xf numFmtId="0" fontId="34" fillId="0" borderId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5" borderId="9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8" fillId="0" borderId="0" applyFill="0" applyBorder="0" applyAlignment="0" applyProtection="0"/>
    <xf numFmtId="164" fontId="34" fillId="0" borderId="0" applyFont="0" applyFill="0" applyBorder="0" applyAlignment="0" applyProtection="0"/>
    <xf numFmtId="0" fontId="21" fillId="6" borderId="0" applyNumberFormat="0" applyBorder="0" applyAlignment="0" applyProtection="0"/>
    <xf numFmtId="9" fontId="39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34" fillId="0" borderId="0"/>
    <xf numFmtId="0" fontId="9" fillId="0" borderId="0"/>
    <xf numFmtId="0" fontId="1" fillId="0" borderId="0"/>
    <xf numFmtId="0" fontId="1" fillId="0" borderId="0"/>
    <xf numFmtId="0" fontId="54" fillId="0" borderId="0"/>
  </cellStyleXfs>
  <cellXfs count="240">
    <xf numFmtId="0" fontId="0" fillId="0" borderId="0" xfId="0"/>
    <xf numFmtId="0" fontId="41" fillId="3" borderId="0" xfId="0" applyFont="1" applyFill="1" applyAlignment="1">
      <alignment horizontal="right" vertical="center"/>
    </xf>
    <xf numFmtId="0" fontId="42" fillId="2" borderId="0" xfId="0" applyFont="1" applyFill="1" applyAlignment="1">
      <alignment horizontal="right" vertical="center"/>
    </xf>
    <xf numFmtId="0" fontId="42" fillId="3" borderId="0" xfId="0" applyFont="1" applyFill="1" applyAlignment="1">
      <alignment horizontal="right" vertical="center"/>
    </xf>
    <xf numFmtId="3" fontId="41" fillId="2" borderId="0" xfId="0" applyNumberFormat="1" applyFont="1" applyFill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right" vertical="center"/>
    </xf>
    <xf numFmtId="0" fontId="41" fillId="2" borderId="0" xfId="0" applyNumberFormat="1" applyFont="1" applyFill="1" applyBorder="1" applyAlignment="1">
      <alignment horizontal="center" vertical="center" wrapText="1"/>
    </xf>
    <xf numFmtId="0" fontId="41" fillId="3" borderId="1" xfId="2" applyFont="1" applyFill="1" applyBorder="1" applyAlignment="1">
      <alignment horizontal="left" vertical="center" wrapText="1"/>
    </xf>
    <xf numFmtId="4" fontId="42" fillId="3" borderId="1" xfId="0" applyNumberFormat="1" applyFont="1" applyFill="1" applyBorder="1" applyAlignment="1">
      <alignment vertical="center" wrapText="1"/>
    </xf>
    <xf numFmtId="49" fontId="41" fillId="3" borderId="1" xfId="2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left" vertical="center" wrapText="1"/>
    </xf>
    <xf numFmtId="0" fontId="41" fillId="3" borderId="1" xfId="2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left" vertical="center" wrapText="1"/>
    </xf>
    <xf numFmtId="49" fontId="41" fillId="3" borderId="1" xfId="0" applyNumberFormat="1" applyFont="1" applyFill="1" applyBorder="1" applyAlignment="1">
      <alignment horizontal="center" vertical="center"/>
    </xf>
    <xf numFmtId="49" fontId="41" fillId="3" borderId="1" xfId="2" applyNumberFormat="1" applyFont="1" applyFill="1" applyBorder="1" applyAlignment="1">
      <alignment horizontal="left" vertical="center" wrapText="1"/>
    </xf>
    <xf numFmtId="49" fontId="44" fillId="3" borderId="1" xfId="2" applyNumberFormat="1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right" vertical="center"/>
    </xf>
    <xf numFmtId="49" fontId="41" fillId="0" borderId="1" xfId="2" applyNumberFormat="1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49" fontId="41" fillId="3" borderId="1" xfId="2" applyNumberFormat="1" applyFont="1" applyFill="1" applyBorder="1" applyAlignment="1">
      <alignment horizontal="center" vertical="center"/>
    </xf>
    <xf numFmtId="49" fontId="41" fillId="0" borderId="1" xfId="2" applyNumberFormat="1" applyFont="1" applyFill="1" applyBorder="1" applyAlignment="1">
      <alignment horizontal="center" vertical="center"/>
    </xf>
    <xf numFmtId="0" fontId="41" fillId="3" borderId="18" xfId="195" applyFont="1" applyFill="1" applyBorder="1" applyAlignment="1">
      <alignment horizontal="left" vertical="center" wrapText="1"/>
    </xf>
    <xf numFmtId="3" fontId="48" fillId="3" borderId="18" xfId="0" applyNumberFormat="1" applyFont="1" applyFill="1" applyBorder="1" applyAlignment="1">
      <alignment horizontal="center" vertical="center" wrapText="1"/>
    </xf>
    <xf numFmtId="0" fontId="41" fillId="3" borderId="0" xfId="45" applyFont="1" applyFill="1" applyAlignment="1">
      <alignment horizontal="right" vertical="center"/>
    </xf>
    <xf numFmtId="0" fontId="41" fillId="3" borderId="0" xfId="45" applyFont="1" applyFill="1" applyAlignment="1">
      <alignment horizontal="center" vertical="center"/>
    </xf>
    <xf numFmtId="0" fontId="41" fillId="3" borderId="0" xfId="45" applyNumberFormat="1" applyFont="1" applyFill="1" applyBorder="1" applyAlignment="1">
      <alignment horizontal="center" vertical="center" wrapText="1"/>
    </xf>
    <xf numFmtId="3" fontId="41" fillId="3" borderId="0" xfId="45" applyNumberFormat="1" applyFont="1" applyFill="1" applyAlignment="1">
      <alignment horizontal="right" vertical="center"/>
    </xf>
    <xf numFmtId="0" fontId="42" fillId="3" borderId="0" xfId="45" applyFont="1" applyFill="1" applyAlignment="1">
      <alignment horizontal="right" vertical="center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8" xfId="234" applyNumberFormat="1" applyFont="1" applyFill="1" applyBorder="1" applyAlignment="1">
      <alignment horizontal="center" vertical="center" wrapText="1"/>
    </xf>
    <xf numFmtId="3" fontId="52" fillId="3" borderId="18" xfId="234" applyNumberFormat="1" applyFont="1" applyFill="1" applyBorder="1" applyAlignment="1">
      <alignment horizontal="center" vertical="center" wrapText="1"/>
    </xf>
    <xf numFmtId="3" fontId="52" fillId="0" borderId="18" xfId="234" applyNumberFormat="1" applyFont="1" applyFill="1" applyBorder="1" applyAlignment="1">
      <alignment horizontal="center" vertical="center" wrapText="1"/>
    </xf>
    <xf numFmtId="3" fontId="52" fillId="3" borderId="14" xfId="234" applyNumberFormat="1" applyFont="1" applyFill="1" applyBorder="1" applyAlignment="1">
      <alignment horizontal="center" vertical="center" wrapText="1"/>
    </xf>
    <xf numFmtId="0" fontId="41" fillId="3" borderId="18" xfId="45" applyFont="1" applyFill="1" applyBorder="1" applyAlignment="1">
      <alignment horizontal="center" vertical="center"/>
    </xf>
    <xf numFmtId="49" fontId="40" fillId="3" borderId="18" xfId="94" applyNumberFormat="1" applyFont="1" applyFill="1" applyBorder="1" applyAlignment="1">
      <alignment horizontal="center" vertical="center" wrapText="1"/>
    </xf>
    <xf numFmtId="0" fontId="47" fillId="3" borderId="18" xfId="94" applyFont="1" applyFill="1" applyBorder="1" applyAlignment="1">
      <alignment horizontal="left" vertical="center" wrapText="1"/>
    </xf>
    <xf numFmtId="0" fontId="40" fillId="3" borderId="18" xfId="94" applyFont="1" applyFill="1" applyBorder="1" applyAlignment="1">
      <alignment horizontal="center" vertical="center" wrapText="1"/>
    </xf>
    <xf numFmtId="3" fontId="41" fillId="3" borderId="18" xfId="45" applyNumberFormat="1" applyFont="1" applyFill="1" applyBorder="1" applyAlignment="1">
      <alignment horizontal="center" vertical="center"/>
    </xf>
    <xf numFmtId="49" fontId="40" fillId="3" borderId="18" xfId="94" applyNumberFormat="1" applyFont="1" applyFill="1" applyBorder="1" applyAlignment="1">
      <alignment horizontal="center" vertical="center"/>
    </xf>
    <xf numFmtId="0" fontId="40" fillId="3" borderId="18" xfId="94" applyFont="1" applyFill="1" applyBorder="1" applyAlignment="1">
      <alignment horizontal="left" vertical="center" wrapText="1"/>
    </xf>
    <xf numFmtId="0" fontId="41" fillId="0" borderId="18" xfId="233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center" vertical="center" wrapText="1"/>
    </xf>
    <xf numFmtId="0" fontId="41" fillId="3" borderId="18" xfId="94" applyFont="1" applyFill="1" applyBorder="1" applyAlignment="1">
      <alignment horizontal="left" vertical="center" wrapText="1"/>
    </xf>
    <xf numFmtId="49" fontId="40" fillId="3" borderId="18" xfId="45" applyNumberFormat="1" applyFont="1" applyFill="1" applyBorder="1" applyAlignment="1">
      <alignment horizontal="center" vertical="center" wrapText="1"/>
    </xf>
    <xf numFmtId="0" fontId="47" fillId="3" borderId="18" xfId="45" applyFont="1" applyFill="1" applyBorder="1" applyAlignment="1">
      <alignment horizontal="left" vertical="center" wrapText="1"/>
    </xf>
    <xf numFmtId="0" fontId="41" fillId="0" borderId="18" xfId="94" applyFont="1" applyFill="1" applyBorder="1" applyAlignment="1">
      <alignment horizontal="left" vertical="center" wrapText="1"/>
    </xf>
    <xf numFmtId="49" fontId="40" fillId="3" borderId="18" xfId="45" applyNumberFormat="1" applyFont="1" applyFill="1" applyBorder="1" applyAlignment="1">
      <alignment horizontal="center" vertical="center"/>
    </xf>
    <xf numFmtId="0" fontId="40" fillId="3" borderId="18" xfId="45" applyFont="1" applyFill="1" applyBorder="1" applyAlignment="1">
      <alignment horizontal="left" vertical="center" wrapText="1"/>
    </xf>
    <xf numFmtId="49" fontId="40" fillId="3" borderId="18" xfId="94" applyNumberFormat="1" applyFont="1" applyFill="1" applyBorder="1" applyAlignment="1">
      <alignment horizontal="left" vertical="center" wrapText="1"/>
    </xf>
    <xf numFmtId="49" fontId="53" fillId="3" borderId="18" xfId="94" applyNumberFormat="1" applyFont="1" applyFill="1" applyBorder="1" applyAlignment="1">
      <alignment horizontal="center" vertical="center"/>
    </xf>
    <xf numFmtId="0" fontId="53" fillId="3" borderId="18" xfId="94" applyFont="1" applyFill="1" applyBorder="1" applyAlignment="1">
      <alignment horizontal="left" vertical="center" wrapText="1"/>
    </xf>
    <xf numFmtId="3" fontId="44" fillId="0" borderId="18" xfId="233" applyNumberFormat="1" applyFont="1" applyFill="1" applyBorder="1" applyAlignment="1">
      <alignment horizontal="center" vertical="center"/>
    </xf>
    <xf numFmtId="3" fontId="46" fillId="0" borderId="18" xfId="5" applyNumberFormat="1" applyFont="1" applyFill="1" applyBorder="1" applyAlignment="1">
      <alignment horizontal="left" vertical="center" wrapText="1"/>
    </xf>
    <xf numFmtId="169" fontId="44" fillId="0" borderId="18" xfId="233" applyNumberFormat="1" applyFont="1" applyFill="1" applyBorder="1" applyAlignment="1">
      <alignment horizontal="center" vertical="center"/>
    </xf>
    <xf numFmtId="3" fontId="44" fillId="0" borderId="18" xfId="5" applyNumberFormat="1" applyFont="1" applyFill="1" applyBorder="1" applyAlignment="1">
      <alignment horizontal="left" vertical="center" wrapText="1"/>
    </xf>
    <xf numFmtId="3" fontId="44" fillId="0" borderId="16" xfId="233" applyNumberFormat="1" applyFont="1" applyFill="1" applyBorder="1" applyAlignment="1">
      <alignment horizontal="center" vertical="center"/>
    </xf>
    <xf numFmtId="3" fontId="46" fillId="0" borderId="16" xfId="5" applyNumberFormat="1" applyFont="1" applyFill="1" applyBorder="1" applyAlignment="1">
      <alignment horizontal="left" vertical="center" wrapText="1"/>
    </xf>
    <xf numFmtId="0" fontId="41" fillId="0" borderId="18" xfId="5" applyFont="1" applyFill="1" applyBorder="1" applyAlignment="1">
      <alignment horizontal="center" vertical="center"/>
    </xf>
    <xf numFmtId="0" fontId="41" fillId="0" borderId="18" xfId="5" applyFont="1" applyFill="1" applyBorder="1" applyAlignment="1">
      <alignment horizontal="left" vertical="center"/>
    </xf>
    <xf numFmtId="0" fontId="41" fillId="3" borderId="0" xfId="45" applyFont="1" applyFill="1" applyAlignment="1">
      <alignment horizontal="left" vertical="center"/>
    </xf>
    <xf numFmtId="3" fontId="41" fillId="3" borderId="0" xfId="45" applyNumberFormat="1" applyFont="1" applyFill="1" applyAlignment="1">
      <alignment horizontal="center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6" fillId="3" borderId="1" xfId="0" applyNumberFormat="1" applyFont="1" applyFill="1" applyBorder="1" applyAlignment="1">
      <alignment horizontal="left" vertical="center" wrapText="1"/>
    </xf>
    <xf numFmtId="169" fontId="44" fillId="3" borderId="1" xfId="2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left" vertical="center" wrapText="1"/>
    </xf>
    <xf numFmtId="3" fontId="44" fillId="3" borderId="12" xfId="2" applyNumberFormat="1" applyFont="1" applyFill="1" applyBorder="1" applyAlignment="1">
      <alignment horizontal="center" vertical="center"/>
    </xf>
    <xf numFmtId="3" fontId="46" fillId="3" borderId="12" xfId="0" applyNumberFormat="1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left" vertical="center"/>
    </xf>
    <xf numFmtId="3" fontId="41" fillId="3" borderId="18" xfId="2" applyNumberFormat="1" applyFont="1" applyFill="1" applyBorder="1" applyAlignment="1">
      <alignment horizontal="left" vertical="center" wrapText="1"/>
    </xf>
    <xf numFmtId="0" fontId="42" fillId="3" borderId="18" xfId="0" applyFont="1" applyFill="1" applyBorder="1" applyAlignment="1">
      <alignment horizontal="right" vertical="center"/>
    </xf>
    <xf numFmtId="3" fontId="51" fillId="27" borderId="18" xfId="234" applyNumberFormat="1" applyFont="1" applyFill="1" applyBorder="1" applyAlignment="1">
      <alignment horizontal="center" vertical="center" wrapText="1"/>
    </xf>
    <xf numFmtId="3" fontId="41" fillId="3" borderId="18" xfId="0" applyNumberFormat="1" applyFont="1" applyFill="1" applyBorder="1" applyAlignment="1">
      <alignment horizontal="right" vertical="center"/>
    </xf>
    <xf numFmtId="3" fontId="42" fillId="27" borderId="18" xfId="0" applyNumberFormat="1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right" vertical="center"/>
    </xf>
    <xf numFmtId="3" fontId="41" fillId="0" borderId="18" xfId="0" applyNumberFormat="1" applyFont="1" applyFill="1" applyBorder="1" applyAlignment="1">
      <alignment horizontal="right" vertical="center"/>
    </xf>
    <xf numFmtId="3" fontId="41" fillId="2" borderId="18" xfId="0" applyNumberFormat="1" applyFont="1" applyFill="1" applyBorder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48" fillId="3" borderId="18" xfId="0" applyNumberFormat="1" applyFont="1" applyFill="1" applyBorder="1" applyAlignment="1">
      <alignment horizontal="center" vertical="center" wrapText="1"/>
    </xf>
    <xf numFmtId="4" fontId="41" fillId="2" borderId="0" xfId="0" applyNumberFormat="1" applyFont="1" applyFill="1" applyAlignment="1">
      <alignment horizontal="right" vertical="center"/>
    </xf>
    <xf numFmtId="4" fontId="42" fillId="27" borderId="18" xfId="0" applyNumberFormat="1" applyFont="1" applyFill="1" applyBorder="1" applyAlignment="1">
      <alignment horizontal="right" vertical="center"/>
    </xf>
    <xf numFmtId="4" fontId="41" fillId="3" borderId="18" xfId="0" applyNumberFormat="1" applyFont="1" applyFill="1" applyBorder="1" applyAlignment="1">
      <alignment horizontal="right" vertical="center"/>
    </xf>
    <xf numFmtId="4" fontId="41" fillId="0" borderId="18" xfId="0" applyNumberFormat="1" applyFont="1" applyFill="1" applyBorder="1" applyAlignment="1">
      <alignment horizontal="right" vertical="center"/>
    </xf>
    <xf numFmtId="4" fontId="41" fillId="2" borderId="18" xfId="0" applyNumberFormat="1" applyFont="1" applyFill="1" applyBorder="1" applyAlignment="1">
      <alignment horizontal="right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3" fontId="41" fillId="3" borderId="1" xfId="67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left" vertical="center" wrapText="1"/>
    </xf>
    <xf numFmtId="3" fontId="40" fillId="3" borderId="1" xfId="94" applyNumberFormat="1" applyFont="1" applyFill="1" applyBorder="1" applyAlignment="1">
      <alignment horizontal="center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7" fillId="3" borderId="1" xfId="94" applyNumberFormat="1" applyFont="1" applyFill="1" applyBorder="1" applyAlignment="1">
      <alignment horizontal="center" vertical="center" wrapText="1"/>
    </xf>
    <xf numFmtId="3" fontId="40" fillId="3" borderId="1" xfId="45" applyNumberFormat="1" applyFont="1" applyFill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/>
    </xf>
    <xf numFmtId="3" fontId="42" fillId="3" borderId="1" xfId="0" applyNumberFormat="1" applyFont="1" applyFill="1" applyBorder="1" applyAlignment="1">
      <alignment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1" fillId="3" borderId="1" xfId="0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right" vertical="center"/>
    </xf>
    <xf numFmtId="3" fontId="41" fillId="0" borderId="1" xfId="2" applyNumberFormat="1" applyFont="1" applyFill="1" applyBorder="1" applyAlignment="1">
      <alignment horizontal="center" vertical="center"/>
    </xf>
    <xf numFmtId="3" fontId="41" fillId="0" borderId="1" xfId="2" applyNumberFormat="1" applyFont="1" applyFill="1" applyBorder="1" applyAlignment="1">
      <alignment horizontal="left" vertical="center" wrapText="1"/>
    </xf>
    <xf numFmtId="3" fontId="41" fillId="0" borderId="1" xfId="0" applyNumberFormat="1" applyFont="1" applyFill="1" applyBorder="1" applyAlignment="1">
      <alignment horizontal="right" vertical="center"/>
    </xf>
    <xf numFmtId="3" fontId="41" fillId="3" borderId="1" xfId="2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right" vertical="center"/>
    </xf>
    <xf numFmtId="3" fontId="41" fillId="0" borderId="1" xfId="2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left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45" applyNumberFormat="1" applyFont="1" applyFill="1" applyBorder="1" applyAlignment="1">
      <alignment horizontal="right" vertical="center"/>
    </xf>
    <xf numFmtId="3" fontId="44" fillId="3" borderId="1" xfId="2" applyNumberFormat="1" applyFont="1" applyFill="1" applyBorder="1" applyAlignment="1">
      <alignment horizontal="left" vertical="center" wrapText="1"/>
    </xf>
    <xf numFmtId="3" fontId="41" fillId="3" borderId="1" xfId="0" applyNumberFormat="1" applyFont="1" applyFill="1" applyBorder="1" applyAlignment="1">
      <alignment horizontal="left" vertical="center"/>
    </xf>
    <xf numFmtId="0" fontId="41" fillId="3" borderId="1" xfId="0" applyFont="1" applyFill="1" applyBorder="1" applyAlignment="1">
      <alignment horizontal="right" vertical="center"/>
    </xf>
    <xf numFmtId="3" fontId="41" fillId="3" borderId="18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1" fillId="3" borderId="19" xfId="67" applyNumberFormat="1" applyFont="1" applyFill="1" applyBorder="1" applyAlignment="1">
      <alignment horizontal="center" vertical="center" wrapText="1"/>
    </xf>
    <xf numFmtId="0" fontId="41" fillId="26" borderId="1" xfId="2" applyFont="1" applyFill="1" applyBorder="1" applyAlignment="1">
      <alignment horizontal="left" vertical="center" wrapText="1"/>
    </xf>
    <xf numFmtId="4" fontId="41" fillId="3" borderId="0" xfId="45" applyNumberFormat="1" applyFont="1" applyFill="1" applyAlignment="1">
      <alignment horizontal="right" vertical="center"/>
    </xf>
    <xf numFmtId="3" fontId="42" fillId="27" borderId="1" xfId="0" applyNumberFormat="1" applyFont="1" applyFill="1" applyBorder="1" applyAlignment="1">
      <alignment horizontal="right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5" fillId="3" borderId="0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3" fontId="44" fillId="3" borderId="18" xfId="0" applyNumberFormat="1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49" fontId="41" fillId="3" borderId="12" xfId="2" applyNumberFormat="1" applyFont="1" applyFill="1" applyBorder="1" applyAlignment="1">
      <alignment horizontal="center" vertical="center"/>
    </xf>
    <xf numFmtId="49" fontId="41" fillId="3" borderId="13" xfId="2" applyNumberFormat="1" applyFont="1" applyFill="1" applyBorder="1" applyAlignment="1">
      <alignment horizontal="center" vertical="center"/>
    </xf>
    <xf numFmtId="49" fontId="41" fillId="3" borderId="14" xfId="2" applyNumberFormat="1" applyFont="1" applyFill="1" applyBorder="1" applyAlignment="1">
      <alignment horizontal="center" vertical="center"/>
    </xf>
    <xf numFmtId="3" fontId="44" fillId="3" borderId="19" xfId="0" applyNumberFormat="1" applyFont="1" applyFill="1" applyBorder="1" applyAlignment="1">
      <alignment horizontal="center" vertical="center" wrapText="1"/>
    </xf>
    <xf numFmtId="3" fontId="44" fillId="3" borderId="20" xfId="0" applyNumberFormat="1" applyFont="1" applyFill="1" applyBorder="1" applyAlignment="1">
      <alignment horizontal="center" vertical="center" wrapText="1"/>
    </xf>
    <xf numFmtId="3" fontId="44" fillId="3" borderId="21" xfId="0" applyNumberFormat="1" applyFont="1" applyFill="1" applyBorder="1" applyAlignment="1">
      <alignment horizontal="center" vertical="center" wrapText="1"/>
    </xf>
    <xf numFmtId="3" fontId="44" fillId="3" borderId="22" xfId="0" applyNumberFormat="1" applyFont="1" applyFill="1" applyBorder="1" applyAlignment="1">
      <alignment horizontal="center" vertical="center" wrapText="1"/>
    </xf>
    <xf numFmtId="3" fontId="44" fillId="3" borderId="23" xfId="0" applyNumberFormat="1" applyFont="1" applyFill="1" applyBorder="1" applyAlignment="1">
      <alignment horizontal="center" vertical="center" wrapText="1"/>
    </xf>
    <xf numFmtId="3" fontId="44" fillId="3" borderId="24" xfId="0" applyNumberFormat="1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/>
    </xf>
    <xf numFmtId="0" fontId="42" fillId="27" borderId="1" xfId="0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3" fontId="45" fillId="3" borderId="0" xfId="45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/>
    </xf>
    <xf numFmtId="3" fontId="42" fillId="27" borderId="1" xfId="0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0" xfId="0" applyNumberFormat="1" applyFont="1" applyFill="1" applyBorder="1" applyAlignment="1">
      <alignment horizontal="center" vertical="center" wrapText="1"/>
    </xf>
    <xf numFmtId="4" fontId="40" fillId="3" borderId="16" xfId="0" applyNumberFormat="1" applyFont="1" applyFill="1" applyBorder="1" applyAlignment="1">
      <alignment horizontal="center" vertical="center" wrapText="1"/>
    </xf>
    <xf numFmtId="4" fontId="40" fillId="3" borderId="13" xfId="0" applyNumberFormat="1" applyFont="1" applyFill="1" applyBorder="1" applyAlignment="1">
      <alignment horizontal="center" vertical="center" wrapText="1"/>
    </xf>
    <xf numFmtId="4" fontId="40" fillId="3" borderId="14" xfId="0" applyNumberFormat="1" applyFont="1" applyFill="1" applyBorder="1" applyAlignment="1">
      <alignment horizontal="center" vertical="center" wrapText="1"/>
    </xf>
    <xf numFmtId="4" fontId="40" fillId="3" borderId="18" xfId="0" applyNumberFormat="1" applyFont="1" applyFill="1" applyBorder="1" applyAlignment="1">
      <alignment horizontal="center" vertical="center" wrapText="1"/>
    </xf>
    <xf numFmtId="0" fontId="41" fillId="3" borderId="16" xfId="45" applyFont="1" applyFill="1" applyBorder="1" applyAlignment="1">
      <alignment horizontal="center" vertical="center"/>
    </xf>
    <xf numFmtId="0" fontId="41" fillId="3" borderId="13" xfId="45" applyFont="1" applyFill="1" applyBorder="1" applyAlignment="1">
      <alignment horizontal="center" vertical="center"/>
    </xf>
    <xf numFmtId="0" fontId="41" fillId="3" borderId="14" xfId="45" applyFont="1" applyFill="1" applyBorder="1" applyAlignment="1">
      <alignment horizontal="center" vertical="center"/>
    </xf>
    <xf numFmtId="49" fontId="40" fillId="3" borderId="16" xfId="94" applyNumberFormat="1" applyFont="1" applyFill="1" applyBorder="1" applyAlignment="1">
      <alignment horizontal="center" vertical="center"/>
    </xf>
    <xf numFmtId="49" fontId="40" fillId="3" borderId="13" xfId="94" applyNumberFormat="1" applyFont="1" applyFill="1" applyBorder="1" applyAlignment="1">
      <alignment horizontal="center" vertical="center"/>
    </xf>
    <xf numFmtId="49" fontId="40" fillId="3" borderId="14" xfId="94" applyNumberFormat="1" applyFont="1" applyFill="1" applyBorder="1" applyAlignment="1">
      <alignment horizontal="center" vertical="center"/>
    </xf>
    <xf numFmtId="3" fontId="50" fillId="3" borderId="16" xfId="234" applyNumberFormat="1" applyFont="1" applyFill="1" applyBorder="1" applyAlignment="1">
      <alignment horizontal="center" vertical="center" wrapText="1"/>
    </xf>
    <xf numFmtId="3" fontId="50" fillId="3" borderId="13" xfId="234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2" xfId="234" applyNumberFormat="1" applyFont="1" applyFill="1" applyBorder="1" applyAlignment="1">
      <alignment horizontal="center" vertical="center" wrapText="1"/>
    </xf>
    <xf numFmtId="3" fontId="50" fillId="3" borderId="17" xfId="234" applyNumberFormat="1" applyFont="1" applyFill="1" applyBorder="1" applyAlignment="1">
      <alignment horizontal="center" vertical="center" wrapText="1"/>
    </xf>
    <xf numFmtId="3" fontId="50" fillId="3" borderId="15" xfId="234" applyNumberFormat="1" applyFont="1" applyFill="1" applyBorder="1" applyAlignment="1">
      <alignment horizontal="center" vertical="center" wrapText="1"/>
    </xf>
    <xf numFmtId="0" fontId="42" fillId="27" borderId="18" xfId="45" applyFont="1" applyFill="1" applyBorder="1" applyAlignment="1">
      <alignment horizontal="center" vertical="center"/>
    </xf>
    <xf numFmtId="4" fontId="42" fillId="3" borderId="2" xfId="45" applyNumberFormat="1" applyFont="1" applyFill="1" applyBorder="1" applyAlignment="1">
      <alignment horizontal="center" vertical="center" wrapText="1"/>
    </xf>
    <xf numFmtId="4" fontId="42" fillId="3" borderId="17" xfId="45" applyNumberFormat="1" applyFont="1" applyFill="1" applyBorder="1" applyAlignment="1">
      <alignment horizontal="center" vertical="center" wrapText="1"/>
    </xf>
    <xf numFmtId="4" fontId="42" fillId="3" borderId="15" xfId="45" applyNumberFormat="1" applyFont="1" applyFill="1" applyBorder="1" applyAlignment="1">
      <alignment horizontal="center" vertical="center" wrapText="1"/>
    </xf>
    <xf numFmtId="4" fontId="42" fillId="27" borderId="2" xfId="45" applyNumberFormat="1" applyFont="1" applyFill="1" applyBorder="1" applyAlignment="1">
      <alignment horizontal="center" vertical="center" wrapText="1"/>
    </xf>
    <xf numFmtId="4" fontId="42" fillId="27" borderId="17" xfId="45" applyNumberFormat="1" applyFont="1" applyFill="1" applyBorder="1" applyAlignment="1">
      <alignment horizontal="center" vertical="center" wrapText="1"/>
    </xf>
    <xf numFmtId="4" fontId="42" fillId="27" borderId="15" xfId="45" applyNumberFormat="1" applyFont="1" applyFill="1" applyBorder="1" applyAlignment="1">
      <alignment horizontal="center" vertical="center" wrapText="1"/>
    </xf>
    <xf numFmtId="0" fontId="49" fillId="3" borderId="0" xfId="45" applyNumberFormat="1" applyFont="1" applyFill="1" applyBorder="1" applyAlignment="1">
      <alignment horizontal="center" vertical="center" wrapText="1"/>
    </xf>
    <xf numFmtId="0" fontId="41" fillId="3" borderId="18" xfId="45" applyFont="1" applyFill="1" applyBorder="1" applyAlignment="1">
      <alignment horizontal="center" vertical="center" wrapText="1"/>
    </xf>
    <xf numFmtId="3" fontId="50" fillId="3" borderId="18" xfId="234" applyNumberFormat="1" applyFont="1" applyFill="1" applyBorder="1" applyAlignment="1">
      <alignment horizontal="center" vertical="center" wrapText="1"/>
    </xf>
    <xf numFmtId="3" fontId="41" fillId="3" borderId="16" xfId="0" applyNumberFormat="1" applyFont="1" applyFill="1" applyBorder="1" applyAlignment="1">
      <alignment horizontal="center" vertical="center" wrapText="1"/>
    </xf>
    <xf numFmtId="3" fontId="41" fillId="3" borderId="13" xfId="0" applyNumberFormat="1" applyFont="1" applyFill="1" applyBorder="1" applyAlignment="1">
      <alignment horizontal="center" vertical="center" wrapText="1"/>
    </xf>
    <xf numFmtId="3" fontId="41" fillId="3" borderId="14" xfId="0" applyNumberFormat="1" applyFont="1" applyFill="1" applyBorder="1" applyAlignment="1">
      <alignment horizontal="center" vertical="center" wrapText="1"/>
    </xf>
    <xf numFmtId="3" fontId="41" fillId="3" borderId="18" xfId="0" applyNumberFormat="1" applyFont="1" applyFill="1" applyBorder="1" applyAlignment="1">
      <alignment horizontal="center" vertical="center" wrapText="1"/>
    </xf>
    <xf numFmtId="3" fontId="41" fillId="0" borderId="18" xfId="0" applyNumberFormat="1" applyFont="1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 wrapText="1"/>
    </xf>
    <xf numFmtId="3" fontId="41" fillId="3" borderId="17" xfId="0" applyNumberFormat="1" applyFont="1" applyFill="1" applyBorder="1" applyAlignment="1">
      <alignment horizontal="center" vertical="center" wrapText="1"/>
    </xf>
    <xf numFmtId="3" fontId="41" fillId="3" borderId="15" xfId="0" applyNumberFormat="1" applyFont="1" applyFill="1" applyBorder="1" applyAlignment="1">
      <alignment horizontal="center" vertical="center" wrapText="1"/>
    </xf>
    <xf numFmtId="3" fontId="41" fillId="3" borderId="16" xfId="0" applyNumberFormat="1" applyFont="1" applyFill="1" applyBorder="1" applyAlignment="1">
      <alignment horizontal="center" vertical="center"/>
    </xf>
    <xf numFmtId="3" fontId="41" fillId="3" borderId="13" xfId="0" applyNumberFormat="1" applyFont="1" applyFill="1" applyBorder="1" applyAlignment="1">
      <alignment horizontal="center" vertical="center"/>
    </xf>
    <xf numFmtId="3" fontId="41" fillId="3" borderId="14" xfId="0" applyNumberFormat="1" applyFont="1" applyFill="1" applyBorder="1" applyAlignment="1">
      <alignment horizontal="center" vertical="center"/>
    </xf>
    <xf numFmtId="3" fontId="48" fillId="3" borderId="2" xfId="0" applyNumberFormat="1" applyFont="1" applyFill="1" applyBorder="1" applyAlignment="1">
      <alignment horizontal="center" vertical="center" wrapText="1"/>
    </xf>
    <xf numFmtId="3" fontId="48" fillId="3" borderId="17" xfId="0" applyNumberFormat="1" applyFont="1" applyFill="1" applyBorder="1" applyAlignment="1">
      <alignment horizontal="center" vertical="center" wrapText="1"/>
    </xf>
    <xf numFmtId="3" fontId="48" fillId="3" borderId="15" xfId="0" applyNumberFormat="1" applyFont="1" applyFill="1" applyBorder="1" applyAlignment="1">
      <alignment horizontal="center" vertical="center" wrapText="1"/>
    </xf>
    <xf numFmtId="3" fontId="48" fillId="3" borderId="16" xfId="0" applyNumberFormat="1" applyFont="1" applyFill="1" applyBorder="1" applyAlignment="1">
      <alignment horizontal="center" vertical="center" wrapText="1"/>
    </xf>
    <xf numFmtId="3" fontId="48" fillId="3" borderId="13" xfId="0" applyNumberFormat="1" applyFont="1" applyFill="1" applyBorder="1" applyAlignment="1">
      <alignment horizontal="center" vertical="center" wrapText="1"/>
    </xf>
    <xf numFmtId="3" fontId="48" fillId="3" borderId="14" xfId="0" applyNumberFormat="1" applyFont="1" applyFill="1" applyBorder="1" applyAlignment="1">
      <alignment horizontal="center" vertical="center" wrapText="1"/>
    </xf>
    <xf numFmtId="3" fontId="41" fillId="3" borderId="25" xfId="0" applyNumberFormat="1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55" fillId="3" borderId="13" xfId="236" applyFont="1" applyFill="1" applyBorder="1" applyAlignment="1">
      <alignment horizontal="center" vertical="center" wrapText="1"/>
    </xf>
    <xf numFmtId="0" fontId="55" fillId="3" borderId="14" xfId="236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4" fontId="42" fillId="3" borderId="18" xfId="0" applyNumberFormat="1" applyFont="1" applyFill="1" applyBorder="1" applyAlignment="1">
      <alignment vertical="center" wrapText="1"/>
    </xf>
    <xf numFmtId="0" fontId="41" fillId="3" borderId="18" xfId="0" applyFont="1" applyFill="1" applyBorder="1" applyAlignment="1">
      <alignment horizontal="center" vertical="center"/>
    </xf>
    <xf numFmtId="49" fontId="41" fillId="3" borderId="18" xfId="2" applyNumberFormat="1" applyFont="1" applyFill="1" applyBorder="1" applyAlignment="1">
      <alignment horizontal="center" vertical="center" wrapText="1"/>
    </xf>
    <xf numFmtId="0" fontId="41" fillId="3" borderId="18" xfId="2" applyFont="1" applyFill="1" applyBorder="1" applyAlignment="1">
      <alignment horizontal="left" vertical="center" wrapText="1"/>
    </xf>
    <xf numFmtId="0" fontId="41" fillId="3" borderId="18" xfId="2" applyFont="1" applyFill="1" applyBorder="1" applyAlignment="1">
      <alignment horizontal="center" vertical="center" wrapText="1"/>
    </xf>
    <xf numFmtId="49" fontId="41" fillId="0" borderId="18" xfId="2" applyNumberFormat="1" applyFont="1" applyFill="1" applyBorder="1" applyAlignment="1">
      <alignment horizontal="center" vertical="center"/>
    </xf>
    <xf numFmtId="0" fontId="41" fillId="0" borderId="18" xfId="2" applyFont="1" applyFill="1" applyBorder="1" applyAlignment="1">
      <alignment horizontal="left" vertical="center" wrapText="1"/>
    </xf>
    <xf numFmtId="49" fontId="41" fillId="3" borderId="18" xfId="2" applyNumberFormat="1" applyFont="1" applyFill="1" applyBorder="1" applyAlignment="1">
      <alignment horizontal="center" vertical="center"/>
    </xf>
    <xf numFmtId="49" fontId="41" fillId="0" borderId="18" xfId="2" applyNumberFormat="1" applyFont="1" applyFill="1" applyBorder="1" applyAlignment="1">
      <alignment horizontal="center" vertical="center" wrapText="1"/>
    </xf>
    <xf numFmtId="0" fontId="41" fillId="0" borderId="18" xfId="2" applyFont="1" applyFill="1" applyBorder="1" applyAlignment="1">
      <alignment horizontal="center" vertical="center" wrapText="1"/>
    </xf>
    <xf numFmtId="49" fontId="41" fillId="3" borderId="18" xfId="0" applyNumberFormat="1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left" vertical="center" wrapText="1"/>
    </xf>
    <xf numFmtId="0" fontId="41" fillId="26" borderId="18" xfId="2" applyFont="1" applyFill="1" applyBorder="1" applyAlignment="1">
      <alignment horizontal="left" vertical="center" wrapText="1"/>
    </xf>
    <xf numFmtId="0" fontId="41" fillId="3" borderId="16" xfId="0" applyFont="1" applyFill="1" applyBorder="1" applyAlignment="1">
      <alignment horizontal="center" vertical="center"/>
    </xf>
    <xf numFmtId="49" fontId="41" fillId="3" borderId="16" xfId="2" applyNumberFormat="1" applyFont="1" applyFill="1" applyBorder="1" applyAlignment="1">
      <alignment horizontal="center" vertical="center"/>
    </xf>
    <xf numFmtId="0" fontId="42" fillId="3" borderId="18" xfId="2" applyFont="1" applyFill="1" applyBorder="1" applyAlignment="1">
      <alignment horizontal="left" vertical="center" wrapText="1"/>
    </xf>
    <xf numFmtId="49" fontId="41" fillId="3" borderId="18" xfId="0" applyNumberFormat="1" applyFont="1" applyFill="1" applyBorder="1" applyAlignment="1">
      <alignment horizontal="center" vertical="center"/>
    </xf>
    <xf numFmtId="49" fontId="41" fillId="3" borderId="18" xfId="2" applyNumberFormat="1" applyFont="1" applyFill="1" applyBorder="1" applyAlignment="1">
      <alignment horizontal="left" vertical="center" wrapText="1"/>
    </xf>
    <xf numFmtId="49" fontId="44" fillId="3" borderId="18" xfId="2" applyNumberFormat="1" applyFont="1" applyFill="1" applyBorder="1" applyAlignment="1">
      <alignment horizontal="center" vertical="center"/>
    </xf>
    <xf numFmtId="0" fontId="44" fillId="3" borderId="18" xfId="2" applyFont="1" applyFill="1" applyBorder="1" applyAlignment="1">
      <alignment horizontal="left" vertical="center" wrapText="1"/>
    </xf>
    <xf numFmtId="3" fontId="44" fillId="3" borderId="18" xfId="2" applyNumberFormat="1" applyFont="1" applyFill="1" applyBorder="1" applyAlignment="1">
      <alignment horizontal="center" vertical="center"/>
    </xf>
    <xf numFmtId="3" fontId="46" fillId="3" borderId="18" xfId="0" applyNumberFormat="1" applyFont="1" applyFill="1" applyBorder="1" applyAlignment="1">
      <alignment horizontal="left" vertical="center" wrapText="1"/>
    </xf>
    <xf numFmtId="169" fontId="44" fillId="3" borderId="18" xfId="2" applyNumberFormat="1" applyFont="1" applyFill="1" applyBorder="1" applyAlignment="1">
      <alignment horizontal="center" vertical="center"/>
    </xf>
    <xf numFmtId="3" fontId="44" fillId="3" borderId="18" xfId="0" applyNumberFormat="1" applyFont="1" applyFill="1" applyBorder="1" applyAlignment="1">
      <alignment horizontal="left" vertical="center" wrapText="1"/>
    </xf>
    <xf numFmtId="3" fontId="44" fillId="3" borderId="16" xfId="2" applyNumberFormat="1" applyFont="1" applyFill="1" applyBorder="1" applyAlignment="1">
      <alignment horizontal="center" vertical="center"/>
    </xf>
    <xf numFmtId="3" fontId="46" fillId="3" borderId="16" xfId="0" applyNumberFormat="1" applyFont="1" applyFill="1" applyBorder="1" applyAlignment="1">
      <alignment horizontal="left" vertical="center" wrapText="1"/>
    </xf>
    <xf numFmtId="0" fontId="41" fillId="3" borderId="18" xfId="0" applyFont="1" applyFill="1" applyBorder="1" applyAlignment="1">
      <alignment horizontal="left" vertical="center"/>
    </xf>
  </cellXfs>
  <cellStyles count="237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E3D08063-4CA7-4217-8DDC-5FB93AE2AE39}"/>
    <cellStyle name="Обычный 2 14" xfId="49" xr:uid="{00000000-0005-0000-0000-000090000000}"/>
    <cellStyle name="Обычный 2 15" xfId="50" xr:uid="{00000000-0005-0000-0000-000091000000}"/>
    <cellStyle name="Обычный 2 16" xfId="51" xr:uid="{00000000-0005-0000-0000-000092000000}"/>
    <cellStyle name="Обычный 2 17" xfId="52" xr:uid="{00000000-0005-0000-0000-000093000000}"/>
    <cellStyle name="Обычный 2 18" xfId="53" xr:uid="{00000000-0005-0000-0000-000094000000}"/>
    <cellStyle name="Обычный 2 19" xfId="54" xr:uid="{00000000-0005-0000-0000-000095000000}"/>
    <cellStyle name="Обычный 2 2" xfId="55" xr:uid="{00000000-0005-0000-0000-000096000000}"/>
    <cellStyle name="Обычный 2 2 2" xfId="94" xr:uid="{00000000-0005-0000-0000-000097000000}"/>
    <cellStyle name="Обычный 2 2 2 2" xfId="95" xr:uid="{00000000-0005-0000-0000-000098000000}"/>
    <cellStyle name="Обычный 2 2 2 2 2" xfId="229" xr:uid="{00000000-0005-0000-0000-000099000000}"/>
    <cellStyle name="Обычный 2 2 2 3" xfId="193" xr:uid="{00000000-0005-0000-0000-00009A000000}"/>
    <cellStyle name="Обычный 2 20" xfId="56" xr:uid="{00000000-0005-0000-0000-00009B000000}"/>
    <cellStyle name="Обычный 2 21" xfId="57" xr:uid="{00000000-0005-0000-0000-00009C000000}"/>
    <cellStyle name="Обычный 2 22" xfId="93" xr:uid="{00000000-0005-0000-0000-00009D000000}"/>
    <cellStyle name="Обычный 2 3" xfId="58" xr:uid="{00000000-0005-0000-0000-00009E000000}"/>
    <cellStyle name="Обычный 2 3 2" xfId="195" xr:uid="{00000000-0005-0000-0000-00009F000000}"/>
    <cellStyle name="Обычный 2 3 3" xfId="194" xr:uid="{00000000-0005-0000-0000-0000A0000000}"/>
    <cellStyle name="Обычный 2 4" xfId="59" xr:uid="{00000000-0005-0000-0000-0000A1000000}"/>
    <cellStyle name="Обычный 2 5" xfId="60" xr:uid="{00000000-0005-0000-0000-0000A2000000}"/>
    <cellStyle name="Обычный 2 5 2" xfId="196" xr:uid="{00000000-0005-0000-0000-0000A3000000}"/>
    <cellStyle name="Обычный 2 6" xfId="61" xr:uid="{00000000-0005-0000-0000-0000A4000000}"/>
    <cellStyle name="Обычный 2 6 3" xfId="232" xr:uid="{00000000-0005-0000-0000-0000A5000000}"/>
    <cellStyle name="Обычный 2 7" xfId="62" xr:uid="{00000000-0005-0000-0000-0000A6000000}"/>
    <cellStyle name="Обычный 2 8" xfId="63" xr:uid="{00000000-0005-0000-0000-0000A7000000}"/>
    <cellStyle name="Обычный 2 9" xfId="64" xr:uid="{00000000-0005-0000-0000-0000A8000000}"/>
    <cellStyle name="Обычный 2_npa12EB" xfId="197" xr:uid="{00000000-0005-0000-0000-0000A9000000}"/>
    <cellStyle name="Обычный 20" xfId="198" xr:uid="{00000000-0005-0000-0000-0000AA000000}"/>
    <cellStyle name="Обычный 20 2" xfId="199" xr:uid="{00000000-0005-0000-0000-0000AB000000}"/>
    <cellStyle name="Обычный 22" xfId="230" xr:uid="{00000000-0005-0000-0000-0000AC000000}"/>
    <cellStyle name="Обычный 3" xfId="65" xr:uid="{00000000-0005-0000-0000-0000AD000000}"/>
    <cellStyle name="Обычный 3 2" xfId="200" xr:uid="{00000000-0005-0000-0000-0000AE000000}"/>
    <cellStyle name="Обычный 3 3" xfId="231" xr:uid="{00000000-0005-0000-0000-0000AF000000}"/>
    <cellStyle name="Обычный 4" xfId="66" xr:uid="{00000000-0005-0000-0000-0000B0000000}"/>
    <cellStyle name="Обычный 4 10" xfId="67" xr:uid="{00000000-0005-0000-0000-0000B1000000}"/>
    <cellStyle name="Обычный 4 11" xfId="68" xr:uid="{00000000-0005-0000-0000-0000B2000000}"/>
    <cellStyle name="Обычный 4 12" xfId="69" xr:uid="{00000000-0005-0000-0000-0000B3000000}"/>
    <cellStyle name="Обычный 4 13" xfId="70" xr:uid="{00000000-0005-0000-0000-0000B4000000}"/>
    <cellStyle name="Обычный 4 14" xfId="71" xr:uid="{00000000-0005-0000-0000-0000B5000000}"/>
    <cellStyle name="Обычный 4 15" xfId="72" xr:uid="{00000000-0005-0000-0000-0000B6000000}"/>
    <cellStyle name="Обычный 4 16" xfId="96" xr:uid="{00000000-0005-0000-0000-0000B7000000}"/>
    <cellStyle name="Обычный 4 16 2" xfId="201" xr:uid="{00000000-0005-0000-0000-0000B8000000}"/>
    <cellStyle name="Обычный 4 17" xfId="202" xr:uid="{00000000-0005-0000-0000-0000B9000000}"/>
    <cellStyle name="Обычный 4 2" xfId="73" xr:uid="{00000000-0005-0000-0000-0000BA000000}"/>
    <cellStyle name="Обычный 4 3" xfId="74" xr:uid="{00000000-0005-0000-0000-0000BB000000}"/>
    <cellStyle name="Обычный 4 4" xfId="75" xr:uid="{00000000-0005-0000-0000-0000BC000000}"/>
    <cellStyle name="Обычный 4 5" xfId="76" xr:uid="{00000000-0005-0000-0000-0000BD000000}"/>
    <cellStyle name="Обычный 4 6" xfId="77" xr:uid="{00000000-0005-0000-0000-0000BE000000}"/>
    <cellStyle name="Обычный 4 7" xfId="78" xr:uid="{00000000-0005-0000-0000-0000BF000000}"/>
    <cellStyle name="Обычный 4 8" xfId="79" xr:uid="{00000000-0005-0000-0000-0000C0000000}"/>
    <cellStyle name="Обычный 4 9" xfId="80" xr:uid="{00000000-0005-0000-0000-0000C1000000}"/>
    <cellStyle name="Обычный 5" xfId="81" xr:uid="{00000000-0005-0000-0000-0000C2000000}"/>
    <cellStyle name="Обычный 5 2" xfId="204" xr:uid="{00000000-0005-0000-0000-0000C3000000}"/>
    <cellStyle name="Обычный 5 3" xfId="203" xr:uid="{00000000-0005-0000-0000-0000C4000000}"/>
    <cellStyle name="Обычный 6" xfId="205" xr:uid="{00000000-0005-0000-0000-0000C5000000}"/>
    <cellStyle name="Обычный 6 4" xfId="91" xr:uid="{00000000-0005-0000-0000-0000C6000000}"/>
    <cellStyle name="Обычный 69" xfId="92" xr:uid="{00000000-0005-0000-0000-0000C7000000}"/>
    <cellStyle name="Обычный 69 2" xfId="97" xr:uid="{00000000-0005-0000-0000-0000C8000000}"/>
    <cellStyle name="Обычный 7" xfId="206" xr:uid="{00000000-0005-0000-0000-0000C9000000}"/>
    <cellStyle name="Обычный 7 2" xfId="207" xr:uid="{00000000-0005-0000-0000-0000CA000000}"/>
    <cellStyle name="Обычный 70" xfId="98" xr:uid="{00000000-0005-0000-0000-0000CB000000}"/>
    <cellStyle name="Обычный 8" xfId="208" xr:uid="{00000000-0005-0000-0000-0000CC000000}"/>
    <cellStyle name="Обычный 83" xfId="234" xr:uid="{00000000-0005-0000-0000-0000CD000000}"/>
    <cellStyle name="Обычный 9" xfId="209" xr:uid="{00000000-0005-0000-0000-0000CE000000}"/>
    <cellStyle name="Обычный 91" xfId="82" xr:uid="{00000000-0005-0000-0000-0000CF000000}"/>
    <cellStyle name="Обычный 92" xfId="83" xr:uid="{00000000-0005-0000-0000-0000D0000000}"/>
    <cellStyle name="Обычный 93" xfId="84" xr:uid="{00000000-0005-0000-0000-0000D1000000}"/>
    <cellStyle name="Обычный 94" xfId="85" xr:uid="{00000000-0005-0000-0000-0000D2000000}"/>
    <cellStyle name="Обычный 95" xfId="86" xr:uid="{00000000-0005-0000-0000-0000D3000000}"/>
    <cellStyle name="Обычный 96" xfId="87" xr:uid="{00000000-0005-0000-0000-0000D4000000}"/>
    <cellStyle name="Обычный 97" xfId="88" xr:uid="{00000000-0005-0000-0000-0000D5000000}"/>
    <cellStyle name="Обычный 98" xfId="89" xr:uid="{00000000-0005-0000-0000-0000D6000000}"/>
    <cellStyle name="Обычный 99" xfId="90" xr:uid="{00000000-0005-0000-0000-0000D7000000}"/>
    <cellStyle name="Плохой 2" xfId="210" xr:uid="{00000000-0005-0000-0000-0000D8000000}"/>
    <cellStyle name="Пояснение 2" xfId="211" xr:uid="{00000000-0005-0000-0000-0000D9000000}"/>
    <cellStyle name="Примечание 2" xfId="212" xr:uid="{00000000-0005-0000-0000-0000DA000000}"/>
    <cellStyle name="Процентный 2" xfId="213" xr:uid="{00000000-0005-0000-0000-0000DB000000}"/>
    <cellStyle name="Процентный 2 2" xfId="214" xr:uid="{00000000-0005-0000-0000-0000DC000000}"/>
    <cellStyle name="Процентный 3" xfId="215" xr:uid="{00000000-0005-0000-0000-0000DD000000}"/>
    <cellStyle name="Процентный 4" xfId="216" xr:uid="{00000000-0005-0000-0000-0000DE000000}"/>
    <cellStyle name="Процентный 5" xfId="217" xr:uid="{00000000-0005-0000-0000-0000DF000000}"/>
    <cellStyle name="Процентный 6" xfId="228" xr:uid="{00000000-0005-0000-0000-0000E0000000}"/>
    <cellStyle name="Связанная ячейка 2" xfId="218" xr:uid="{00000000-0005-0000-0000-0000E1000000}"/>
    <cellStyle name="Стиль 1" xfId="3" xr:uid="{00000000-0005-0000-0000-0000E2000000}"/>
    <cellStyle name="Текст предупреждения 2" xfId="219" xr:uid="{00000000-0005-0000-0000-0000E3000000}"/>
    <cellStyle name="Финансовый 2" xfId="220" xr:uid="{00000000-0005-0000-0000-0000E4000000}"/>
    <cellStyle name="Финансовый 2 2" xfId="221" xr:uid="{00000000-0005-0000-0000-0000E5000000}"/>
    <cellStyle name="Финансовый 3" xfId="222" xr:uid="{00000000-0005-0000-0000-0000E6000000}"/>
    <cellStyle name="Финансовый 4" xfId="223" xr:uid="{00000000-0005-0000-0000-0000E7000000}"/>
    <cellStyle name="Финансовый 5" xfId="224" xr:uid="{00000000-0005-0000-0000-0000E8000000}"/>
    <cellStyle name="Финансовый 6" xfId="225" xr:uid="{00000000-0005-0000-0000-0000E9000000}"/>
    <cellStyle name="Финансовый 7" xfId="226" xr:uid="{00000000-0005-0000-0000-0000EA000000}"/>
    <cellStyle name="Хороший 2" xfId="227" xr:uid="{00000000-0005-0000-0000-0000EB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IT/&#1058;%20&#1040;%20&#1056;%20&#1048;%20&#1060;%20&#1053;%20&#1067;%20&#1045;/2023/3-23%20&#1086;&#1090;%2016.02.2023/&#1060;&#1080;&#1085;&#1072;&#1085;&#1089;&#1099;%20&#1076;&#1083;&#1103;%20&#1089;&#1072;&#1081;&#1090;&#1072;%20&#1085;&#1072;%202023&#1075;%20&#1055;&#1088;.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23 ТПОМС РБ"/>
      <sheetName val="Свод 2023 БП"/>
      <sheetName val="СМП"/>
      <sheetName val="ДС (пр.03-23)"/>
      <sheetName val="КС"/>
      <sheetName val="АПУ профилактика "/>
      <sheetName val="АПУ неотл.пом."/>
      <sheetName val="АПУ обращения Пр. 3-23"/>
      <sheetName val="ОДИ ПГГ Пр.3-23"/>
      <sheetName val="ОДИ МЗ РБ"/>
      <sheetName val="ФАП (03-23)"/>
      <sheetName val="Гемодиализ (пр.03-23)"/>
      <sheetName val="Мед.реаб.(АПУ,ДС,КС)"/>
      <sheetName val="Тестирование на грипп"/>
      <sheetName val="Уточнение грип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6"/>
  <sheetViews>
    <sheetView zoomScale="90" zoomScaleNormal="90" workbookViewId="0">
      <pane xSplit="3" ySplit="8" topLeftCell="I130" activePane="bottomRight" state="frozen"/>
      <selection pane="topRight" activeCell="D1" sqref="D1"/>
      <selection pane="bottomLeft" activeCell="A9" sqref="A9"/>
      <selection pane="bottomRight" activeCell="K160" sqref="K16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42578125" style="8" customWidth="1"/>
    <col min="13" max="13" width="19.5703125" style="8" customWidth="1"/>
    <col min="14" max="16384" width="9.140625" style="8"/>
  </cols>
  <sheetData>
    <row r="2" spans="1:13" ht="15.75" x14ac:dyDescent="0.2">
      <c r="A2" s="124" t="s">
        <v>338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x14ac:dyDescent="0.2">
      <c r="C3" s="9"/>
      <c r="M3" s="8" t="s">
        <v>309</v>
      </c>
    </row>
    <row r="4" spans="1:13" s="2" customFormat="1" ht="15.75" customHeight="1" x14ac:dyDescent="0.2">
      <c r="A4" s="125" t="s">
        <v>46</v>
      </c>
      <c r="B4" s="125" t="s">
        <v>59</v>
      </c>
      <c r="C4" s="126" t="s">
        <v>47</v>
      </c>
      <c r="D4" s="127" t="s">
        <v>293</v>
      </c>
      <c r="E4" s="127"/>
      <c r="F4" s="127"/>
      <c r="G4" s="127"/>
      <c r="H4" s="127"/>
      <c r="I4" s="127"/>
      <c r="J4" s="127"/>
      <c r="K4" s="127"/>
      <c r="L4" s="140" t="s">
        <v>383</v>
      </c>
      <c r="M4" s="143" t="s">
        <v>388</v>
      </c>
    </row>
    <row r="5" spans="1:13" ht="15" customHeight="1" x14ac:dyDescent="0.2">
      <c r="A5" s="125"/>
      <c r="B5" s="125"/>
      <c r="C5" s="126"/>
      <c r="D5" s="127" t="s">
        <v>294</v>
      </c>
      <c r="E5" s="127" t="s">
        <v>295</v>
      </c>
      <c r="F5" s="134" t="s">
        <v>296</v>
      </c>
      <c r="G5" s="135"/>
      <c r="H5" s="127" t="s">
        <v>301</v>
      </c>
      <c r="I5" s="127" t="s">
        <v>302</v>
      </c>
      <c r="J5" s="146" t="s">
        <v>350</v>
      </c>
      <c r="K5" s="127" t="s">
        <v>377</v>
      </c>
      <c r="L5" s="141"/>
      <c r="M5" s="144"/>
    </row>
    <row r="6" spans="1:13" ht="14.25" customHeight="1" x14ac:dyDescent="0.2">
      <c r="A6" s="125"/>
      <c r="B6" s="125"/>
      <c r="C6" s="126"/>
      <c r="D6" s="127"/>
      <c r="E6" s="127"/>
      <c r="F6" s="136"/>
      <c r="G6" s="137"/>
      <c r="H6" s="127"/>
      <c r="I6" s="127"/>
      <c r="J6" s="147"/>
      <c r="K6" s="127"/>
      <c r="L6" s="141"/>
      <c r="M6" s="144"/>
    </row>
    <row r="7" spans="1:13" ht="47.25" customHeight="1" x14ac:dyDescent="0.2">
      <c r="A7" s="125"/>
      <c r="B7" s="125"/>
      <c r="C7" s="126"/>
      <c r="D7" s="127"/>
      <c r="E7" s="127"/>
      <c r="F7" s="138"/>
      <c r="G7" s="139"/>
      <c r="H7" s="127"/>
      <c r="I7" s="127"/>
      <c r="J7" s="148"/>
      <c r="K7" s="127"/>
      <c r="L7" s="142"/>
      <c r="M7" s="145"/>
    </row>
    <row r="8" spans="1:13" s="2" customFormat="1" x14ac:dyDescent="0.2">
      <c r="A8" s="149" t="s">
        <v>248</v>
      </c>
      <c r="B8" s="149"/>
      <c r="C8" s="149"/>
      <c r="D8" s="79">
        <f>D10+D9</f>
        <v>28587321242</v>
      </c>
      <c r="E8" s="79">
        <f t="shared" ref="E8:M8" si="0">E10+E9</f>
        <v>7395611865</v>
      </c>
      <c r="F8" s="79">
        <f t="shared" si="0"/>
        <v>24602269089</v>
      </c>
      <c r="G8" s="79">
        <f t="shared" si="0"/>
        <v>0</v>
      </c>
      <c r="H8" s="79">
        <f t="shared" si="0"/>
        <v>4151436195</v>
      </c>
      <c r="I8" s="79">
        <f t="shared" si="0"/>
        <v>1414110576</v>
      </c>
      <c r="J8" s="79">
        <f t="shared" si="0"/>
        <v>1554017603.4299998</v>
      </c>
      <c r="K8" s="79">
        <f t="shared" si="0"/>
        <v>67704766570.430008</v>
      </c>
      <c r="L8" s="86">
        <f t="shared" si="0"/>
        <v>4500917738.3699999</v>
      </c>
      <c r="M8" s="86">
        <f t="shared" si="0"/>
        <v>72205684308.800003</v>
      </c>
    </row>
    <row r="9" spans="1:13" s="3" customFormat="1" ht="11.25" customHeight="1" x14ac:dyDescent="0.2">
      <c r="A9" s="5"/>
      <c r="B9" s="5"/>
      <c r="C9" s="11" t="s">
        <v>56</v>
      </c>
      <c r="D9" s="78">
        <f>КС!D9</f>
        <v>3050224442</v>
      </c>
      <c r="E9" s="78">
        <f>'ДС (пр.03-23)'!D9</f>
        <v>711625408</v>
      </c>
      <c r="F9" s="78">
        <f>'АПУ профилактика '!D10+'АПУ профилактика '!M10+'АПУ неотл.пом.'!D9+'АПУ обращения Пр. 3-23'!D9+'ОДИ ПГГ Пр.3-23'!D9+'ОДИ МЗ РБ'!D9+'ФАП (03-23)'!D9+'Тестирование на грипп'!D9</f>
        <v>502411863</v>
      </c>
      <c r="G9" s="80"/>
      <c r="H9" s="78">
        <f>СМП!D9</f>
        <v>85897831</v>
      </c>
      <c r="I9" s="78">
        <f>'Гемодиализ (пр.03-23)'!D9</f>
        <v>106587460</v>
      </c>
      <c r="J9" s="78">
        <f>'Мед.реаб.(АПУ,ДС,КС)'!D9</f>
        <v>50772687</v>
      </c>
      <c r="K9" s="78">
        <f>D9+E9+F9+H9+I9+J9</f>
        <v>4507519691</v>
      </c>
      <c r="L9" s="87">
        <v>34583738.500000007</v>
      </c>
      <c r="M9" s="87">
        <f>K9+L9</f>
        <v>4542103429.5</v>
      </c>
    </row>
    <row r="10" spans="1:13" s="2" customFormat="1" x14ac:dyDescent="0.2">
      <c r="A10" s="149" t="s">
        <v>247</v>
      </c>
      <c r="B10" s="149"/>
      <c r="C10" s="149"/>
      <c r="D10" s="79">
        <f>SUM(D11:D153)-D93</f>
        <v>25537096800</v>
      </c>
      <c r="E10" s="79">
        <f t="shared" ref="E10:M10" si="1">SUM(E11:E153)-E93</f>
        <v>6683986457</v>
      </c>
      <c r="F10" s="79">
        <f t="shared" si="1"/>
        <v>24099857226</v>
      </c>
      <c r="G10" s="79">
        <f t="shared" si="1"/>
        <v>0</v>
      </c>
      <c r="H10" s="79">
        <f t="shared" si="1"/>
        <v>4065538364</v>
      </c>
      <c r="I10" s="79">
        <f t="shared" si="1"/>
        <v>1307523116</v>
      </c>
      <c r="J10" s="79">
        <f t="shared" si="1"/>
        <v>1503244916.4299998</v>
      </c>
      <c r="K10" s="79">
        <f t="shared" si="1"/>
        <v>63197246879.430008</v>
      </c>
      <c r="L10" s="86">
        <f t="shared" si="1"/>
        <v>4466333999.8699999</v>
      </c>
      <c r="M10" s="86">
        <f t="shared" si="1"/>
        <v>67663580879.300003</v>
      </c>
    </row>
    <row r="11" spans="1:13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КС!D11</f>
        <v>49299052</v>
      </c>
      <c r="E11" s="78">
        <f>'ДС (пр.03-23)'!D11</f>
        <v>12159792</v>
      </c>
      <c r="F11" s="78">
        <f>'АПУ профилактика '!D12+'АПУ профилактика '!M12+'АПУ неотл.пом.'!D11+'АПУ обращения Пр. 3-23'!D11+'ОДИ ПГГ Пр.3-23'!D11+'ОДИ МЗ РБ'!D11+'ФАП (03-23)'!D11+'Тестирование на грипп'!D11</f>
        <v>131228301</v>
      </c>
      <c r="G11" s="78"/>
      <c r="H11" s="78">
        <f>СМП!D11</f>
        <v>0</v>
      </c>
      <c r="I11" s="78">
        <f>'Гемодиализ (пр.03-23)'!D11</f>
        <v>0</v>
      </c>
      <c r="J11" s="78">
        <f>'Мед.реаб.(АПУ,ДС,КС)'!D11</f>
        <v>0</v>
      </c>
      <c r="K11" s="78">
        <f t="shared" ref="K11:K42" si="2">D11+E11+F11+H11+I11+J11</f>
        <v>192687145</v>
      </c>
      <c r="L11" s="87">
        <v>12441297.079999998</v>
      </c>
      <c r="M11" s="87">
        <f t="shared" ref="M11:M70" si="3">K11+L11</f>
        <v>205128442.07999998</v>
      </c>
    </row>
    <row r="12" spans="1:13" s="1" customFormat="1" x14ac:dyDescent="0.2">
      <c r="A12" s="25">
        <v>2</v>
      </c>
      <c r="B12" s="14" t="s">
        <v>61</v>
      </c>
      <c r="C12" s="10" t="s">
        <v>232</v>
      </c>
      <c r="D12" s="78">
        <f>КС!D12</f>
        <v>34872319</v>
      </c>
      <c r="E12" s="78">
        <f>'ДС (пр.03-23)'!D12</f>
        <v>12949238</v>
      </c>
      <c r="F12" s="78">
        <f>'АПУ профилактика '!D13+'АПУ профилактика '!M13+'АПУ неотл.пом.'!D12+'АПУ обращения Пр. 3-23'!D12+'ОДИ ПГГ Пр.3-23'!D12+'ОДИ МЗ РБ'!D12+'ФАП (03-23)'!D12+'Тестирование на грипп'!D12</f>
        <v>131466276</v>
      </c>
      <c r="G12" s="78"/>
      <c r="H12" s="78">
        <f>СМП!D12</f>
        <v>0</v>
      </c>
      <c r="I12" s="78">
        <f>'Гемодиализ (пр.03-23)'!D12</f>
        <v>0</v>
      </c>
      <c r="J12" s="78">
        <f>'Мед.реаб.(АПУ,ДС,КС)'!D12</f>
        <v>0</v>
      </c>
      <c r="K12" s="78">
        <f t="shared" si="2"/>
        <v>179287833</v>
      </c>
      <c r="L12" s="87">
        <v>15686062.98</v>
      </c>
      <c r="M12" s="87">
        <f t="shared" si="3"/>
        <v>194973895.97999999</v>
      </c>
    </row>
    <row r="13" spans="1:13" s="22" customFormat="1" x14ac:dyDescent="0.2">
      <c r="A13" s="25">
        <v>3</v>
      </c>
      <c r="B13" s="27" t="s">
        <v>62</v>
      </c>
      <c r="C13" s="21" t="s">
        <v>5</v>
      </c>
      <c r="D13" s="78">
        <f>КС!D13</f>
        <v>208162575</v>
      </c>
      <c r="E13" s="78">
        <f>'ДС (пр.03-23)'!D13</f>
        <v>35927542</v>
      </c>
      <c r="F13" s="78">
        <f>'АПУ профилактика '!D14+'АПУ профилактика '!M14+'АПУ неотл.пом.'!D13+'АПУ обращения Пр. 3-23'!D13+'ОДИ ПГГ Пр.3-23'!D13+'ОДИ МЗ РБ'!D13+'ФАП (03-23)'!D13+'Тестирование на грипп'!D13</f>
        <v>333242000</v>
      </c>
      <c r="G13" s="81"/>
      <c r="H13" s="78">
        <f>СМП!D13</f>
        <v>156085380</v>
      </c>
      <c r="I13" s="78">
        <f>'Гемодиализ (пр.03-23)'!D13</f>
        <v>0</v>
      </c>
      <c r="J13" s="78">
        <f>'Мед.реаб.(АПУ,ДС,КС)'!D13</f>
        <v>0</v>
      </c>
      <c r="K13" s="78">
        <f t="shared" si="2"/>
        <v>733417497</v>
      </c>
      <c r="L13" s="87">
        <v>33250996.75</v>
      </c>
      <c r="M13" s="87">
        <f t="shared" si="3"/>
        <v>766668493.75</v>
      </c>
    </row>
    <row r="14" spans="1:13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>КС!D14</f>
        <v>40453270</v>
      </c>
      <c r="E14" s="78">
        <f>'ДС (пр.03-23)'!D14</f>
        <v>13417660</v>
      </c>
      <c r="F14" s="78">
        <f>'АПУ профилактика '!D15+'АПУ профилактика '!M15+'АПУ неотл.пом.'!D14+'АПУ обращения Пр. 3-23'!D14+'ОДИ ПГГ Пр.3-23'!D14+'ОДИ МЗ РБ'!D14+'ФАП (03-23)'!D14+'Тестирование на грипп'!D14</f>
        <v>142576139</v>
      </c>
      <c r="G14" s="78"/>
      <c r="H14" s="78">
        <f>СМП!D14</f>
        <v>0</v>
      </c>
      <c r="I14" s="78">
        <f>'Гемодиализ (пр.03-23)'!D14</f>
        <v>0</v>
      </c>
      <c r="J14" s="78">
        <f>'Мед.реаб.(АПУ,ДС,КС)'!D14</f>
        <v>0</v>
      </c>
      <c r="K14" s="78">
        <f t="shared" si="2"/>
        <v>196447069</v>
      </c>
      <c r="L14" s="87">
        <v>12825510.379999999</v>
      </c>
      <c r="M14" s="87">
        <f t="shared" si="3"/>
        <v>209272579.38</v>
      </c>
    </row>
    <row r="15" spans="1:13" s="1" customFormat="1" x14ac:dyDescent="0.2">
      <c r="A15" s="25">
        <v>5</v>
      </c>
      <c r="B15" s="12" t="s">
        <v>64</v>
      </c>
      <c r="C15" s="10" t="s">
        <v>8</v>
      </c>
      <c r="D15" s="78">
        <f>КС!D15</f>
        <v>48414261</v>
      </c>
      <c r="E15" s="78">
        <f>'ДС (пр.03-23)'!D15</f>
        <v>14535647</v>
      </c>
      <c r="F15" s="78">
        <f>'АПУ профилактика '!D16+'АПУ профилактика '!M16+'АПУ неотл.пом.'!D15+'АПУ обращения Пр. 3-23'!D15+'ОДИ ПГГ Пр.3-23'!D15+'ОДИ МЗ РБ'!D15+'ФАП (03-23)'!D15+'Тестирование на грипп'!D15</f>
        <v>148451840</v>
      </c>
      <c r="G15" s="78"/>
      <c r="H15" s="78">
        <f>СМП!D15</f>
        <v>0</v>
      </c>
      <c r="I15" s="78">
        <f>'Гемодиализ (пр.03-23)'!D15</f>
        <v>0</v>
      </c>
      <c r="J15" s="78">
        <f>'Мед.реаб.(АПУ,ДС,КС)'!D15</f>
        <v>0</v>
      </c>
      <c r="K15" s="78">
        <f t="shared" si="2"/>
        <v>211401748</v>
      </c>
      <c r="L15" s="87">
        <v>12485053.699999999</v>
      </c>
      <c r="M15" s="87">
        <f t="shared" si="3"/>
        <v>223886801.69999999</v>
      </c>
    </row>
    <row r="16" spans="1:13" s="22" customFormat="1" x14ac:dyDescent="0.2">
      <c r="A16" s="25">
        <v>6</v>
      </c>
      <c r="B16" s="27" t="s">
        <v>65</v>
      </c>
      <c r="C16" s="21" t="s">
        <v>66</v>
      </c>
      <c r="D16" s="78">
        <f>КС!D16</f>
        <v>553092049</v>
      </c>
      <c r="E16" s="78">
        <f>'ДС (пр.03-23)'!D16</f>
        <v>93692090</v>
      </c>
      <c r="F16" s="78">
        <f>'АПУ профилактика '!D17+'АПУ профилактика '!M17+'АПУ неотл.пом.'!D16+'АПУ обращения Пр. 3-23'!D16+'ОДИ ПГГ Пр.3-23'!D16+'ОДИ МЗ РБ'!D16+'ФАП (03-23)'!D16+'Тестирование на грипп'!D16</f>
        <v>808954193</v>
      </c>
      <c r="G16" s="81"/>
      <c r="H16" s="78">
        <f>СМП!D16</f>
        <v>324746681</v>
      </c>
      <c r="I16" s="78">
        <f>'Гемодиализ (пр.03-23)'!D16</f>
        <v>568275</v>
      </c>
      <c r="J16" s="78">
        <f>'Мед.реаб.(АПУ,ДС,КС)'!D16</f>
        <v>35837044.5</v>
      </c>
      <c r="K16" s="78">
        <f t="shared" si="2"/>
        <v>1816890332.5</v>
      </c>
      <c r="L16" s="87">
        <v>65215919.060000002</v>
      </c>
      <c r="M16" s="87">
        <f t="shared" si="3"/>
        <v>1882106251.5599999</v>
      </c>
    </row>
    <row r="17" spans="1:13" s="1" customFormat="1" x14ac:dyDescent="0.2">
      <c r="A17" s="25">
        <v>7</v>
      </c>
      <c r="B17" s="12" t="s">
        <v>67</v>
      </c>
      <c r="C17" s="10" t="s">
        <v>234</v>
      </c>
      <c r="D17" s="78">
        <f>КС!D17</f>
        <v>178862821</v>
      </c>
      <c r="E17" s="78">
        <f>'ДС (пр.03-23)'!D17</f>
        <v>34984845</v>
      </c>
      <c r="F17" s="78">
        <f>'АПУ профилактика '!D18+'АПУ профилактика '!M18+'АПУ неотл.пом.'!D17+'АПУ обращения Пр. 3-23'!D17+'ОДИ ПГГ Пр.3-23'!D17+'ОДИ МЗ РБ'!D17+'ФАП (03-23)'!D17+'Тестирование на грипп'!D17</f>
        <v>348098703</v>
      </c>
      <c r="G17" s="78"/>
      <c r="H17" s="78">
        <f>СМП!D17</f>
        <v>0</v>
      </c>
      <c r="I17" s="78">
        <f>'Гемодиализ (пр.03-23)'!D17</f>
        <v>0</v>
      </c>
      <c r="J17" s="78">
        <f>'Мед.реаб.(АПУ,ДС,КС)'!D17</f>
        <v>18964239</v>
      </c>
      <c r="K17" s="78">
        <f t="shared" si="2"/>
        <v>580910608</v>
      </c>
      <c r="L17" s="87">
        <v>19840327.289999999</v>
      </c>
      <c r="M17" s="87">
        <f t="shared" si="3"/>
        <v>600750935.28999996</v>
      </c>
    </row>
    <row r="18" spans="1:13" s="1" customFormat="1" x14ac:dyDescent="0.2">
      <c r="A18" s="25">
        <v>8</v>
      </c>
      <c r="B18" s="26" t="s">
        <v>68</v>
      </c>
      <c r="C18" s="10" t="s">
        <v>17</v>
      </c>
      <c r="D18" s="78">
        <f>КС!D18</f>
        <v>36417073</v>
      </c>
      <c r="E18" s="78">
        <f>'ДС (пр.03-23)'!D18</f>
        <v>15518498</v>
      </c>
      <c r="F18" s="78">
        <f>'АПУ профилактика '!D19+'АПУ профилактика '!M19+'АПУ неотл.пом.'!D18+'АПУ обращения Пр. 3-23'!D18+'ОДИ ПГГ Пр.3-23'!D18+'ОДИ МЗ РБ'!D18+'ФАП (03-23)'!D18+'Тестирование на грипп'!D18</f>
        <v>148573627</v>
      </c>
      <c r="G18" s="78"/>
      <c r="H18" s="78">
        <f>СМП!D18</f>
        <v>0</v>
      </c>
      <c r="I18" s="78">
        <f>'Гемодиализ (пр.03-23)'!D18</f>
        <v>0</v>
      </c>
      <c r="J18" s="78">
        <f>'Мед.реаб.(АПУ,ДС,КС)'!D18</f>
        <v>0</v>
      </c>
      <c r="K18" s="78">
        <f t="shared" si="2"/>
        <v>200509198</v>
      </c>
      <c r="L18" s="87">
        <v>14094903.029999999</v>
      </c>
      <c r="M18" s="87">
        <f t="shared" si="3"/>
        <v>214604101.03</v>
      </c>
    </row>
    <row r="19" spans="1:13" s="1" customFormat="1" x14ac:dyDescent="0.2">
      <c r="A19" s="25">
        <v>9</v>
      </c>
      <c r="B19" s="26" t="s">
        <v>69</v>
      </c>
      <c r="C19" s="10" t="s">
        <v>6</v>
      </c>
      <c r="D19" s="78">
        <f>КС!D19</f>
        <v>59023046</v>
      </c>
      <c r="E19" s="78">
        <f>'ДС (пр.03-23)'!D19</f>
        <v>12774064</v>
      </c>
      <c r="F19" s="78">
        <f>'АПУ профилактика '!D20+'АПУ профилактика '!M20+'АПУ неотл.пом.'!D19+'АПУ обращения Пр. 3-23'!D19+'ОДИ ПГГ Пр.3-23'!D19+'ОДИ МЗ РБ'!D19+'ФАП (03-23)'!D19+'Тестирование на грипп'!D19</f>
        <v>160604199</v>
      </c>
      <c r="G19" s="78"/>
      <c r="H19" s="78">
        <f>СМП!D19</f>
        <v>0</v>
      </c>
      <c r="I19" s="78">
        <f>'Гемодиализ (пр.03-23)'!D19</f>
        <v>0</v>
      </c>
      <c r="J19" s="78">
        <f>'Мед.реаб.(АПУ,ДС,КС)'!D19</f>
        <v>0</v>
      </c>
      <c r="K19" s="78">
        <f t="shared" si="2"/>
        <v>232401309</v>
      </c>
      <c r="L19" s="87">
        <v>13879837.629999999</v>
      </c>
      <c r="M19" s="87">
        <f t="shared" si="3"/>
        <v>246281146.63</v>
      </c>
    </row>
    <row r="20" spans="1:13" s="1" customFormat="1" x14ac:dyDescent="0.2">
      <c r="A20" s="25">
        <v>10</v>
      </c>
      <c r="B20" s="26" t="s">
        <v>70</v>
      </c>
      <c r="C20" s="10" t="s">
        <v>18</v>
      </c>
      <c r="D20" s="78">
        <f>КС!D20</f>
        <v>44793695</v>
      </c>
      <c r="E20" s="78">
        <f>'ДС (пр.03-23)'!D20</f>
        <v>16861186</v>
      </c>
      <c r="F20" s="78">
        <f>'АПУ профилактика '!D21+'АПУ профилактика '!M21+'АПУ неотл.пом.'!D20+'АПУ обращения Пр. 3-23'!D20+'ОДИ ПГГ Пр.3-23'!D20+'ОДИ МЗ РБ'!D20+'ФАП (03-23)'!D20+'Тестирование на грипп'!D20</f>
        <v>163637469</v>
      </c>
      <c r="G20" s="78"/>
      <c r="H20" s="78">
        <f>СМП!D20</f>
        <v>0</v>
      </c>
      <c r="I20" s="78">
        <f>'Гемодиализ (пр.03-23)'!D20</f>
        <v>0</v>
      </c>
      <c r="J20" s="78">
        <f>'Мед.реаб.(АПУ,ДС,КС)'!D20</f>
        <v>0</v>
      </c>
      <c r="K20" s="78">
        <f t="shared" si="2"/>
        <v>225292350</v>
      </c>
      <c r="L20" s="87">
        <v>24267396.439999998</v>
      </c>
      <c r="M20" s="87">
        <f t="shared" si="3"/>
        <v>249559746.44</v>
      </c>
    </row>
    <row r="21" spans="1:13" s="1" customFormat="1" x14ac:dyDescent="0.2">
      <c r="A21" s="25">
        <v>11</v>
      </c>
      <c r="B21" s="26" t="s">
        <v>71</v>
      </c>
      <c r="C21" s="10" t="s">
        <v>7</v>
      </c>
      <c r="D21" s="78">
        <f>КС!D21</f>
        <v>47183948</v>
      </c>
      <c r="E21" s="78">
        <f>'ДС (пр.03-23)'!D21</f>
        <v>13457873</v>
      </c>
      <c r="F21" s="78">
        <f>'АПУ профилактика '!D22+'АПУ профилактика '!M22+'АПУ неотл.пом.'!D21+'АПУ обращения Пр. 3-23'!D21+'ОДИ ПГГ Пр.3-23'!D21+'ОДИ МЗ РБ'!D21+'ФАП (03-23)'!D21+'Тестирование на грипп'!D21</f>
        <v>140323317</v>
      </c>
      <c r="G21" s="78"/>
      <c r="H21" s="78">
        <f>СМП!D21</f>
        <v>0</v>
      </c>
      <c r="I21" s="78">
        <f>'Гемодиализ (пр.03-23)'!D21</f>
        <v>0</v>
      </c>
      <c r="J21" s="78">
        <f>'Мед.реаб.(АПУ,ДС,КС)'!D21</f>
        <v>0</v>
      </c>
      <c r="K21" s="78">
        <f t="shared" si="2"/>
        <v>200965138</v>
      </c>
      <c r="L21" s="87">
        <v>12763787.33</v>
      </c>
      <c r="M21" s="87">
        <f t="shared" si="3"/>
        <v>213728925.33000001</v>
      </c>
    </row>
    <row r="22" spans="1:13" s="1" customFormat="1" x14ac:dyDescent="0.2">
      <c r="A22" s="25">
        <v>12</v>
      </c>
      <c r="B22" s="26" t="s">
        <v>72</v>
      </c>
      <c r="C22" s="10" t="s">
        <v>19</v>
      </c>
      <c r="D22" s="78">
        <f>КС!D22</f>
        <v>128109140</v>
      </c>
      <c r="E22" s="78">
        <f>'ДС (пр.03-23)'!D22</f>
        <v>26751433</v>
      </c>
      <c r="F22" s="78">
        <f>'АПУ профилактика '!D23+'АПУ профилактика '!M23+'АПУ неотл.пом.'!D22+'АПУ обращения Пр. 3-23'!D22+'ОДИ ПГГ Пр.3-23'!D22+'ОДИ МЗ РБ'!D22+'ФАП (03-23)'!D22+'Тестирование на грипп'!D22</f>
        <v>264703430</v>
      </c>
      <c r="G22" s="78"/>
      <c r="H22" s="78">
        <f>СМП!D22</f>
        <v>0</v>
      </c>
      <c r="I22" s="78">
        <f>'Гемодиализ (пр.03-23)'!D22</f>
        <v>0</v>
      </c>
      <c r="J22" s="78">
        <f>'Мед.реаб.(АПУ,ДС,КС)'!D22</f>
        <v>0</v>
      </c>
      <c r="K22" s="78">
        <f t="shared" si="2"/>
        <v>419564003</v>
      </c>
      <c r="L22" s="87">
        <v>17195761.149999999</v>
      </c>
      <c r="M22" s="87">
        <f t="shared" si="3"/>
        <v>436759764.14999998</v>
      </c>
    </row>
    <row r="23" spans="1:13" s="1" customFormat="1" x14ac:dyDescent="0.2">
      <c r="A23" s="25">
        <v>13</v>
      </c>
      <c r="B23" s="26" t="s">
        <v>256</v>
      </c>
      <c r="C23" s="10" t="s">
        <v>257</v>
      </c>
      <c r="D23" s="78">
        <f>КС!D23</f>
        <v>0</v>
      </c>
      <c r="E23" s="78">
        <f>'ДС (пр.03-23)'!D23</f>
        <v>0</v>
      </c>
      <c r="F23" s="78">
        <f>'АПУ профилактика '!D24+'АПУ профилактика '!M24+'АПУ неотл.пом.'!D23+'АПУ обращения Пр. 3-23'!D23+'ОДИ ПГГ Пр.3-23'!D23+'ОДИ МЗ РБ'!D23+'ФАП (03-23)'!D23+'Тестирование на грипп'!D23</f>
        <v>5543872</v>
      </c>
      <c r="G23" s="78"/>
      <c r="H23" s="78">
        <f>СМП!D23</f>
        <v>0</v>
      </c>
      <c r="I23" s="78">
        <f>'Гемодиализ (пр.03-23)'!D23</f>
        <v>0</v>
      </c>
      <c r="J23" s="78">
        <f>'Мед.реаб.(АПУ,ДС,КС)'!D23</f>
        <v>0</v>
      </c>
      <c r="K23" s="78">
        <f t="shared" si="2"/>
        <v>5543872</v>
      </c>
      <c r="L23" s="87">
        <v>0</v>
      </c>
      <c r="M23" s="87">
        <f t="shared" si="3"/>
        <v>5543872</v>
      </c>
    </row>
    <row r="24" spans="1:13" s="1" customFormat="1" x14ac:dyDescent="0.2">
      <c r="A24" s="25">
        <v>14</v>
      </c>
      <c r="B24" s="12" t="s">
        <v>73</v>
      </c>
      <c r="C24" s="10" t="s">
        <v>74</v>
      </c>
      <c r="D24" s="78">
        <f>КС!D24</f>
        <v>0</v>
      </c>
      <c r="E24" s="78">
        <f>'ДС (пр.03-23)'!D24</f>
        <v>0</v>
      </c>
      <c r="F24" s="78">
        <f>'АПУ профилактика '!D25+'АПУ профилактика '!M25+'АПУ неотл.пом.'!D24+'АПУ обращения Пр. 3-23'!D24+'ОДИ ПГГ Пр.3-23'!D24+'ОДИ МЗ РБ'!D24+'ФАП (03-23)'!D24+'Тестирование на грипп'!D24</f>
        <v>0</v>
      </c>
      <c r="G24" s="78"/>
      <c r="H24" s="78">
        <f>СМП!D24</f>
        <v>0</v>
      </c>
      <c r="I24" s="78">
        <f>'Гемодиализ (пр.03-23)'!D24</f>
        <v>0</v>
      </c>
      <c r="J24" s="78">
        <f>'Мед.реаб.(АПУ,ДС,КС)'!D24</f>
        <v>0</v>
      </c>
      <c r="K24" s="78">
        <f t="shared" si="2"/>
        <v>0</v>
      </c>
      <c r="L24" s="87">
        <v>0</v>
      </c>
      <c r="M24" s="87">
        <f t="shared" si="3"/>
        <v>0</v>
      </c>
    </row>
    <row r="25" spans="1:13" s="1" customFormat="1" x14ac:dyDescent="0.2">
      <c r="A25" s="25">
        <v>15</v>
      </c>
      <c r="B25" s="26" t="s">
        <v>75</v>
      </c>
      <c r="C25" s="10" t="s">
        <v>22</v>
      </c>
      <c r="D25" s="78">
        <f>КС!D25</f>
        <v>54702403</v>
      </c>
      <c r="E25" s="78">
        <f>'ДС (пр.03-23)'!D25</f>
        <v>17716154</v>
      </c>
      <c r="F25" s="78">
        <f>'АПУ профилактика '!D26+'АПУ профилактика '!M26+'АПУ неотл.пом.'!D25+'АПУ обращения Пр. 3-23'!D25+'ОДИ ПГГ Пр.3-23'!D25+'ОДИ МЗ РБ'!D25+'ФАП (03-23)'!D25+'Тестирование на грипп'!D25</f>
        <v>165868688</v>
      </c>
      <c r="G25" s="78"/>
      <c r="H25" s="78">
        <f>СМП!D25</f>
        <v>0</v>
      </c>
      <c r="I25" s="78">
        <f>'Гемодиализ (пр.03-23)'!D25</f>
        <v>0</v>
      </c>
      <c r="J25" s="78">
        <f>'Мед.реаб.(АПУ,ДС,КС)'!D25</f>
        <v>0</v>
      </c>
      <c r="K25" s="78">
        <f t="shared" si="2"/>
        <v>238287245</v>
      </c>
      <c r="L25" s="87">
        <v>14193102.539999999</v>
      </c>
      <c r="M25" s="87">
        <f t="shared" si="3"/>
        <v>252480347.53999999</v>
      </c>
    </row>
    <row r="26" spans="1:13" s="1" customFormat="1" x14ac:dyDescent="0.2">
      <c r="A26" s="25">
        <v>16</v>
      </c>
      <c r="B26" s="26" t="s">
        <v>76</v>
      </c>
      <c r="C26" s="10" t="s">
        <v>10</v>
      </c>
      <c r="D26" s="78">
        <f>КС!D26</f>
        <v>72174945</v>
      </c>
      <c r="E26" s="78">
        <f>'ДС (пр.03-23)'!D26</f>
        <v>25135907</v>
      </c>
      <c r="F26" s="78">
        <f>'АПУ профилактика '!D27+'АПУ профилактика '!M27+'АПУ неотл.пом.'!D26+'АПУ обращения Пр. 3-23'!D26+'ОДИ ПГГ Пр.3-23'!D26+'ОДИ МЗ РБ'!D26+'ФАП (03-23)'!D26+'Тестирование на грипп'!D26</f>
        <v>236240866</v>
      </c>
      <c r="G26" s="78"/>
      <c r="H26" s="78">
        <f>СМП!D26</f>
        <v>0</v>
      </c>
      <c r="I26" s="78">
        <f>'Гемодиализ (пр.03-23)'!D26</f>
        <v>0</v>
      </c>
      <c r="J26" s="78">
        <f>'Мед.реаб.(АПУ,ДС,КС)'!D26</f>
        <v>0</v>
      </c>
      <c r="K26" s="78">
        <f t="shared" si="2"/>
        <v>333551718</v>
      </c>
      <c r="L26" s="87">
        <v>24733020.16</v>
      </c>
      <c r="M26" s="87">
        <f t="shared" si="3"/>
        <v>358284738.16000003</v>
      </c>
    </row>
    <row r="27" spans="1:13" s="1" customFormat="1" x14ac:dyDescent="0.2">
      <c r="A27" s="25">
        <v>17</v>
      </c>
      <c r="B27" s="26" t="s">
        <v>77</v>
      </c>
      <c r="C27" s="10" t="s">
        <v>235</v>
      </c>
      <c r="D27" s="78">
        <f>КС!D27</f>
        <v>117853366</v>
      </c>
      <c r="E27" s="78">
        <f>'ДС (пр.03-23)'!D27</f>
        <v>31806348</v>
      </c>
      <c r="F27" s="78">
        <f>'АПУ профилактика '!D28+'АПУ профилактика '!M28+'АПУ неотл.пом.'!D27+'АПУ обращения Пр. 3-23'!D27+'ОДИ ПГГ Пр.3-23'!D27+'ОДИ МЗ РБ'!D27+'ФАП (03-23)'!D27+'Тестирование на грипп'!D27</f>
        <v>328226303</v>
      </c>
      <c r="G27" s="78"/>
      <c r="H27" s="78">
        <f>СМП!D27</f>
        <v>0</v>
      </c>
      <c r="I27" s="78">
        <f>'Гемодиализ (пр.03-23)'!D27</f>
        <v>0</v>
      </c>
      <c r="J27" s="78">
        <f>'Мед.реаб.(АПУ,ДС,КС)'!D27</f>
        <v>0</v>
      </c>
      <c r="K27" s="78">
        <f t="shared" si="2"/>
        <v>477886017</v>
      </c>
      <c r="L27" s="87">
        <v>24670118.890000001</v>
      </c>
      <c r="M27" s="87">
        <f t="shared" si="3"/>
        <v>502556135.88999999</v>
      </c>
    </row>
    <row r="28" spans="1:13" s="22" customFormat="1" x14ac:dyDescent="0.2">
      <c r="A28" s="25">
        <v>18</v>
      </c>
      <c r="B28" s="27" t="s">
        <v>78</v>
      </c>
      <c r="C28" s="21" t="s">
        <v>9</v>
      </c>
      <c r="D28" s="78">
        <f>КС!D28</f>
        <v>553662006</v>
      </c>
      <c r="E28" s="78">
        <f>'ДС (пр.03-23)'!D28</f>
        <v>64880199</v>
      </c>
      <c r="F28" s="78">
        <f>'АПУ профилактика '!D29+'АПУ профилактика '!M29+'АПУ неотл.пом.'!D28+'АПУ обращения Пр. 3-23'!D28+'ОДИ ПГГ Пр.3-23'!D28+'ОДИ МЗ РБ'!D28+'ФАП (03-23)'!D28+'Тестирование на грипп'!D28</f>
        <v>610951229</v>
      </c>
      <c r="G28" s="81"/>
      <c r="H28" s="78">
        <f>СМП!D28</f>
        <v>222799397</v>
      </c>
      <c r="I28" s="78">
        <f>'Гемодиализ (пр.03-23)'!D28</f>
        <v>0</v>
      </c>
      <c r="J28" s="78">
        <f>'Мед.реаб.(АПУ,ДС,КС)'!D28</f>
        <v>37191341.329999998</v>
      </c>
      <c r="K28" s="78">
        <f t="shared" si="2"/>
        <v>1489484172.3299999</v>
      </c>
      <c r="L28" s="87">
        <v>46599044.969999999</v>
      </c>
      <c r="M28" s="87">
        <f t="shared" si="3"/>
        <v>1536083217.3</v>
      </c>
    </row>
    <row r="29" spans="1:13" s="1" customFormat="1" x14ac:dyDescent="0.2">
      <c r="A29" s="25">
        <v>19</v>
      </c>
      <c r="B29" s="12" t="s">
        <v>79</v>
      </c>
      <c r="C29" s="10" t="s">
        <v>11</v>
      </c>
      <c r="D29" s="78">
        <f>КС!D29</f>
        <v>27994111</v>
      </c>
      <c r="E29" s="78">
        <f>'ДС (пр.03-23)'!D29</f>
        <v>10795567</v>
      </c>
      <c r="F29" s="78">
        <f>'АПУ профилактика '!D30+'АПУ профилактика '!M30+'АПУ неотл.пом.'!D29+'АПУ обращения Пр. 3-23'!D29+'ОДИ ПГГ Пр.3-23'!D29+'ОДИ МЗ РБ'!D29+'ФАП (03-23)'!D29+'Тестирование на грипп'!D29</f>
        <v>116256068</v>
      </c>
      <c r="G29" s="78"/>
      <c r="H29" s="78">
        <f>СМП!D29</f>
        <v>0</v>
      </c>
      <c r="I29" s="78">
        <f>'Гемодиализ (пр.03-23)'!D29</f>
        <v>0</v>
      </c>
      <c r="J29" s="78">
        <f>'Мед.реаб.(АПУ,ДС,КС)'!D29</f>
        <v>0</v>
      </c>
      <c r="K29" s="78">
        <f t="shared" si="2"/>
        <v>155045746</v>
      </c>
      <c r="L29" s="87">
        <v>7970675.9400000004</v>
      </c>
      <c r="M29" s="87">
        <f t="shared" si="3"/>
        <v>163016421.94</v>
      </c>
    </row>
    <row r="30" spans="1:13" s="1" customFormat="1" x14ac:dyDescent="0.2">
      <c r="A30" s="25">
        <v>20</v>
      </c>
      <c r="B30" s="12" t="s">
        <v>80</v>
      </c>
      <c r="C30" s="10" t="s">
        <v>236</v>
      </c>
      <c r="D30" s="78">
        <f>КС!D30</f>
        <v>27243556</v>
      </c>
      <c r="E30" s="78">
        <f>'ДС (пр.03-23)'!D30</f>
        <v>8330324</v>
      </c>
      <c r="F30" s="78">
        <f>'АПУ профилактика '!D31+'АПУ профилактика '!M31+'АПУ неотл.пом.'!D30+'АПУ обращения Пр. 3-23'!D30+'ОДИ ПГГ Пр.3-23'!D30+'ОДИ МЗ РБ'!D30+'ФАП (03-23)'!D30+'Тестирование на грипп'!D30</f>
        <v>84498127</v>
      </c>
      <c r="G30" s="78"/>
      <c r="H30" s="78">
        <f>СМП!D30</f>
        <v>0</v>
      </c>
      <c r="I30" s="78">
        <f>'Гемодиализ (пр.03-23)'!D30</f>
        <v>0</v>
      </c>
      <c r="J30" s="78">
        <f>'Мед.реаб.(АПУ,ДС,КС)'!D30</f>
        <v>0</v>
      </c>
      <c r="K30" s="78">
        <f t="shared" si="2"/>
        <v>120072007</v>
      </c>
      <c r="L30" s="87">
        <v>13254089.140000001</v>
      </c>
      <c r="M30" s="87">
        <f t="shared" si="3"/>
        <v>133326096.14</v>
      </c>
    </row>
    <row r="31" spans="1:13" x14ac:dyDescent="0.2">
      <c r="A31" s="25">
        <v>21</v>
      </c>
      <c r="B31" s="12" t="s">
        <v>81</v>
      </c>
      <c r="C31" s="10" t="s">
        <v>82</v>
      </c>
      <c r="D31" s="78">
        <f>КС!D31</f>
        <v>183354883</v>
      </c>
      <c r="E31" s="78">
        <f>'ДС (пр.03-23)'!D31</f>
        <v>42365899</v>
      </c>
      <c r="F31" s="78">
        <f>'АПУ профилактика '!D32+'АПУ профилактика '!M32+'АПУ неотл.пом.'!D31+'АПУ обращения Пр. 3-23'!D31+'ОДИ ПГГ Пр.3-23'!D31+'ОДИ МЗ РБ'!D31+'ФАП (03-23)'!D31+'Тестирование на грипп'!D31</f>
        <v>403903306</v>
      </c>
      <c r="G31" s="82"/>
      <c r="H31" s="78">
        <f>СМП!D31</f>
        <v>0</v>
      </c>
      <c r="I31" s="78">
        <f>'Гемодиализ (пр.03-23)'!D31</f>
        <v>0</v>
      </c>
      <c r="J31" s="78">
        <f>'Мед.реаб.(АПУ,ДС,КС)'!D31</f>
        <v>13793582</v>
      </c>
      <c r="K31" s="78">
        <f t="shared" si="2"/>
        <v>643417670</v>
      </c>
      <c r="L31" s="87">
        <v>44466476.239999995</v>
      </c>
      <c r="M31" s="87">
        <f t="shared" si="3"/>
        <v>687884146.24000001</v>
      </c>
    </row>
    <row r="32" spans="1:13" s="22" customFormat="1" x14ac:dyDescent="0.2">
      <c r="A32" s="25">
        <v>22</v>
      </c>
      <c r="B32" s="23" t="s">
        <v>83</v>
      </c>
      <c r="C32" s="21" t="s">
        <v>40</v>
      </c>
      <c r="D32" s="78">
        <f>КС!D32</f>
        <v>362917636</v>
      </c>
      <c r="E32" s="78">
        <f>'ДС (пр.03-23)'!D32</f>
        <v>35412650</v>
      </c>
      <c r="F32" s="78">
        <f>'АПУ профилактика '!D33+'АПУ профилактика '!M33+'АПУ неотл.пом.'!D32+'АПУ обращения Пр. 3-23'!D32+'ОДИ ПГГ Пр.3-23'!D32+'ОДИ МЗ РБ'!D32+'ФАП (03-23)'!D32+'Тестирование на грипп'!D32</f>
        <v>333550161</v>
      </c>
      <c r="G32" s="81"/>
      <c r="H32" s="78">
        <f>СМП!D32</f>
        <v>151763448</v>
      </c>
      <c r="I32" s="78">
        <f>'Гемодиализ (пр.03-23)'!D32</f>
        <v>0</v>
      </c>
      <c r="J32" s="78">
        <f>'Мед.реаб.(АПУ,ДС,КС)'!D32</f>
        <v>4930240</v>
      </c>
      <c r="K32" s="78">
        <f t="shared" si="2"/>
        <v>888574135</v>
      </c>
      <c r="L32" s="87">
        <v>50468948.520000003</v>
      </c>
      <c r="M32" s="87">
        <f t="shared" si="3"/>
        <v>939043083.51999998</v>
      </c>
    </row>
    <row r="33" spans="1:13" s="22" customFormat="1" x14ac:dyDescent="0.2">
      <c r="A33" s="25">
        <v>23</v>
      </c>
      <c r="B33" s="27" t="s">
        <v>84</v>
      </c>
      <c r="C33" s="21" t="s">
        <v>85</v>
      </c>
      <c r="D33" s="78">
        <f>КС!D33</f>
        <v>0</v>
      </c>
      <c r="E33" s="78">
        <f>'ДС (пр.03-23)'!D33</f>
        <v>7203787</v>
      </c>
      <c r="F33" s="78">
        <f>'АПУ профилактика '!D34+'АПУ профилактика '!M34+'АПУ неотл.пом.'!D33+'АПУ обращения Пр. 3-23'!D33+'ОДИ ПГГ Пр.3-23'!D33+'ОДИ МЗ РБ'!D33+'ФАП (03-23)'!D33+'Тестирование на грипп'!D33</f>
        <v>120868195</v>
      </c>
      <c r="G33" s="81"/>
      <c r="H33" s="78">
        <f>СМП!D33</f>
        <v>24201955</v>
      </c>
      <c r="I33" s="78">
        <f>'Гемодиализ (пр.03-23)'!D33</f>
        <v>0</v>
      </c>
      <c r="J33" s="78">
        <f>'Мед.реаб.(АПУ,ДС,КС)'!D33</f>
        <v>0</v>
      </c>
      <c r="K33" s="78">
        <f t="shared" si="2"/>
        <v>152273937</v>
      </c>
      <c r="L33" s="87">
        <v>0</v>
      </c>
      <c r="M33" s="87">
        <f t="shared" si="3"/>
        <v>152273937</v>
      </c>
    </row>
    <row r="34" spans="1:13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>КС!D34</f>
        <v>0</v>
      </c>
      <c r="E34" s="78">
        <f>'ДС (пр.03-23)'!D34</f>
        <v>0</v>
      </c>
      <c r="F34" s="78">
        <f>'АПУ профилактика '!D35+'АПУ профилактика '!M35+'АПУ неотл.пом.'!D34+'АПУ обращения Пр. 3-23'!D34+'ОДИ ПГГ Пр.3-23'!D34+'ОДИ МЗ РБ'!D34+'ФАП (03-23)'!D34+'Тестирование на грипп'!D34</f>
        <v>4941066</v>
      </c>
      <c r="G34" s="78"/>
      <c r="H34" s="78">
        <f>СМП!D34</f>
        <v>0</v>
      </c>
      <c r="I34" s="78">
        <f>'Гемодиализ (пр.03-23)'!D34</f>
        <v>0</v>
      </c>
      <c r="J34" s="78">
        <f>'Мед.реаб.(АПУ,ДС,КС)'!D34</f>
        <v>0</v>
      </c>
      <c r="K34" s="78">
        <f t="shared" si="2"/>
        <v>4941066</v>
      </c>
      <c r="L34" s="87">
        <v>0</v>
      </c>
      <c r="M34" s="87">
        <f t="shared" si="3"/>
        <v>4941066</v>
      </c>
    </row>
    <row r="35" spans="1:13" s="1" customFormat="1" ht="24" x14ac:dyDescent="0.2">
      <c r="A35" s="25">
        <v>25</v>
      </c>
      <c r="B35" s="26" t="s">
        <v>88</v>
      </c>
      <c r="C35" s="10" t="s">
        <v>89</v>
      </c>
      <c r="D35" s="78">
        <f>КС!D35</f>
        <v>0</v>
      </c>
      <c r="E35" s="78">
        <f>'ДС (пр.03-23)'!D35</f>
        <v>0</v>
      </c>
      <c r="F35" s="78">
        <f>'АПУ профилактика '!D36+'АПУ профилактика '!M36+'АПУ неотл.пом.'!D35+'АПУ обращения Пр. 3-23'!D35+'ОДИ ПГГ Пр.3-23'!D35+'ОДИ МЗ РБ'!D35+'ФАП (03-23)'!D35+'Тестирование на грипп'!D35</f>
        <v>0</v>
      </c>
      <c r="G35" s="78"/>
      <c r="H35" s="78">
        <f>СМП!D35</f>
        <v>0</v>
      </c>
      <c r="I35" s="78">
        <f>'Гемодиализ (пр.03-23)'!D35</f>
        <v>0</v>
      </c>
      <c r="J35" s="78">
        <f>'Мед.реаб.(АПУ,ДС,КС)'!D35</f>
        <v>19406617.800000001</v>
      </c>
      <c r="K35" s="78">
        <f t="shared" si="2"/>
        <v>19406617.800000001</v>
      </c>
      <c r="L35" s="87">
        <v>0</v>
      </c>
      <c r="M35" s="87">
        <f t="shared" si="3"/>
        <v>19406617.800000001</v>
      </c>
    </row>
    <row r="36" spans="1:13" s="1" customFormat="1" x14ac:dyDescent="0.2">
      <c r="A36" s="25">
        <v>26</v>
      </c>
      <c r="B36" s="12" t="s">
        <v>90</v>
      </c>
      <c r="C36" s="10" t="s">
        <v>91</v>
      </c>
      <c r="D36" s="78">
        <f>КС!D36</f>
        <v>1028338086</v>
      </c>
      <c r="E36" s="78">
        <f>'ДС (пр.03-23)'!D36</f>
        <v>66832247</v>
      </c>
      <c r="F36" s="78">
        <f>'АПУ профилактика '!D37+'АПУ профилактика '!M37+'АПУ неотл.пом.'!D36+'АПУ обращения Пр. 3-23'!D36+'ОДИ ПГГ Пр.3-23'!D36+'ОДИ МЗ РБ'!D36+'ФАП (03-23)'!D36+'Тестирование на грипп'!D36</f>
        <v>527986027</v>
      </c>
      <c r="G36" s="78"/>
      <c r="H36" s="78">
        <f>СМП!D36</f>
        <v>0</v>
      </c>
      <c r="I36" s="78">
        <f>'Гемодиализ (пр.03-23)'!D36</f>
        <v>940995</v>
      </c>
      <c r="J36" s="78">
        <f>'Мед.реаб.(АПУ,ДС,КС)'!D36</f>
        <v>30803945</v>
      </c>
      <c r="K36" s="78">
        <f t="shared" si="2"/>
        <v>1654901300</v>
      </c>
      <c r="L36" s="87">
        <v>40820097.5</v>
      </c>
      <c r="M36" s="87">
        <f t="shared" si="3"/>
        <v>1695721397.5</v>
      </c>
    </row>
    <row r="37" spans="1:13" s="1" customFormat="1" x14ac:dyDescent="0.2">
      <c r="A37" s="25">
        <v>27</v>
      </c>
      <c r="B37" s="26" t="s">
        <v>92</v>
      </c>
      <c r="C37" s="10" t="s">
        <v>93</v>
      </c>
      <c r="D37" s="78">
        <f>КС!D37</f>
        <v>393105004</v>
      </c>
      <c r="E37" s="78">
        <f>'ДС (пр.03-23)'!D37</f>
        <v>82331469</v>
      </c>
      <c r="F37" s="78">
        <f>'АПУ профилактика '!D38+'АПУ профилактика '!M38+'АПУ неотл.пом.'!D37+'АПУ обращения Пр. 3-23'!D37+'ОДИ ПГГ Пр.3-23'!D37+'ОДИ МЗ РБ'!D37+'ФАП (03-23)'!D37+'Тестирование на грипп'!D37</f>
        <v>715362210</v>
      </c>
      <c r="G37" s="78"/>
      <c r="H37" s="78">
        <f>СМП!D37</f>
        <v>0</v>
      </c>
      <c r="I37" s="78">
        <f>'Гемодиализ (пр.03-23)'!D37</f>
        <v>757700</v>
      </c>
      <c r="J37" s="78">
        <f>'Мед.реаб.(АПУ,ДС,КС)'!D37</f>
        <v>0</v>
      </c>
      <c r="K37" s="78">
        <f t="shared" si="2"/>
        <v>1191556383</v>
      </c>
      <c r="L37" s="87">
        <v>24346248.59</v>
      </c>
      <c r="M37" s="87">
        <f t="shared" si="3"/>
        <v>1215902631.5899999</v>
      </c>
    </row>
    <row r="38" spans="1:13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>КС!D38</f>
        <v>91649701</v>
      </c>
      <c r="E38" s="78">
        <f>'ДС (пр.03-23)'!D38</f>
        <v>31879772</v>
      </c>
      <c r="F38" s="78">
        <f>'АПУ профилактика '!D39+'АПУ профилактика '!M39+'АПУ неотл.пом.'!D38+'АПУ обращения Пр. 3-23'!D38+'ОДИ ПГГ Пр.3-23'!D38+'ОДИ МЗ РБ'!D38+'ФАП (03-23)'!D38+'Тестирование на грипп'!D38</f>
        <v>204287561</v>
      </c>
      <c r="G38" s="78"/>
      <c r="H38" s="78">
        <f>СМП!D38</f>
        <v>0</v>
      </c>
      <c r="I38" s="78">
        <f>'Гемодиализ (пр.03-23)'!D38</f>
        <v>0</v>
      </c>
      <c r="J38" s="78">
        <f>'Мед.реаб.(АПУ,ДС,КС)'!D38</f>
        <v>15361880</v>
      </c>
      <c r="K38" s="78">
        <f t="shared" si="2"/>
        <v>343178914</v>
      </c>
      <c r="L38" s="87">
        <v>1216468</v>
      </c>
      <c r="M38" s="87">
        <f t="shared" si="3"/>
        <v>344395382</v>
      </c>
    </row>
    <row r="39" spans="1:13" s="1" customFormat="1" x14ac:dyDescent="0.2">
      <c r="A39" s="25">
        <v>29</v>
      </c>
      <c r="B39" s="14" t="s">
        <v>96</v>
      </c>
      <c r="C39" s="10" t="s">
        <v>97</v>
      </c>
      <c r="D39" s="78">
        <f>КС!D39</f>
        <v>0</v>
      </c>
      <c r="E39" s="78">
        <f>'ДС (пр.03-23)'!D39</f>
        <v>0</v>
      </c>
      <c r="F39" s="78">
        <f>'АПУ профилактика '!D40+'АПУ профилактика '!M40+'АПУ неотл.пом.'!D39+'АПУ обращения Пр. 3-23'!D39+'ОДИ ПГГ Пр.3-23'!D39+'ОДИ МЗ РБ'!D39+'ФАП (03-23)'!D39+'Тестирование на грипп'!D39</f>
        <v>145798513</v>
      </c>
      <c r="G39" s="78"/>
      <c r="H39" s="78">
        <f>СМП!D39</f>
        <v>0</v>
      </c>
      <c r="I39" s="78">
        <f>'Гемодиализ (пр.03-23)'!D39</f>
        <v>0</v>
      </c>
      <c r="J39" s="78">
        <f>'Мед.реаб.(АПУ,ДС,КС)'!D39</f>
        <v>0</v>
      </c>
      <c r="K39" s="78">
        <f t="shared" si="2"/>
        <v>145798513</v>
      </c>
      <c r="L39" s="87">
        <v>0</v>
      </c>
      <c r="M39" s="87">
        <f t="shared" si="3"/>
        <v>145798513</v>
      </c>
    </row>
    <row r="40" spans="1:13" s="22" customFormat="1" x14ac:dyDescent="0.2">
      <c r="A40" s="25">
        <v>30</v>
      </c>
      <c r="B40" s="23" t="s">
        <v>98</v>
      </c>
      <c r="C40" s="75" t="s">
        <v>292</v>
      </c>
      <c r="D40" s="78">
        <f>КС!D40</f>
        <v>0</v>
      </c>
      <c r="E40" s="78">
        <f>'ДС (пр.03-23)'!D40</f>
        <v>0</v>
      </c>
      <c r="F40" s="78">
        <f>'АПУ профилактика '!D41+'АПУ профилактика '!M41+'АПУ неотл.пом.'!D40+'АПУ обращения Пр. 3-23'!D40+'ОДИ ПГГ Пр.3-23'!D40+'ОДИ МЗ РБ'!D40+'ФАП (03-23)'!D40+'Тестирование на грипп'!D40</f>
        <v>0</v>
      </c>
      <c r="G40" s="81"/>
      <c r="H40" s="78">
        <f>СМП!D40</f>
        <v>649367174</v>
      </c>
      <c r="I40" s="78">
        <f>'Гемодиализ (пр.03-23)'!D40</f>
        <v>0</v>
      </c>
      <c r="J40" s="78">
        <f>'Мед.реаб.(АПУ,ДС,КС)'!D40</f>
        <v>0</v>
      </c>
      <c r="K40" s="78">
        <f t="shared" si="2"/>
        <v>649367174</v>
      </c>
      <c r="L40" s="87">
        <v>0</v>
      </c>
      <c r="M40" s="87">
        <f t="shared" si="3"/>
        <v>649367174</v>
      </c>
    </row>
    <row r="41" spans="1:13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>КС!D41</f>
        <v>0</v>
      </c>
      <c r="E41" s="78">
        <f>'ДС (пр.03-23)'!D41</f>
        <v>5111259</v>
      </c>
      <c r="F41" s="78">
        <f>'АПУ профилактика '!D42+'АПУ профилактика '!M42+'АПУ неотл.пом.'!D41+'АПУ обращения Пр. 3-23'!D41+'ОДИ ПГГ Пр.3-23'!D41+'ОДИ МЗ РБ'!D41+'ФАП (03-23)'!D41+'Тестирование на грипп'!D41</f>
        <v>35261003</v>
      </c>
      <c r="G41" s="81"/>
      <c r="H41" s="78">
        <f>СМП!D41</f>
        <v>0</v>
      </c>
      <c r="I41" s="78">
        <f>'Гемодиализ (пр.03-23)'!D41</f>
        <v>0</v>
      </c>
      <c r="J41" s="78">
        <f>'Мед.реаб.(АПУ,ДС,КС)'!D41</f>
        <v>0</v>
      </c>
      <c r="K41" s="78">
        <f t="shared" si="2"/>
        <v>40372262</v>
      </c>
      <c r="L41" s="87">
        <v>0</v>
      </c>
      <c r="M41" s="87">
        <f t="shared" si="3"/>
        <v>40372262</v>
      </c>
    </row>
    <row r="42" spans="1:13" s="22" customFormat="1" x14ac:dyDescent="0.2">
      <c r="A42" s="25">
        <v>32</v>
      </c>
      <c r="B42" s="24" t="s">
        <v>100</v>
      </c>
      <c r="C42" s="21" t="s">
        <v>41</v>
      </c>
      <c r="D42" s="78">
        <f>КС!D42</f>
        <v>434219385</v>
      </c>
      <c r="E42" s="78">
        <f>'ДС (пр.03-23)'!D42</f>
        <v>54425452</v>
      </c>
      <c r="F42" s="78">
        <f>'АПУ профилактика '!D43+'АПУ профилактика '!M43+'АПУ неотл.пом.'!D42+'АПУ обращения Пр. 3-23'!D42+'ОДИ ПГГ Пр.3-23'!D42+'ОДИ МЗ РБ'!D42+'ФАП (03-23)'!D42+'Тестирование на грипп'!D42</f>
        <v>499158963</v>
      </c>
      <c r="G42" s="81"/>
      <c r="H42" s="78">
        <f>СМП!D42</f>
        <v>228613968</v>
      </c>
      <c r="I42" s="78">
        <f>'Гемодиализ (пр.03-23)'!D42</f>
        <v>0</v>
      </c>
      <c r="J42" s="78">
        <f>'Мед.реаб.(АПУ,ДС,КС)'!D42</f>
        <v>13320817</v>
      </c>
      <c r="K42" s="78">
        <f t="shared" si="2"/>
        <v>1229738585</v>
      </c>
      <c r="L42" s="87">
        <v>45232522.079999998</v>
      </c>
      <c r="M42" s="87">
        <f t="shared" si="3"/>
        <v>1274971107.0799999</v>
      </c>
    </row>
    <row r="43" spans="1:13" x14ac:dyDescent="0.2">
      <c r="A43" s="25">
        <v>33</v>
      </c>
      <c r="B43" s="12" t="s">
        <v>101</v>
      </c>
      <c r="C43" s="10" t="s">
        <v>39</v>
      </c>
      <c r="D43" s="78">
        <f>КС!D43</f>
        <v>497345990</v>
      </c>
      <c r="E43" s="78">
        <f>'ДС (пр.03-23)'!D43</f>
        <v>71801607</v>
      </c>
      <c r="F43" s="78">
        <f>'АПУ профилактика '!D44+'АПУ профилактика '!M44+'АПУ неотл.пом.'!D43+'АПУ обращения Пр. 3-23'!D43+'ОДИ ПГГ Пр.3-23'!D43+'ОДИ МЗ РБ'!D43+'ФАП (03-23)'!D43+'Тестирование на грипп'!D43</f>
        <v>628214897</v>
      </c>
      <c r="G43" s="82"/>
      <c r="H43" s="78">
        <f>СМП!D43</f>
        <v>0</v>
      </c>
      <c r="I43" s="78">
        <f>'Гемодиализ (пр.03-23)'!D43</f>
        <v>0</v>
      </c>
      <c r="J43" s="78">
        <f>'Мед.реаб.(АПУ,ДС,КС)'!D43</f>
        <v>4492720</v>
      </c>
      <c r="K43" s="78">
        <f t="shared" ref="K43:K74" si="4">D43+E43+F43+H43+I43+J43</f>
        <v>1201855214</v>
      </c>
      <c r="L43" s="87">
        <v>60400239.120000005</v>
      </c>
      <c r="M43" s="87">
        <f t="shared" si="3"/>
        <v>1262255453.1199999</v>
      </c>
    </row>
    <row r="44" spans="1:13" s="1" customFormat="1" x14ac:dyDescent="0.2">
      <c r="A44" s="25">
        <v>34</v>
      </c>
      <c r="B44" s="14" t="s">
        <v>102</v>
      </c>
      <c r="C44" s="10" t="s">
        <v>16</v>
      </c>
      <c r="D44" s="78">
        <f>КС!D44</f>
        <v>46182382</v>
      </c>
      <c r="E44" s="78">
        <f>'ДС (пр.03-23)'!D44</f>
        <v>14821224</v>
      </c>
      <c r="F44" s="78">
        <f>'АПУ профилактика '!D45+'АПУ профилактика '!M45+'АПУ неотл.пом.'!D44+'АПУ обращения Пр. 3-23'!D44+'ОДИ ПГГ Пр.3-23'!D44+'ОДИ МЗ РБ'!D44+'ФАП (03-23)'!D44+'Тестирование на грипп'!D44</f>
        <v>159097827</v>
      </c>
      <c r="G44" s="78"/>
      <c r="H44" s="78">
        <f>СМП!D44</f>
        <v>0</v>
      </c>
      <c r="I44" s="78">
        <f>'Гемодиализ (пр.03-23)'!D44</f>
        <v>0</v>
      </c>
      <c r="J44" s="78">
        <f>'Мед.реаб.(АПУ,ДС,КС)'!D44</f>
        <v>0</v>
      </c>
      <c r="K44" s="78">
        <f t="shared" si="4"/>
        <v>220101433</v>
      </c>
      <c r="L44" s="87">
        <v>21227341.66</v>
      </c>
      <c r="M44" s="87">
        <f t="shared" si="3"/>
        <v>241328774.66</v>
      </c>
    </row>
    <row r="45" spans="1:13" s="1" customFormat="1" x14ac:dyDescent="0.2">
      <c r="A45" s="25">
        <v>35</v>
      </c>
      <c r="B45" s="26" t="s">
        <v>103</v>
      </c>
      <c r="C45" s="10" t="s">
        <v>21</v>
      </c>
      <c r="D45" s="78">
        <f>КС!D45</f>
        <v>335052017</v>
      </c>
      <c r="E45" s="78">
        <f>'ДС (пр.03-23)'!D45</f>
        <v>51147529</v>
      </c>
      <c r="F45" s="78">
        <f>'АПУ профилактика '!D46+'АПУ профилактика '!M46+'АПУ неотл.пом.'!D45+'АПУ обращения Пр. 3-23'!D45+'ОДИ ПГГ Пр.3-23'!D45+'ОДИ МЗ РБ'!D45+'ФАП (03-23)'!D45+'Тестирование на грипп'!D45</f>
        <v>436309391</v>
      </c>
      <c r="G45" s="78"/>
      <c r="H45" s="78">
        <f>СМП!D45</f>
        <v>0</v>
      </c>
      <c r="I45" s="78">
        <f>'Гемодиализ (пр.03-23)'!D45</f>
        <v>0</v>
      </c>
      <c r="J45" s="78">
        <f>'Мед.реаб.(АПУ,ДС,КС)'!D45</f>
        <v>13862198</v>
      </c>
      <c r="K45" s="78">
        <f t="shared" si="4"/>
        <v>836371135</v>
      </c>
      <c r="L45" s="87">
        <v>36798306.489999995</v>
      </c>
      <c r="M45" s="87">
        <f t="shared" si="3"/>
        <v>873169441.49000001</v>
      </c>
    </row>
    <row r="46" spans="1:13" s="1" customFormat="1" x14ac:dyDescent="0.2">
      <c r="A46" s="25">
        <v>36</v>
      </c>
      <c r="B46" s="14" t="s">
        <v>104</v>
      </c>
      <c r="C46" s="10" t="s">
        <v>25</v>
      </c>
      <c r="D46" s="78">
        <f>КС!D46</f>
        <v>57633330</v>
      </c>
      <c r="E46" s="78">
        <f>'ДС (пр.03-23)'!D46</f>
        <v>18694023</v>
      </c>
      <c r="F46" s="78">
        <f>'АПУ профилактика '!D47+'АПУ профилактика '!M47+'АПУ неотл.пом.'!D46+'АПУ обращения Пр. 3-23'!D46+'ОДИ ПГГ Пр.3-23'!D46+'ОДИ МЗ РБ'!D46+'ФАП (03-23)'!D46+'Тестирование на грипп'!D46</f>
        <v>197893345</v>
      </c>
      <c r="G46" s="78"/>
      <c r="H46" s="78">
        <f>СМП!D46</f>
        <v>0</v>
      </c>
      <c r="I46" s="78">
        <f>'Гемодиализ (пр.03-23)'!D46</f>
        <v>0</v>
      </c>
      <c r="J46" s="78">
        <f>'Мед.реаб.(АПУ,ДС,КС)'!D46</f>
        <v>0</v>
      </c>
      <c r="K46" s="78">
        <f t="shared" si="4"/>
        <v>274220698</v>
      </c>
      <c r="L46" s="87">
        <v>17519082.010000002</v>
      </c>
      <c r="M46" s="87">
        <f t="shared" si="3"/>
        <v>291739780.00999999</v>
      </c>
    </row>
    <row r="47" spans="1:13" x14ac:dyDescent="0.2">
      <c r="A47" s="25">
        <v>37</v>
      </c>
      <c r="B47" s="12" t="s">
        <v>105</v>
      </c>
      <c r="C47" s="10" t="s">
        <v>237</v>
      </c>
      <c r="D47" s="78">
        <f>КС!D47</f>
        <v>207815559</v>
      </c>
      <c r="E47" s="78">
        <f>'ДС (пр.03-23)'!D47</f>
        <v>52303109</v>
      </c>
      <c r="F47" s="78">
        <f>'АПУ профилактика '!D48+'АПУ профилактика '!M48+'АПУ неотл.пом.'!D47+'АПУ обращения Пр. 3-23'!D47+'ОДИ ПГГ Пр.3-23'!D47+'ОДИ МЗ РБ'!D47+'ФАП (03-23)'!D47+'Тестирование на грипп'!D47</f>
        <v>418452289</v>
      </c>
      <c r="G47" s="82"/>
      <c r="H47" s="78">
        <f>СМП!D47</f>
        <v>0</v>
      </c>
      <c r="I47" s="78">
        <f>'Гемодиализ (пр.03-23)'!D47</f>
        <v>0</v>
      </c>
      <c r="J47" s="78">
        <f>'Мед.реаб.(АПУ,ДС,КС)'!D47</f>
        <v>0</v>
      </c>
      <c r="K47" s="78">
        <f t="shared" si="4"/>
        <v>678570957</v>
      </c>
      <c r="L47" s="87">
        <v>56490597.609999999</v>
      </c>
      <c r="M47" s="87">
        <f t="shared" si="3"/>
        <v>735061554.61000001</v>
      </c>
    </row>
    <row r="48" spans="1:13" s="1" customFormat="1" x14ac:dyDescent="0.2">
      <c r="A48" s="25">
        <v>38</v>
      </c>
      <c r="B48" s="15" t="s">
        <v>106</v>
      </c>
      <c r="C48" s="16" t="s">
        <v>238</v>
      </c>
      <c r="D48" s="78">
        <f>КС!D48</f>
        <v>59101932</v>
      </c>
      <c r="E48" s="78">
        <f>'ДС (пр.03-23)'!D48</f>
        <v>17812195</v>
      </c>
      <c r="F48" s="78">
        <f>'АПУ профилактика '!D49+'АПУ профилактика '!M49+'АПУ неотл.пом.'!D48+'АПУ обращения Пр. 3-23'!D48+'ОДИ ПГГ Пр.3-23'!D48+'ОДИ МЗ РБ'!D48+'ФАП (03-23)'!D48+'Тестирование на грипп'!D48</f>
        <v>191276408</v>
      </c>
      <c r="G48" s="78"/>
      <c r="H48" s="78">
        <f>СМП!D48</f>
        <v>0</v>
      </c>
      <c r="I48" s="78">
        <f>'Гемодиализ (пр.03-23)'!D48</f>
        <v>0</v>
      </c>
      <c r="J48" s="78">
        <f>'Мед.реаб.(АПУ,ДС,КС)'!D48</f>
        <v>0</v>
      </c>
      <c r="K48" s="78">
        <f t="shared" si="4"/>
        <v>268190535</v>
      </c>
      <c r="L48" s="87">
        <v>15527978.93</v>
      </c>
      <c r="M48" s="87">
        <f t="shared" si="3"/>
        <v>283718513.93000001</v>
      </c>
    </row>
    <row r="49" spans="1:13" s="1" customFormat="1" x14ac:dyDescent="0.2">
      <c r="A49" s="25">
        <v>39</v>
      </c>
      <c r="B49" s="12" t="s">
        <v>107</v>
      </c>
      <c r="C49" s="10" t="s">
        <v>239</v>
      </c>
      <c r="D49" s="78">
        <f>КС!D49</f>
        <v>36257545</v>
      </c>
      <c r="E49" s="78">
        <f>'ДС (пр.03-23)'!D49</f>
        <v>10574166</v>
      </c>
      <c r="F49" s="78">
        <f>'АПУ профилактика '!D50+'АПУ профилактика '!M50+'АПУ неотл.пом.'!D49+'АПУ обращения Пр. 3-23'!D49+'ОДИ ПГГ Пр.3-23'!D49+'ОДИ МЗ РБ'!D49+'ФАП (03-23)'!D49+'Тестирование на грипп'!D49</f>
        <v>120919200</v>
      </c>
      <c r="G49" s="78"/>
      <c r="H49" s="78">
        <f>СМП!D49</f>
        <v>0</v>
      </c>
      <c r="I49" s="78">
        <f>'Гемодиализ (пр.03-23)'!D49</f>
        <v>0</v>
      </c>
      <c r="J49" s="78">
        <f>'Мед.реаб.(АПУ,ДС,КС)'!D49</f>
        <v>0</v>
      </c>
      <c r="K49" s="78">
        <f t="shared" si="4"/>
        <v>167750911</v>
      </c>
      <c r="L49" s="87">
        <v>12786483.930000002</v>
      </c>
      <c r="M49" s="87">
        <f t="shared" si="3"/>
        <v>180537394.93000001</v>
      </c>
    </row>
    <row r="50" spans="1:13" s="1" customFormat="1" x14ac:dyDescent="0.2">
      <c r="A50" s="25">
        <v>40</v>
      </c>
      <c r="B50" s="12" t="s">
        <v>108</v>
      </c>
      <c r="C50" s="10" t="s">
        <v>24</v>
      </c>
      <c r="D50" s="78">
        <f>КС!D50</f>
        <v>50524311</v>
      </c>
      <c r="E50" s="78">
        <f>'ДС (пр.03-23)'!D50</f>
        <v>19289471</v>
      </c>
      <c r="F50" s="78">
        <f>'АПУ профилактика '!D51+'АПУ профилактика '!M51+'АПУ неотл.пом.'!D50+'АПУ обращения Пр. 3-23'!D50+'ОДИ ПГГ Пр.3-23'!D50+'ОДИ МЗ РБ'!D50+'ФАП (03-23)'!D50+'Тестирование на грипп'!D50</f>
        <v>194161243</v>
      </c>
      <c r="G50" s="78"/>
      <c r="H50" s="78">
        <f>СМП!D50</f>
        <v>0</v>
      </c>
      <c r="I50" s="78">
        <f>'Гемодиализ (пр.03-23)'!D50</f>
        <v>0</v>
      </c>
      <c r="J50" s="78">
        <f>'Мед.реаб.(АПУ,ДС,КС)'!D50</f>
        <v>0</v>
      </c>
      <c r="K50" s="78">
        <f t="shared" si="4"/>
        <v>263975025</v>
      </c>
      <c r="L50" s="87">
        <v>14686417.419999998</v>
      </c>
      <c r="M50" s="87">
        <f t="shared" si="3"/>
        <v>278661442.42000002</v>
      </c>
    </row>
    <row r="51" spans="1:13" s="1" customFormat="1" x14ac:dyDescent="0.2">
      <c r="A51" s="25">
        <v>41</v>
      </c>
      <c r="B51" s="26" t="s">
        <v>109</v>
      </c>
      <c r="C51" s="10" t="s">
        <v>20</v>
      </c>
      <c r="D51" s="78">
        <f>КС!D51</f>
        <v>28182710</v>
      </c>
      <c r="E51" s="78">
        <f>'ДС (пр.03-23)'!D51</f>
        <v>8894223</v>
      </c>
      <c r="F51" s="78">
        <f>'АПУ профилактика '!D52+'АПУ профилактика '!M52+'АПУ неотл.пом.'!D51+'АПУ обращения Пр. 3-23'!D51+'ОДИ ПГГ Пр.3-23'!D51+'ОДИ МЗ РБ'!D51+'ФАП (03-23)'!D51+'Тестирование на грипп'!D51</f>
        <v>101901512</v>
      </c>
      <c r="G51" s="78"/>
      <c r="H51" s="78">
        <f>СМП!D51</f>
        <v>0</v>
      </c>
      <c r="I51" s="78">
        <f>'Гемодиализ (пр.03-23)'!D51</f>
        <v>0</v>
      </c>
      <c r="J51" s="78">
        <f>'Мед.реаб.(АПУ,ДС,КС)'!D51</f>
        <v>0</v>
      </c>
      <c r="K51" s="78">
        <f t="shared" si="4"/>
        <v>138978445</v>
      </c>
      <c r="L51" s="87">
        <v>12428327.329999998</v>
      </c>
      <c r="M51" s="87">
        <f t="shared" si="3"/>
        <v>151406772.32999998</v>
      </c>
    </row>
    <row r="52" spans="1:13" s="1" customFormat="1" x14ac:dyDescent="0.2">
      <c r="A52" s="25">
        <v>42</v>
      </c>
      <c r="B52" s="14" t="s">
        <v>110</v>
      </c>
      <c r="C52" s="10" t="s">
        <v>111</v>
      </c>
      <c r="D52" s="78">
        <f>КС!D52</f>
        <v>57521542</v>
      </c>
      <c r="E52" s="78">
        <f>'ДС (пр.03-23)'!D52</f>
        <v>14757683</v>
      </c>
      <c r="F52" s="78">
        <f>'АПУ профилактика '!D53+'АПУ профилактика '!M53+'АПУ неотл.пом.'!D52+'АПУ обращения Пр. 3-23'!D52+'ОДИ ПГГ Пр.3-23'!D52+'ОДИ МЗ РБ'!D52+'ФАП (03-23)'!D52+'Тестирование на грипп'!D52</f>
        <v>65363163</v>
      </c>
      <c r="G52" s="78"/>
      <c r="H52" s="78">
        <f>СМП!D52</f>
        <v>0</v>
      </c>
      <c r="I52" s="78">
        <f>'Гемодиализ (пр.03-23)'!D52</f>
        <v>0</v>
      </c>
      <c r="J52" s="78">
        <f>'Мед.реаб.(АПУ,ДС,КС)'!D52</f>
        <v>0</v>
      </c>
      <c r="K52" s="78">
        <f t="shared" si="4"/>
        <v>137642388</v>
      </c>
      <c r="L52" s="87">
        <v>0</v>
      </c>
      <c r="M52" s="87">
        <f t="shared" si="3"/>
        <v>137642388</v>
      </c>
    </row>
    <row r="53" spans="1:13" s="22" customFormat="1" x14ac:dyDescent="0.2">
      <c r="A53" s="25">
        <v>43</v>
      </c>
      <c r="B53" s="27" t="s">
        <v>112</v>
      </c>
      <c r="C53" s="21" t="s">
        <v>113</v>
      </c>
      <c r="D53" s="78">
        <f>КС!D53</f>
        <v>398468779</v>
      </c>
      <c r="E53" s="78">
        <f>'ДС (пр.03-23)'!D53</f>
        <v>67675739</v>
      </c>
      <c r="F53" s="78">
        <f>'АПУ профилактика '!D54+'АПУ профилактика '!M54+'АПУ неотл.пом.'!D53+'АПУ обращения Пр. 3-23'!D53+'ОДИ ПГГ Пр.3-23'!D53+'ОДИ МЗ РБ'!D53+'ФАП (03-23)'!D53+'Тестирование на грипп'!D53</f>
        <v>610922421</v>
      </c>
      <c r="G53" s="81"/>
      <c r="H53" s="78">
        <f>СМП!D53</f>
        <v>392863789</v>
      </c>
      <c r="I53" s="78">
        <f>'Гемодиализ (пр.03-23)'!D53</f>
        <v>0</v>
      </c>
      <c r="J53" s="78">
        <f>'Мед.реаб.(АПУ,ДС,КС)'!D53</f>
        <v>30286113</v>
      </c>
      <c r="K53" s="78">
        <f t="shared" si="4"/>
        <v>1500216841</v>
      </c>
      <c r="L53" s="87">
        <v>40613416.259999998</v>
      </c>
      <c r="M53" s="87">
        <f t="shared" si="3"/>
        <v>1540830257.26</v>
      </c>
    </row>
    <row r="54" spans="1:13" s="1" customFormat="1" x14ac:dyDescent="0.2">
      <c r="A54" s="25">
        <v>44</v>
      </c>
      <c r="B54" s="12" t="s">
        <v>114</v>
      </c>
      <c r="C54" s="10" t="s">
        <v>244</v>
      </c>
      <c r="D54" s="78">
        <f>КС!D54</f>
        <v>56288467</v>
      </c>
      <c r="E54" s="78">
        <f>'ДС (пр.03-23)'!D54</f>
        <v>17177474</v>
      </c>
      <c r="F54" s="78">
        <f>'АПУ профилактика '!D55+'АПУ профилактика '!M55+'АПУ неотл.пом.'!D54+'АПУ обращения Пр. 3-23'!D54+'ОДИ ПГГ Пр.3-23'!D54+'ОДИ МЗ РБ'!D54+'ФАП (03-23)'!D54+'Тестирование на грипп'!D54</f>
        <v>163059711</v>
      </c>
      <c r="G54" s="78"/>
      <c r="H54" s="78">
        <f>СМП!D54</f>
        <v>0</v>
      </c>
      <c r="I54" s="78">
        <f>'Гемодиализ (пр.03-23)'!D54</f>
        <v>0</v>
      </c>
      <c r="J54" s="78">
        <f>'Мед.реаб.(АПУ,ДС,КС)'!D54</f>
        <v>0</v>
      </c>
      <c r="K54" s="78">
        <f t="shared" si="4"/>
        <v>236525652</v>
      </c>
      <c r="L54" s="87">
        <v>17299978.420000002</v>
      </c>
      <c r="M54" s="87">
        <f t="shared" si="3"/>
        <v>253825630.42000002</v>
      </c>
    </row>
    <row r="55" spans="1:13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>КС!D55</f>
        <v>292856294</v>
      </c>
      <c r="E55" s="78">
        <f>'ДС (пр.03-23)'!D55</f>
        <v>52340468</v>
      </c>
      <c r="F55" s="78">
        <f>'АПУ профилактика '!D56+'АПУ профилактика '!M56+'АПУ неотл.пом.'!D55+'АПУ обращения Пр. 3-23'!D55+'ОДИ ПГГ Пр.3-23'!D55+'ОДИ МЗ РБ'!D55+'ФАП (03-23)'!D55+'Тестирование на грипп'!D55</f>
        <v>406275419</v>
      </c>
      <c r="G55" s="78"/>
      <c r="H55" s="78">
        <f>СМП!D55</f>
        <v>0</v>
      </c>
      <c r="I55" s="78">
        <f>'Гемодиализ (пр.03-23)'!D55</f>
        <v>0</v>
      </c>
      <c r="J55" s="78">
        <f>'Мед.реаб.(АПУ,ДС,КС)'!D55</f>
        <v>0</v>
      </c>
      <c r="K55" s="78">
        <f t="shared" si="4"/>
        <v>751472181</v>
      </c>
      <c r="L55" s="87">
        <v>50834615.449999996</v>
      </c>
      <c r="M55" s="87">
        <f t="shared" si="3"/>
        <v>802306796.45000005</v>
      </c>
    </row>
    <row r="56" spans="1:13" s="1" customFormat="1" x14ac:dyDescent="0.2">
      <c r="A56" s="25">
        <v>46</v>
      </c>
      <c r="B56" s="26" t="s">
        <v>116</v>
      </c>
      <c r="C56" s="10" t="s">
        <v>3</v>
      </c>
      <c r="D56" s="78">
        <f>КС!D56</f>
        <v>42606468</v>
      </c>
      <c r="E56" s="78">
        <f>'ДС (пр.03-23)'!D56</f>
        <v>11642163</v>
      </c>
      <c r="F56" s="78">
        <f>'АПУ профилактика '!D57+'АПУ профилактика '!M57+'АПУ неотл.пом.'!D56+'АПУ обращения Пр. 3-23'!D56+'ОДИ ПГГ Пр.3-23'!D56+'ОДИ МЗ РБ'!D56+'ФАП (03-23)'!D56+'Тестирование на грипп'!D56</f>
        <v>133543501</v>
      </c>
      <c r="G56" s="78"/>
      <c r="H56" s="78">
        <f>СМП!D56</f>
        <v>0</v>
      </c>
      <c r="I56" s="78">
        <f>'Гемодиализ (пр.03-23)'!D56</f>
        <v>0</v>
      </c>
      <c r="J56" s="78">
        <f>'Мед.реаб.(АПУ,ДС,КС)'!D56</f>
        <v>0</v>
      </c>
      <c r="K56" s="78">
        <f t="shared" si="4"/>
        <v>187792132</v>
      </c>
      <c r="L56" s="87">
        <v>13017697.189999999</v>
      </c>
      <c r="M56" s="87">
        <f t="shared" si="3"/>
        <v>200809829.19</v>
      </c>
    </row>
    <row r="57" spans="1:13" s="1" customFormat="1" x14ac:dyDescent="0.2">
      <c r="A57" s="25">
        <v>47</v>
      </c>
      <c r="B57" s="26" t="s">
        <v>117</v>
      </c>
      <c r="C57" s="10" t="s">
        <v>240</v>
      </c>
      <c r="D57" s="78">
        <f>КС!D57</f>
        <v>65413999</v>
      </c>
      <c r="E57" s="78">
        <f>'ДС (пр.03-23)'!D57</f>
        <v>19159296</v>
      </c>
      <c r="F57" s="78">
        <f>'АПУ профилактика '!D58+'АПУ профилактика '!M58+'АПУ неотл.пом.'!D57+'АПУ обращения Пр. 3-23'!D57+'ОДИ ПГГ Пр.3-23'!D57+'ОДИ МЗ РБ'!D57+'ФАП (03-23)'!D57+'Тестирование на грипп'!D57</f>
        <v>209362872</v>
      </c>
      <c r="G57" s="78"/>
      <c r="H57" s="78">
        <f>СМП!D57</f>
        <v>0</v>
      </c>
      <c r="I57" s="78">
        <f>'Гемодиализ (пр.03-23)'!D57</f>
        <v>0</v>
      </c>
      <c r="J57" s="78">
        <f>'Мед.реаб.(АПУ,ДС,КС)'!D57</f>
        <v>2548710</v>
      </c>
      <c r="K57" s="78">
        <f t="shared" si="4"/>
        <v>296484877</v>
      </c>
      <c r="L57" s="87">
        <v>27096464.66</v>
      </c>
      <c r="M57" s="87">
        <f t="shared" si="3"/>
        <v>323581341.66000003</v>
      </c>
    </row>
    <row r="58" spans="1:13" s="1" customFormat="1" x14ac:dyDescent="0.2">
      <c r="A58" s="25">
        <v>48</v>
      </c>
      <c r="B58" s="14" t="s">
        <v>118</v>
      </c>
      <c r="C58" s="10" t="s">
        <v>0</v>
      </c>
      <c r="D58" s="78">
        <f>КС!D58</f>
        <v>83455987</v>
      </c>
      <c r="E58" s="78">
        <f>'ДС (пр.03-23)'!D58</f>
        <v>22930960</v>
      </c>
      <c r="F58" s="78">
        <f>'АПУ профилактика '!D59+'АПУ профилактика '!M59+'АПУ неотл.пом.'!D58+'АПУ обращения Пр. 3-23'!D58+'ОДИ ПГГ Пр.3-23'!D58+'ОДИ МЗ РБ'!D58+'ФАП (03-23)'!D58+'Тестирование на грипп'!D58</f>
        <v>215083289</v>
      </c>
      <c r="G58" s="78"/>
      <c r="H58" s="78">
        <f>СМП!D58</f>
        <v>0</v>
      </c>
      <c r="I58" s="78">
        <f>'Гемодиализ (пр.03-23)'!D58</f>
        <v>0</v>
      </c>
      <c r="J58" s="78">
        <f>'Мед.реаб.(АПУ,ДС,КС)'!D58</f>
        <v>0</v>
      </c>
      <c r="K58" s="78">
        <f t="shared" si="4"/>
        <v>321470236</v>
      </c>
      <c r="L58" s="87">
        <v>29735507.079999998</v>
      </c>
      <c r="M58" s="87">
        <f t="shared" si="3"/>
        <v>351205743.07999998</v>
      </c>
    </row>
    <row r="59" spans="1:13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>КС!D59</f>
        <v>31919241</v>
      </c>
      <c r="E59" s="78">
        <f>'ДС (пр.03-23)'!D59</f>
        <v>7429888</v>
      </c>
      <c r="F59" s="78">
        <f>'АПУ профилактика '!D60+'АПУ профилактика '!M60+'АПУ неотл.пом.'!D59+'АПУ обращения Пр. 3-23'!D59+'ОДИ ПГГ Пр.3-23'!D59+'ОДИ МЗ РБ'!D59+'ФАП (03-23)'!D59+'Тестирование на грипп'!D59</f>
        <v>93387602</v>
      </c>
      <c r="G59" s="78"/>
      <c r="H59" s="78">
        <f>СМП!D59</f>
        <v>0</v>
      </c>
      <c r="I59" s="78">
        <f>'Гемодиализ (пр.03-23)'!D59</f>
        <v>0</v>
      </c>
      <c r="J59" s="78">
        <f>'Мед.реаб.(АПУ,ДС,КС)'!D59</f>
        <v>0</v>
      </c>
      <c r="K59" s="78">
        <f t="shared" si="4"/>
        <v>132736731</v>
      </c>
      <c r="L59" s="87">
        <v>12273219.209999999</v>
      </c>
      <c r="M59" s="87">
        <f t="shared" si="3"/>
        <v>145009950.21000001</v>
      </c>
    </row>
    <row r="60" spans="1:13" s="1" customFormat="1" x14ac:dyDescent="0.2">
      <c r="A60" s="25">
        <v>50</v>
      </c>
      <c r="B60" s="14" t="s">
        <v>120</v>
      </c>
      <c r="C60" s="10" t="s">
        <v>1</v>
      </c>
      <c r="D60" s="78">
        <f>КС!D60</f>
        <v>53728293</v>
      </c>
      <c r="E60" s="78">
        <f>'ДС (пр.03-23)'!D60</f>
        <v>15229461</v>
      </c>
      <c r="F60" s="78">
        <f>'АПУ профилактика '!D61+'АПУ профилактика '!M61+'АПУ неотл.пом.'!D60+'АПУ обращения Пр. 3-23'!D60+'ОДИ ПГГ Пр.3-23'!D60+'ОДИ МЗ РБ'!D60+'ФАП (03-23)'!D60+'Тестирование на грипп'!D60</f>
        <v>163307981</v>
      </c>
      <c r="G60" s="78"/>
      <c r="H60" s="78">
        <f>СМП!D60</f>
        <v>0</v>
      </c>
      <c r="I60" s="78">
        <f>'Гемодиализ (пр.03-23)'!D60</f>
        <v>0</v>
      </c>
      <c r="J60" s="78">
        <f>'Мед.реаб.(АПУ,ДС,КС)'!D60</f>
        <v>0</v>
      </c>
      <c r="K60" s="78">
        <f t="shared" si="4"/>
        <v>232265735</v>
      </c>
      <c r="L60" s="87">
        <v>14820278.290000001</v>
      </c>
      <c r="M60" s="87">
        <f t="shared" si="3"/>
        <v>247086013.28999999</v>
      </c>
    </row>
    <row r="61" spans="1:13" s="1" customFormat="1" x14ac:dyDescent="0.2">
      <c r="A61" s="25">
        <v>51</v>
      </c>
      <c r="B61" s="26" t="s">
        <v>121</v>
      </c>
      <c r="C61" s="10" t="s">
        <v>241</v>
      </c>
      <c r="D61" s="78">
        <f>КС!D61</f>
        <v>71622531</v>
      </c>
      <c r="E61" s="78">
        <f>'ДС (пр.03-23)'!D61</f>
        <v>21536544</v>
      </c>
      <c r="F61" s="78">
        <f>'АПУ профилактика '!D62+'АПУ профилактика '!M62+'АПУ неотл.пом.'!D61+'АПУ обращения Пр. 3-23'!D61+'ОДИ ПГГ Пр.3-23'!D61+'ОДИ МЗ РБ'!D61+'ФАП (03-23)'!D61+'Тестирование на грипп'!D61</f>
        <v>228189233</v>
      </c>
      <c r="G61" s="78"/>
      <c r="H61" s="78">
        <f>СМП!D61</f>
        <v>0</v>
      </c>
      <c r="I61" s="78">
        <f>'Гемодиализ (пр.03-23)'!D61</f>
        <v>0</v>
      </c>
      <c r="J61" s="78">
        <f>'Мед.реаб.(АПУ,ДС,КС)'!D61</f>
        <v>0</v>
      </c>
      <c r="K61" s="78">
        <f t="shared" si="4"/>
        <v>321348308</v>
      </c>
      <c r="L61" s="87">
        <v>16242461.319999998</v>
      </c>
      <c r="M61" s="87">
        <f t="shared" si="3"/>
        <v>337590769.31999999</v>
      </c>
    </row>
    <row r="62" spans="1:13" s="1" customFormat="1" x14ac:dyDescent="0.2">
      <c r="A62" s="25">
        <v>52</v>
      </c>
      <c r="B62" s="26" t="s">
        <v>122</v>
      </c>
      <c r="C62" s="10" t="s">
        <v>26</v>
      </c>
      <c r="D62" s="78">
        <f>КС!D62</f>
        <v>518424375</v>
      </c>
      <c r="E62" s="78">
        <f>'ДС (пр.03-23)'!D62</f>
        <v>81721074</v>
      </c>
      <c r="F62" s="78">
        <f>'АПУ профилактика '!D63+'АПУ профилактика '!M63+'АПУ неотл.пом.'!D62+'АПУ обращения Пр. 3-23'!D62+'ОДИ ПГГ Пр.3-23'!D62+'ОДИ МЗ РБ'!D62+'ФАП (03-23)'!D62+'Тестирование на грипп'!D62</f>
        <v>639168322</v>
      </c>
      <c r="G62" s="78"/>
      <c r="H62" s="78">
        <f>СМП!D62</f>
        <v>0</v>
      </c>
      <c r="I62" s="78">
        <f>'Гемодиализ (пр.03-23)'!D62</f>
        <v>0</v>
      </c>
      <c r="J62" s="78">
        <f>'Мед.реаб.(АПУ,ДС,КС)'!D62</f>
        <v>0</v>
      </c>
      <c r="K62" s="78">
        <f t="shared" si="4"/>
        <v>1239313771</v>
      </c>
      <c r="L62" s="87">
        <v>57180624.049999997</v>
      </c>
      <c r="M62" s="87">
        <f t="shared" si="3"/>
        <v>1296494395.05</v>
      </c>
    </row>
    <row r="63" spans="1:13" s="1" customFormat="1" x14ac:dyDescent="0.2">
      <c r="A63" s="25">
        <v>53</v>
      </c>
      <c r="B63" s="26" t="s">
        <v>123</v>
      </c>
      <c r="C63" s="10" t="s">
        <v>242</v>
      </c>
      <c r="D63" s="78">
        <f>КС!D63</f>
        <v>50263071</v>
      </c>
      <c r="E63" s="78">
        <f>'ДС (пр.03-23)'!D63</f>
        <v>13413724</v>
      </c>
      <c r="F63" s="78">
        <f>'АПУ профилактика '!D64+'АПУ профилактика '!M64+'АПУ неотл.пом.'!D63+'АПУ обращения Пр. 3-23'!D63+'ОДИ ПГГ Пр.3-23'!D63+'ОДИ МЗ РБ'!D63+'ФАП (03-23)'!D63+'Тестирование на грипп'!D63</f>
        <v>146032761</v>
      </c>
      <c r="G63" s="78"/>
      <c r="H63" s="78">
        <f>СМП!D63</f>
        <v>0</v>
      </c>
      <c r="I63" s="78">
        <f>'Гемодиализ (пр.03-23)'!D63</f>
        <v>0</v>
      </c>
      <c r="J63" s="78">
        <f>'Мед.реаб.(АПУ,ДС,КС)'!D63</f>
        <v>0</v>
      </c>
      <c r="K63" s="78">
        <f t="shared" si="4"/>
        <v>209709556</v>
      </c>
      <c r="L63" s="87">
        <v>13616205.160000002</v>
      </c>
      <c r="M63" s="87">
        <f t="shared" si="3"/>
        <v>223325761.16</v>
      </c>
    </row>
    <row r="64" spans="1:13" s="1" customFormat="1" x14ac:dyDescent="0.2">
      <c r="A64" s="25">
        <v>54</v>
      </c>
      <c r="B64" s="26" t="s">
        <v>124</v>
      </c>
      <c r="C64" s="10" t="s">
        <v>125</v>
      </c>
      <c r="D64" s="78">
        <f>КС!D64</f>
        <v>0</v>
      </c>
      <c r="E64" s="78">
        <f>'ДС (пр.03-23)'!D64</f>
        <v>43940</v>
      </c>
      <c r="F64" s="78">
        <f>'АПУ профилактика '!D65+'АПУ профилактика '!M65+'АПУ неотл.пом.'!D64+'АПУ обращения Пр. 3-23'!D64+'ОДИ ПГГ Пр.3-23'!D64+'ОДИ МЗ РБ'!D64+'ФАП (03-23)'!D64+'Тестирование на грипп'!D64</f>
        <v>85616</v>
      </c>
      <c r="G64" s="78"/>
      <c r="H64" s="78">
        <f>СМП!D64</f>
        <v>0</v>
      </c>
      <c r="I64" s="78">
        <f>'Гемодиализ (пр.03-23)'!D64</f>
        <v>0</v>
      </c>
      <c r="J64" s="78">
        <f>'Мед.реаб.(АПУ,ДС,КС)'!D64</f>
        <v>0</v>
      </c>
      <c r="K64" s="78">
        <f t="shared" si="4"/>
        <v>129556</v>
      </c>
      <c r="L64" s="87">
        <v>0</v>
      </c>
      <c r="M64" s="87">
        <f t="shared" si="3"/>
        <v>129556</v>
      </c>
    </row>
    <row r="65" spans="1:13" s="1" customFormat="1" x14ac:dyDescent="0.2">
      <c r="A65" s="25">
        <v>55</v>
      </c>
      <c r="B65" s="26" t="s">
        <v>246</v>
      </c>
      <c r="C65" s="10" t="s">
        <v>245</v>
      </c>
      <c r="D65" s="78">
        <f>КС!D65</f>
        <v>174617248</v>
      </c>
      <c r="E65" s="78">
        <f>'ДС (пр.03-23)'!D65</f>
        <v>0</v>
      </c>
      <c r="F65" s="78">
        <f>'АПУ профилактика '!D66+'АПУ профилактика '!M66+'АПУ неотл.пом.'!D65+'АПУ обращения Пр. 3-23'!D65+'ОДИ ПГГ Пр.3-23'!D65+'ОДИ МЗ РБ'!D65+'ФАП (03-23)'!D65+'Тестирование на грипп'!D65</f>
        <v>0</v>
      </c>
      <c r="G65" s="78"/>
      <c r="H65" s="78">
        <f>СМП!D65</f>
        <v>0</v>
      </c>
      <c r="I65" s="78">
        <f>'Гемодиализ (пр.03-23)'!D65</f>
        <v>0</v>
      </c>
      <c r="J65" s="78">
        <f>'Мед.реаб.(АПУ,ДС,КС)'!D65</f>
        <v>0</v>
      </c>
      <c r="K65" s="78">
        <f t="shared" si="4"/>
        <v>174617248</v>
      </c>
      <c r="L65" s="87">
        <v>0</v>
      </c>
      <c r="M65" s="87">
        <f t="shared" si="3"/>
        <v>174617248</v>
      </c>
    </row>
    <row r="66" spans="1:13" s="1" customFormat="1" x14ac:dyDescent="0.2">
      <c r="A66" s="25">
        <v>56</v>
      </c>
      <c r="B66" s="26" t="s">
        <v>258</v>
      </c>
      <c r="C66" s="10" t="s">
        <v>259</v>
      </c>
      <c r="D66" s="78">
        <f>КС!D66</f>
        <v>0</v>
      </c>
      <c r="E66" s="78">
        <f>'ДС (пр.03-23)'!D66</f>
        <v>0</v>
      </c>
      <c r="F66" s="78">
        <f>'АПУ профилактика '!D67+'АПУ профилактика '!M67+'АПУ неотл.пом.'!D66+'АПУ обращения Пр. 3-23'!D66+'ОДИ ПГГ Пр.3-23'!D66+'ОДИ МЗ РБ'!D66+'ФАП (03-23)'!D66+'Тестирование на грипп'!D66</f>
        <v>0</v>
      </c>
      <c r="G66" s="78"/>
      <c r="H66" s="78">
        <f>СМП!D66</f>
        <v>0</v>
      </c>
      <c r="I66" s="78">
        <f>'Гемодиализ (пр.03-23)'!D66</f>
        <v>0</v>
      </c>
      <c r="J66" s="78">
        <f>'Мед.реаб.(АПУ,ДС,КС)'!D66</f>
        <v>10518852</v>
      </c>
      <c r="K66" s="78">
        <f t="shared" si="4"/>
        <v>10518852</v>
      </c>
      <c r="L66" s="87">
        <v>0</v>
      </c>
      <c r="M66" s="87">
        <f t="shared" si="3"/>
        <v>10518852</v>
      </c>
    </row>
    <row r="67" spans="1:13" s="1" customFormat="1" x14ac:dyDescent="0.2">
      <c r="A67" s="25">
        <v>57</v>
      </c>
      <c r="B67" s="26" t="s">
        <v>126</v>
      </c>
      <c r="C67" s="10" t="s">
        <v>54</v>
      </c>
      <c r="D67" s="78">
        <f>КС!D67</f>
        <v>0</v>
      </c>
      <c r="E67" s="78">
        <f>'ДС (пр.03-23)'!D67</f>
        <v>24363521</v>
      </c>
      <c r="F67" s="78">
        <f>'АПУ профилактика '!D68+'АПУ профилактика '!M68+'АПУ неотл.пом.'!D67+'АПУ обращения Пр. 3-23'!D67+'ОДИ ПГГ Пр.3-23'!D67+'ОДИ МЗ РБ'!D67+'ФАП (03-23)'!D67+'Тестирование на грипп'!D67</f>
        <v>166712913</v>
      </c>
      <c r="G67" s="78"/>
      <c r="H67" s="78">
        <f>СМП!D67</f>
        <v>0</v>
      </c>
      <c r="I67" s="78">
        <f>'Гемодиализ (пр.03-23)'!D67</f>
        <v>0</v>
      </c>
      <c r="J67" s="78">
        <f>'Мед.реаб.(АПУ,ДС,КС)'!D67</f>
        <v>6983160</v>
      </c>
      <c r="K67" s="78">
        <f t="shared" si="4"/>
        <v>198059594</v>
      </c>
      <c r="L67" s="87">
        <v>0</v>
      </c>
      <c r="M67" s="87">
        <f t="shared" si="3"/>
        <v>198059594</v>
      </c>
    </row>
    <row r="68" spans="1:13" s="1" customFormat="1" x14ac:dyDescent="0.2">
      <c r="A68" s="25">
        <v>58</v>
      </c>
      <c r="B68" s="14" t="s">
        <v>127</v>
      </c>
      <c r="C68" s="10" t="s">
        <v>260</v>
      </c>
      <c r="D68" s="78">
        <f>КС!D68</f>
        <v>0</v>
      </c>
      <c r="E68" s="78">
        <f>'ДС (пр.03-23)'!D68</f>
        <v>20629862</v>
      </c>
      <c r="F68" s="78">
        <f>'АПУ профилактика '!D69+'АПУ профилактика '!M69+'АПУ неотл.пом.'!D68+'АПУ обращения Пр. 3-23'!D68+'ОДИ ПГГ Пр.3-23'!D68+'ОДИ МЗ РБ'!D68+'ФАП (03-23)'!D68+'Тестирование на грипп'!D68</f>
        <v>135215216</v>
      </c>
      <c r="G68" s="78"/>
      <c r="H68" s="78">
        <f>СМП!D68</f>
        <v>0</v>
      </c>
      <c r="I68" s="78">
        <f>'Гемодиализ (пр.03-23)'!D68</f>
        <v>0</v>
      </c>
      <c r="J68" s="78">
        <f>'Мед.реаб.(АПУ,ДС,КС)'!D68</f>
        <v>7042020</v>
      </c>
      <c r="K68" s="78">
        <f t="shared" si="4"/>
        <v>162887098</v>
      </c>
      <c r="L68" s="87">
        <v>0</v>
      </c>
      <c r="M68" s="87">
        <f t="shared" si="3"/>
        <v>162887098</v>
      </c>
    </row>
    <row r="69" spans="1:13" s="1" customFormat="1" ht="24" x14ac:dyDescent="0.2">
      <c r="A69" s="25">
        <v>59</v>
      </c>
      <c r="B69" s="12" t="s">
        <v>128</v>
      </c>
      <c r="C69" s="10" t="s">
        <v>129</v>
      </c>
      <c r="D69" s="78">
        <f>КС!D69</f>
        <v>0</v>
      </c>
      <c r="E69" s="78">
        <f>'ДС (пр.03-23)'!D69</f>
        <v>26990970</v>
      </c>
      <c r="F69" s="78">
        <f>'АПУ профилактика '!D70+'АПУ профилактика '!M70+'АПУ неотл.пом.'!D69+'АПУ обращения Пр. 3-23'!D69+'ОДИ ПГГ Пр.3-23'!D69+'ОДИ МЗ РБ'!D69+'ФАП (03-23)'!D69+'Тестирование на грипп'!D69</f>
        <v>227104355</v>
      </c>
      <c r="G69" s="78"/>
      <c r="H69" s="78">
        <f>СМП!D69</f>
        <v>0</v>
      </c>
      <c r="I69" s="78">
        <f>'Гемодиализ (пр.03-23)'!D69</f>
        <v>0</v>
      </c>
      <c r="J69" s="78">
        <f>'Мед.реаб.(АПУ,ДС,КС)'!D69</f>
        <v>0</v>
      </c>
      <c r="K69" s="78">
        <f t="shared" si="4"/>
        <v>254095325</v>
      </c>
      <c r="L69" s="87">
        <v>0</v>
      </c>
      <c r="M69" s="87">
        <f t="shared" si="3"/>
        <v>254095325</v>
      </c>
    </row>
    <row r="70" spans="1:13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>КС!D70</f>
        <v>0</v>
      </c>
      <c r="E70" s="78">
        <f>'ДС (пр.03-23)'!D70</f>
        <v>37009043</v>
      </c>
      <c r="F70" s="78">
        <f>'АПУ профилактика '!D71+'АПУ профилактика '!M71+'АПУ неотл.пом.'!D70+'АПУ обращения Пр. 3-23'!D70+'ОДИ ПГГ Пр.3-23'!D70+'ОДИ МЗ РБ'!D70+'ФАП (03-23)'!D70+'Тестирование на грипп'!D70</f>
        <v>269577638</v>
      </c>
      <c r="G70" s="78"/>
      <c r="H70" s="78">
        <f>СМП!D70</f>
        <v>0</v>
      </c>
      <c r="I70" s="78">
        <f>'Гемодиализ (пр.03-23)'!D70</f>
        <v>0</v>
      </c>
      <c r="J70" s="78">
        <f>'Мед.реаб.(АПУ,ДС,КС)'!D70</f>
        <v>7081934</v>
      </c>
      <c r="K70" s="78">
        <f t="shared" si="4"/>
        <v>313668615</v>
      </c>
      <c r="L70" s="87">
        <v>1406938.75</v>
      </c>
      <c r="M70" s="87">
        <f t="shared" si="3"/>
        <v>315075553.75</v>
      </c>
    </row>
    <row r="71" spans="1:13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>КС!D71</f>
        <v>0</v>
      </c>
      <c r="E71" s="78">
        <f>'ДС (пр.03-23)'!D71</f>
        <v>15503986</v>
      </c>
      <c r="F71" s="78">
        <f>'АПУ профилактика '!D72+'АПУ профилактика '!M72+'АПУ неотл.пом.'!D71+'АПУ обращения Пр. 3-23'!D71+'ОДИ ПГГ Пр.3-23'!D71+'ОДИ МЗ РБ'!D71+'ФАП (03-23)'!D71+'Тестирование на грипп'!D71</f>
        <v>106278750</v>
      </c>
      <c r="G71" s="78"/>
      <c r="H71" s="78">
        <f>СМП!D71</f>
        <v>0</v>
      </c>
      <c r="I71" s="78">
        <f>'Гемодиализ (пр.03-23)'!D71</f>
        <v>0</v>
      </c>
      <c r="J71" s="78">
        <f>'Мед.реаб.(АПУ,ДС,КС)'!D71</f>
        <v>7023990</v>
      </c>
      <c r="K71" s="78">
        <f t="shared" si="4"/>
        <v>128806726</v>
      </c>
      <c r="L71" s="87">
        <v>0</v>
      </c>
      <c r="M71" s="87">
        <f t="shared" ref="M71:M134" si="5">K71+L71</f>
        <v>128806726</v>
      </c>
    </row>
    <row r="72" spans="1:13" s="1" customFormat="1" ht="24" x14ac:dyDescent="0.2">
      <c r="A72" s="25">
        <v>62</v>
      </c>
      <c r="B72" s="12" t="s">
        <v>132</v>
      </c>
      <c r="C72" s="10" t="s">
        <v>262</v>
      </c>
      <c r="D72" s="78">
        <f>КС!D72</f>
        <v>0</v>
      </c>
      <c r="E72" s="78">
        <f>'ДС (пр.03-23)'!D72</f>
        <v>0</v>
      </c>
      <c r="F72" s="78">
        <f>'АПУ профилактика '!D73+'АПУ профилактика '!M73+'АПУ неотл.пом.'!D72+'АПУ обращения Пр. 3-23'!D72+'ОДИ ПГГ Пр.3-23'!D72+'ОДИ МЗ РБ'!D72+'ФАП (03-23)'!D72+'Тестирование на грипп'!D72</f>
        <v>70584239</v>
      </c>
      <c r="G72" s="78"/>
      <c r="H72" s="78">
        <f>СМП!D72</f>
        <v>0</v>
      </c>
      <c r="I72" s="78">
        <f>'Гемодиализ (пр.03-23)'!D72</f>
        <v>0</v>
      </c>
      <c r="J72" s="78">
        <f>'Мед.реаб.(АПУ,ДС,КС)'!D72</f>
        <v>0</v>
      </c>
      <c r="K72" s="78">
        <f t="shared" si="4"/>
        <v>70584239</v>
      </c>
      <c r="L72" s="87">
        <v>0</v>
      </c>
      <c r="M72" s="87">
        <f t="shared" si="5"/>
        <v>70584239</v>
      </c>
    </row>
    <row r="73" spans="1:13" s="1" customFormat="1" ht="24" x14ac:dyDescent="0.2">
      <c r="A73" s="25">
        <v>63</v>
      </c>
      <c r="B73" s="12" t="s">
        <v>133</v>
      </c>
      <c r="C73" s="10" t="s">
        <v>263</v>
      </c>
      <c r="D73" s="78">
        <f>КС!D73</f>
        <v>0</v>
      </c>
      <c r="E73" s="78">
        <f>'ДС (пр.03-23)'!D73</f>
        <v>0</v>
      </c>
      <c r="F73" s="78">
        <f>'АПУ профилактика '!D74+'АПУ профилактика '!M74+'АПУ неотл.пом.'!D73+'АПУ обращения Пр. 3-23'!D73+'ОДИ ПГГ Пр.3-23'!D73+'ОДИ МЗ РБ'!D73+'ФАП (03-23)'!D73+'Тестирование на грипп'!D73</f>
        <v>102008543</v>
      </c>
      <c r="G73" s="78"/>
      <c r="H73" s="78">
        <f>СМП!D73</f>
        <v>0</v>
      </c>
      <c r="I73" s="78">
        <f>'Гемодиализ (пр.03-23)'!D73</f>
        <v>0</v>
      </c>
      <c r="J73" s="78">
        <f>'Мед.реаб.(АПУ,ДС,КС)'!D73</f>
        <v>0</v>
      </c>
      <c r="K73" s="78">
        <f t="shared" si="4"/>
        <v>102008543</v>
      </c>
      <c r="L73" s="87">
        <v>0</v>
      </c>
      <c r="M73" s="87">
        <f t="shared" si="5"/>
        <v>102008543</v>
      </c>
    </row>
    <row r="74" spans="1:13" s="1" customFormat="1" x14ac:dyDescent="0.2">
      <c r="A74" s="25">
        <v>64</v>
      </c>
      <c r="B74" s="14" t="s">
        <v>134</v>
      </c>
      <c r="C74" s="10" t="s">
        <v>264</v>
      </c>
      <c r="D74" s="78">
        <f>КС!D74</f>
        <v>0</v>
      </c>
      <c r="E74" s="78">
        <f>'ДС (пр.03-23)'!D74</f>
        <v>45294435</v>
      </c>
      <c r="F74" s="78">
        <f>'АПУ профилактика '!D75+'АПУ профилактика '!M75+'АПУ неотл.пом.'!D74+'АПУ обращения Пр. 3-23'!D74+'ОДИ ПГГ Пр.3-23'!D74+'ОДИ МЗ РБ'!D74+'ФАП (03-23)'!D74+'Тестирование на грипп'!D74</f>
        <v>314321356</v>
      </c>
      <c r="G74" s="78"/>
      <c r="H74" s="78">
        <f>СМП!D74</f>
        <v>0</v>
      </c>
      <c r="I74" s="78">
        <f>'Гемодиализ (пр.03-23)'!D74</f>
        <v>0</v>
      </c>
      <c r="J74" s="78">
        <f>'Мед.реаб.(АПУ,ДС,КС)'!D74</f>
        <v>3369540</v>
      </c>
      <c r="K74" s="78">
        <f t="shared" si="4"/>
        <v>362985331</v>
      </c>
      <c r="L74" s="87">
        <v>4074383.3</v>
      </c>
      <c r="M74" s="87">
        <f t="shared" si="5"/>
        <v>367059714.30000001</v>
      </c>
    </row>
    <row r="75" spans="1:13" s="1" customFormat="1" x14ac:dyDescent="0.2">
      <c r="A75" s="25">
        <v>65</v>
      </c>
      <c r="B75" s="14" t="s">
        <v>135</v>
      </c>
      <c r="C75" s="10" t="s">
        <v>53</v>
      </c>
      <c r="D75" s="78">
        <f>КС!D75</f>
        <v>0</v>
      </c>
      <c r="E75" s="78">
        <f>'ДС (пр.03-23)'!D75</f>
        <v>27946713</v>
      </c>
      <c r="F75" s="78">
        <f>'АПУ профилактика '!D76+'АПУ профилактика '!M76+'АПУ неотл.пом.'!D75+'АПУ обращения Пр. 3-23'!D75+'ОДИ ПГГ Пр.3-23'!D75+'ОДИ МЗ РБ'!D75+'ФАП (03-23)'!D75+'Тестирование на грипп'!D75</f>
        <v>215570537</v>
      </c>
      <c r="G75" s="78"/>
      <c r="H75" s="78">
        <f>СМП!D75</f>
        <v>0</v>
      </c>
      <c r="I75" s="78">
        <f>'Гемодиализ (пр.03-23)'!D75</f>
        <v>0</v>
      </c>
      <c r="J75" s="78">
        <f>'Мед.реаб.(АПУ,ДС,КС)'!D75</f>
        <v>10296080</v>
      </c>
      <c r="K75" s="78">
        <f t="shared" ref="K75:K106" si="6">D75+E75+F75+H75+I75+J75</f>
        <v>253813330</v>
      </c>
      <c r="L75" s="87">
        <v>3477864.95</v>
      </c>
      <c r="M75" s="87">
        <f t="shared" si="5"/>
        <v>257291194.94999999</v>
      </c>
    </row>
    <row r="76" spans="1:13" s="1" customFormat="1" x14ac:dyDescent="0.2">
      <c r="A76" s="25">
        <v>66</v>
      </c>
      <c r="B76" s="14" t="s">
        <v>136</v>
      </c>
      <c r="C76" s="10" t="s">
        <v>265</v>
      </c>
      <c r="D76" s="78">
        <f>КС!D76</f>
        <v>0</v>
      </c>
      <c r="E76" s="78">
        <f>'ДС (пр.03-23)'!D76</f>
        <v>70140490</v>
      </c>
      <c r="F76" s="78">
        <f>'АПУ профилактика '!D77+'АПУ профилактика '!M77+'АПУ неотл.пом.'!D76+'АПУ обращения Пр. 3-23'!D76+'ОДИ ПГГ Пр.3-23'!D76+'ОДИ МЗ РБ'!D76+'ФАП (03-23)'!D76+'Тестирование на грипп'!D76</f>
        <v>440103508</v>
      </c>
      <c r="G76" s="78"/>
      <c r="H76" s="78">
        <f>СМП!D76</f>
        <v>0</v>
      </c>
      <c r="I76" s="78">
        <f>'Гемодиализ (пр.03-23)'!D76</f>
        <v>0</v>
      </c>
      <c r="J76" s="78">
        <f>'Мед.реаб.(АПУ,ДС,КС)'!D76</f>
        <v>5615900</v>
      </c>
      <c r="K76" s="78">
        <f t="shared" si="6"/>
        <v>515859898</v>
      </c>
      <c r="L76" s="87">
        <v>3354983.5999999996</v>
      </c>
      <c r="M76" s="87">
        <f t="shared" si="5"/>
        <v>519214881.60000002</v>
      </c>
    </row>
    <row r="77" spans="1:13" s="1" customFormat="1" ht="24" x14ac:dyDescent="0.2">
      <c r="A77" s="25">
        <v>67</v>
      </c>
      <c r="B77" s="14" t="s">
        <v>137</v>
      </c>
      <c r="C77" s="10" t="s">
        <v>266</v>
      </c>
      <c r="D77" s="78">
        <f>КС!D77</f>
        <v>0</v>
      </c>
      <c r="E77" s="78">
        <f>'ДС (пр.03-23)'!D77</f>
        <v>0</v>
      </c>
      <c r="F77" s="78">
        <f>'АПУ профилактика '!D78+'АПУ профилактика '!M78+'АПУ неотл.пом.'!D77+'АПУ обращения Пр. 3-23'!D77+'ОДИ ПГГ Пр.3-23'!D77+'ОДИ МЗ РБ'!D77+'ФАП (03-23)'!D77+'Тестирование на грипп'!D77</f>
        <v>35803825</v>
      </c>
      <c r="G77" s="78"/>
      <c r="H77" s="78">
        <f>СМП!D77</f>
        <v>0</v>
      </c>
      <c r="I77" s="78">
        <f>'Гемодиализ (пр.03-23)'!D77</f>
        <v>0</v>
      </c>
      <c r="J77" s="78">
        <f>'Мед.реаб.(АПУ,ДС,КС)'!D77</f>
        <v>0</v>
      </c>
      <c r="K77" s="78">
        <f t="shared" si="6"/>
        <v>35803825</v>
      </c>
      <c r="L77" s="87">
        <v>0</v>
      </c>
      <c r="M77" s="87">
        <f t="shared" si="5"/>
        <v>35803825</v>
      </c>
    </row>
    <row r="78" spans="1:13" s="1" customFormat="1" ht="24" x14ac:dyDescent="0.2">
      <c r="A78" s="25">
        <v>68</v>
      </c>
      <c r="B78" s="12" t="s">
        <v>138</v>
      </c>
      <c r="C78" s="10" t="s">
        <v>267</v>
      </c>
      <c r="D78" s="78">
        <f>КС!D78</f>
        <v>0</v>
      </c>
      <c r="E78" s="78">
        <f>'ДС (пр.03-23)'!D78</f>
        <v>0</v>
      </c>
      <c r="F78" s="78">
        <f>'АПУ профилактика '!D79+'АПУ профилактика '!M79+'АПУ неотл.пом.'!D78+'АПУ обращения Пр. 3-23'!D78+'ОДИ ПГГ Пр.3-23'!D78+'ОДИ МЗ РБ'!D78+'ФАП (03-23)'!D78+'Тестирование на грипп'!D78</f>
        <v>59319363</v>
      </c>
      <c r="G78" s="78"/>
      <c r="H78" s="78">
        <f>СМП!D78</f>
        <v>0</v>
      </c>
      <c r="I78" s="78">
        <f>'Гемодиализ (пр.03-23)'!D78</f>
        <v>0</v>
      </c>
      <c r="J78" s="78">
        <f>'Мед.реаб.(АПУ,ДС,КС)'!D78</f>
        <v>0</v>
      </c>
      <c r="K78" s="78">
        <f t="shared" si="6"/>
        <v>59319363</v>
      </c>
      <c r="L78" s="87">
        <v>0</v>
      </c>
      <c r="M78" s="87">
        <f t="shared" si="5"/>
        <v>59319363</v>
      </c>
    </row>
    <row r="79" spans="1:13" s="1" customFormat="1" ht="24" x14ac:dyDescent="0.2">
      <c r="A79" s="25">
        <v>69</v>
      </c>
      <c r="B79" s="14" t="s">
        <v>139</v>
      </c>
      <c r="C79" s="10" t="s">
        <v>268</v>
      </c>
      <c r="D79" s="78">
        <f>КС!D79</f>
        <v>0</v>
      </c>
      <c r="E79" s="78">
        <f>'ДС (пр.03-23)'!D79</f>
        <v>0</v>
      </c>
      <c r="F79" s="78">
        <f>'АПУ профилактика '!D80+'АПУ профилактика '!M80+'АПУ неотл.пом.'!D79+'АПУ обращения Пр. 3-23'!D79+'ОДИ ПГГ Пр.3-23'!D79+'ОДИ МЗ РБ'!D79+'ФАП (03-23)'!D79+'Тестирование на грипп'!D79</f>
        <v>50001519</v>
      </c>
      <c r="G79" s="78"/>
      <c r="H79" s="78">
        <f>СМП!D79</f>
        <v>0</v>
      </c>
      <c r="I79" s="78">
        <f>'Гемодиализ (пр.03-23)'!D79</f>
        <v>0</v>
      </c>
      <c r="J79" s="78">
        <f>'Мед.реаб.(АПУ,ДС,КС)'!D79</f>
        <v>0</v>
      </c>
      <c r="K79" s="78">
        <f t="shared" si="6"/>
        <v>50001519</v>
      </c>
      <c r="L79" s="87">
        <v>0</v>
      </c>
      <c r="M79" s="87">
        <f t="shared" si="5"/>
        <v>50001519</v>
      </c>
    </row>
    <row r="80" spans="1:13" s="1" customFormat="1" ht="24" x14ac:dyDescent="0.2">
      <c r="A80" s="25">
        <v>70</v>
      </c>
      <c r="B80" s="14" t="s">
        <v>140</v>
      </c>
      <c r="C80" s="10" t="s">
        <v>269</v>
      </c>
      <c r="D80" s="78">
        <f>КС!D80</f>
        <v>0</v>
      </c>
      <c r="E80" s="78">
        <f>'ДС (пр.03-23)'!D80</f>
        <v>0</v>
      </c>
      <c r="F80" s="78">
        <f>'АПУ профилактика '!D81+'АПУ профилактика '!M81+'АПУ неотл.пом.'!D80+'АПУ обращения Пр. 3-23'!D80+'ОДИ ПГГ Пр.3-23'!D80+'ОДИ МЗ РБ'!D80+'ФАП (03-23)'!D80+'Тестирование на грипп'!D80</f>
        <v>40662977</v>
      </c>
      <c r="G80" s="78"/>
      <c r="H80" s="78">
        <f>СМП!D80</f>
        <v>0</v>
      </c>
      <c r="I80" s="78">
        <f>'Гемодиализ (пр.03-23)'!D80</f>
        <v>0</v>
      </c>
      <c r="J80" s="78">
        <f>'Мед.реаб.(АПУ,ДС,КС)'!D80</f>
        <v>0</v>
      </c>
      <c r="K80" s="78">
        <f t="shared" si="6"/>
        <v>40662977</v>
      </c>
      <c r="L80" s="87">
        <v>0</v>
      </c>
      <c r="M80" s="87">
        <f t="shared" si="5"/>
        <v>40662977</v>
      </c>
    </row>
    <row r="81" spans="1:13" s="1" customFormat="1" ht="24" x14ac:dyDescent="0.2">
      <c r="A81" s="25">
        <v>71</v>
      </c>
      <c r="B81" s="12" t="s">
        <v>141</v>
      </c>
      <c r="C81" s="10" t="s">
        <v>270</v>
      </c>
      <c r="D81" s="78">
        <f>КС!D81</f>
        <v>0</v>
      </c>
      <c r="E81" s="78">
        <f>'ДС (пр.03-23)'!D81</f>
        <v>0</v>
      </c>
      <c r="F81" s="78">
        <f>'АПУ профилактика '!D82+'АПУ профилактика '!M82+'АПУ неотл.пом.'!D81+'АПУ обращения Пр. 3-23'!D81+'ОДИ ПГГ Пр.3-23'!D81+'ОДИ МЗ РБ'!D81+'ФАП (03-23)'!D81+'Тестирование на грипп'!D81</f>
        <v>69115750</v>
      </c>
      <c r="G81" s="78"/>
      <c r="H81" s="78">
        <f>СМП!D81</f>
        <v>0</v>
      </c>
      <c r="I81" s="78">
        <f>'Гемодиализ (пр.03-23)'!D81</f>
        <v>0</v>
      </c>
      <c r="J81" s="78">
        <f>'Мед.реаб.(АПУ,ДС,КС)'!D81</f>
        <v>0</v>
      </c>
      <c r="K81" s="78">
        <f t="shared" si="6"/>
        <v>69115750</v>
      </c>
      <c r="L81" s="87">
        <v>0</v>
      </c>
      <c r="M81" s="87">
        <f t="shared" si="5"/>
        <v>69115750</v>
      </c>
    </row>
    <row r="82" spans="1:13" s="1" customFormat="1" ht="24" x14ac:dyDescent="0.2">
      <c r="A82" s="25">
        <v>72</v>
      </c>
      <c r="B82" s="12" t="s">
        <v>142</v>
      </c>
      <c r="C82" s="10" t="s">
        <v>271</v>
      </c>
      <c r="D82" s="78">
        <f>КС!D82</f>
        <v>0</v>
      </c>
      <c r="E82" s="78">
        <f>'ДС (пр.03-23)'!D82</f>
        <v>0</v>
      </c>
      <c r="F82" s="78">
        <f>'АПУ профилактика '!D83+'АПУ профилактика '!M83+'АПУ неотл.пом.'!D82+'АПУ обращения Пр. 3-23'!D82+'ОДИ ПГГ Пр.3-23'!D82+'ОДИ МЗ РБ'!D82+'ФАП (03-23)'!D82+'Тестирование на грипп'!D82</f>
        <v>41883677</v>
      </c>
      <c r="G82" s="78"/>
      <c r="H82" s="78">
        <f>СМП!D82</f>
        <v>0</v>
      </c>
      <c r="I82" s="78">
        <f>'Гемодиализ (пр.03-23)'!D82</f>
        <v>0</v>
      </c>
      <c r="J82" s="78">
        <f>'Мед.реаб.(АПУ,ДС,КС)'!D82</f>
        <v>0</v>
      </c>
      <c r="K82" s="78">
        <f t="shared" si="6"/>
        <v>41883677</v>
      </c>
      <c r="L82" s="87">
        <v>0</v>
      </c>
      <c r="M82" s="87">
        <f t="shared" si="5"/>
        <v>41883677</v>
      </c>
    </row>
    <row r="83" spans="1:13" s="1" customFormat="1" ht="24" x14ac:dyDescent="0.2">
      <c r="A83" s="25">
        <v>73</v>
      </c>
      <c r="B83" s="12" t="s">
        <v>143</v>
      </c>
      <c r="C83" s="10" t="s">
        <v>272</v>
      </c>
      <c r="D83" s="78">
        <f>КС!D83</f>
        <v>0</v>
      </c>
      <c r="E83" s="78">
        <f>'ДС (пр.03-23)'!D83</f>
        <v>0</v>
      </c>
      <c r="F83" s="78">
        <f>'АПУ профилактика '!D84+'АПУ профилактика '!M84+'АПУ неотл.пом.'!D83+'АПУ обращения Пр. 3-23'!D83+'ОДИ ПГГ Пр.3-23'!D83+'ОДИ МЗ РБ'!D83+'ФАП (03-23)'!D83+'Тестирование на грипп'!D83</f>
        <v>38070696</v>
      </c>
      <c r="G83" s="78"/>
      <c r="H83" s="78">
        <f>СМП!D83</f>
        <v>0</v>
      </c>
      <c r="I83" s="78">
        <f>'Гемодиализ (пр.03-23)'!D83</f>
        <v>0</v>
      </c>
      <c r="J83" s="78">
        <f>'Мед.реаб.(АПУ,ДС,КС)'!D83</f>
        <v>0</v>
      </c>
      <c r="K83" s="78">
        <f t="shared" si="6"/>
        <v>38070696</v>
      </c>
      <c r="L83" s="87">
        <v>0</v>
      </c>
      <c r="M83" s="87">
        <f t="shared" si="5"/>
        <v>38070696</v>
      </c>
    </row>
    <row r="84" spans="1:13" s="1" customFormat="1" x14ac:dyDescent="0.2">
      <c r="A84" s="25">
        <v>74</v>
      </c>
      <c r="B84" s="26" t="s">
        <v>144</v>
      </c>
      <c r="C84" s="10" t="s">
        <v>145</v>
      </c>
      <c r="D84" s="78">
        <f>КС!D84</f>
        <v>376215087</v>
      </c>
      <c r="E84" s="78">
        <f>'ДС (пр.03-23)'!D84</f>
        <v>53726294</v>
      </c>
      <c r="F84" s="78">
        <f>'АПУ профилактика '!D85+'АПУ профилактика '!M85+'АПУ неотл.пом.'!D84+'АПУ обращения Пр. 3-23'!D84+'ОДИ ПГГ Пр.3-23'!D84+'ОДИ МЗ РБ'!D84+'ФАП (03-23)'!D84+'Тестирование на грипп'!D84</f>
        <v>364346361</v>
      </c>
      <c r="G84" s="78"/>
      <c r="H84" s="78">
        <f>СМП!D84</f>
        <v>0</v>
      </c>
      <c r="I84" s="78">
        <f>'Гемодиализ (пр.03-23)'!D84</f>
        <v>0</v>
      </c>
      <c r="J84" s="78">
        <f>'Мед.реаб.(АПУ,ДС,КС)'!D84</f>
        <v>9784704</v>
      </c>
      <c r="K84" s="78">
        <f t="shared" si="6"/>
        <v>804072446</v>
      </c>
      <c r="L84" s="87">
        <v>12522552.25</v>
      </c>
      <c r="M84" s="87">
        <f t="shared" si="5"/>
        <v>816594998.25</v>
      </c>
    </row>
    <row r="85" spans="1:13" s="1" customFormat="1" x14ac:dyDescent="0.2">
      <c r="A85" s="25">
        <v>75</v>
      </c>
      <c r="B85" s="12" t="s">
        <v>146</v>
      </c>
      <c r="C85" s="10" t="s">
        <v>273</v>
      </c>
      <c r="D85" s="78">
        <f>КС!D85</f>
        <v>67851076</v>
      </c>
      <c r="E85" s="78">
        <f>'ДС (пр.03-23)'!D85</f>
        <v>92799781</v>
      </c>
      <c r="F85" s="78">
        <f>'АПУ профилактика '!D86+'АПУ профилактика '!M86+'АПУ неотл.пом.'!D85+'АПУ обращения Пр. 3-23'!D85+'ОДИ ПГГ Пр.3-23'!D85+'ОДИ МЗ РБ'!D85+'ФАП (03-23)'!D85+'Тестирование на грипп'!D85</f>
        <v>640867406</v>
      </c>
      <c r="G85" s="78"/>
      <c r="H85" s="78">
        <f>СМП!D85</f>
        <v>0</v>
      </c>
      <c r="I85" s="78">
        <f>'Гемодиализ (пр.03-23)'!D85</f>
        <v>0</v>
      </c>
      <c r="J85" s="78">
        <f>'Мед.реаб.(АПУ,ДС,КС)'!D85</f>
        <v>42799339.399999999</v>
      </c>
      <c r="K85" s="78">
        <f t="shared" si="6"/>
        <v>844317602.39999998</v>
      </c>
      <c r="L85" s="87">
        <v>34595445.219999999</v>
      </c>
      <c r="M85" s="87">
        <f t="shared" si="5"/>
        <v>878913047.62</v>
      </c>
    </row>
    <row r="86" spans="1:13" s="1" customFormat="1" x14ac:dyDescent="0.2">
      <c r="A86" s="25">
        <v>76</v>
      </c>
      <c r="B86" s="26" t="s">
        <v>147</v>
      </c>
      <c r="C86" s="10" t="s">
        <v>36</v>
      </c>
      <c r="D86" s="78">
        <f>КС!D86</f>
        <v>640430987</v>
      </c>
      <c r="E86" s="78">
        <f>'ДС (пр.03-23)'!D86</f>
        <v>51576852</v>
      </c>
      <c r="F86" s="78">
        <f>'АПУ профилактика '!D87+'АПУ профилактика '!M87+'АПУ неотл.пом.'!D86+'АПУ обращения Пр. 3-23'!D86+'ОДИ ПГГ Пр.3-23'!D86+'ОДИ МЗ РБ'!D86+'ФАП (03-23)'!D86+'Тестирование на грипп'!D86</f>
        <v>400433237</v>
      </c>
      <c r="G86" s="78"/>
      <c r="H86" s="78">
        <f>СМП!D86</f>
        <v>0</v>
      </c>
      <c r="I86" s="78">
        <f>'Гемодиализ (пр.03-23)'!D86</f>
        <v>0</v>
      </c>
      <c r="J86" s="78">
        <f>'Мед.реаб.(АПУ,ДС,КС)'!D86</f>
        <v>46601036.859999999</v>
      </c>
      <c r="K86" s="78">
        <f t="shared" si="6"/>
        <v>1139042112.8599999</v>
      </c>
      <c r="L86" s="87">
        <v>26584174.850000001</v>
      </c>
      <c r="M86" s="87">
        <f t="shared" si="5"/>
        <v>1165626287.7099998</v>
      </c>
    </row>
    <row r="87" spans="1:13" s="1" customFormat="1" x14ac:dyDescent="0.2">
      <c r="A87" s="25">
        <v>77</v>
      </c>
      <c r="B87" s="12" t="s">
        <v>148</v>
      </c>
      <c r="C87" s="10" t="s">
        <v>38</v>
      </c>
      <c r="D87" s="78">
        <f>КС!D87</f>
        <v>22748133</v>
      </c>
      <c r="E87" s="78">
        <f>'ДС (пр.03-23)'!D87</f>
        <v>13163476</v>
      </c>
      <c r="F87" s="78">
        <f>'АПУ профилактика '!D88+'АПУ профилактика '!M88+'АПУ неотл.пом.'!D87+'АПУ обращения Пр. 3-23'!D87+'ОДИ ПГГ Пр.3-23'!D87+'ОДИ МЗ РБ'!D87+'ФАП (03-23)'!D87+'Тестирование на грипп'!D87</f>
        <v>104382013</v>
      </c>
      <c r="G87" s="78"/>
      <c r="H87" s="78">
        <f>СМП!D87</f>
        <v>0</v>
      </c>
      <c r="I87" s="78">
        <f>'Гемодиализ (пр.03-23)'!D87</f>
        <v>0</v>
      </c>
      <c r="J87" s="78">
        <f>'Мед.реаб.(АПУ,ДС,КС)'!D87</f>
        <v>1283870</v>
      </c>
      <c r="K87" s="78">
        <f t="shared" si="6"/>
        <v>141577492</v>
      </c>
      <c r="L87" s="87">
        <v>15094631.300000001</v>
      </c>
      <c r="M87" s="87">
        <f t="shared" si="5"/>
        <v>156672123.30000001</v>
      </c>
    </row>
    <row r="88" spans="1:13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>КС!D88</f>
        <v>539785070</v>
      </c>
      <c r="E88" s="78">
        <f>'ДС (пр.03-23)'!D88</f>
        <v>99836683</v>
      </c>
      <c r="F88" s="78">
        <f>'АПУ профилактика '!D89+'АПУ профилактика '!M89+'АПУ неотл.пом.'!D88+'АПУ обращения Пр. 3-23'!D88+'ОДИ ПГГ Пр.3-23'!D88+'ОДИ МЗ РБ'!D88+'ФАП (03-23)'!D88+'Тестирование на грипп'!D88</f>
        <v>822067707</v>
      </c>
      <c r="G88" s="78"/>
      <c r="H88" s="78">
        <f>СМП!D88</f>
        <v>0</v>
      </c>
      <c r="I88" s="78">
        <f>'Гемодиализ (пр.03-23)'!D88</f>
        <v>0</v>
      </c>
      <c r="J88" s="78">
        <f>'Мед.реаб.(АПУ,ДС,КС)'!D88</f>
        <v>44199661.850000001</v>
      </c>
      <c r="K88" s="78">
        <f t="shared" si="6"/>
        <v>1505889121.8499999</v>
      </c>
      <c r="L88" s="87">
        <v>15730798</v>
      </c>
      <c r="M88" s="87">
        <f t="shared" si="5"/>
        <v>1521619919.8499999</v>
      </c>
    </row>
    <row r="89" spans="1:13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>КС!D89</f>
        <v>408626206</v>
      </c>
      <c r="E89" s="78">
        <f>'ДС (пр.03-23)'!D89</f>
        <v>19267471</v>
      </c>
      <c r="F89" s="78">
        <f>'АПУ профилактика '!D90+'АПУ профилактика '!M90+'АПУ неотл.пом.'!D89+'АПУ обращения Пр. 3-23'!D89+'ОДИ ПГГ Пр.3-23'!D89+'ОДИ МЗ РБ'!D89+'ФАП (03-23)'!D89+'Тестирование на грипп'!D89</f>
        <v>183972810</v>
      </c>
      <c r="G89" s="78"/>
      <c r="H89" s="78">
        <f>СМП!D89</f>
        <v>0</v>
      </c>
      <c r="I89" s="78">
        <f>'Гемодиализ (пр.03-23)'!D89</f>
        <v>0</v>
      </c>
      <c r="J89" s="78">
        <f>'Мед.реаб.(АПУ,ДС,КС)'!D89</f>
        <v>176053710.06</v>
      </c>
      <c r="K89" s="78">
        <f t="shared" si="6"/>
        <v>787920197.05999994</v>
      </c>
      <c r="L89" s="87">
        <v>13451723.1</v>
      </c>
      <c r="M89" s="87">
        <f t="shared" si="5"/>
        <v>801371920.15999997</v>
      </c>
    </row>
    <row r="90" spans="1:13" s="1" customFormat="1" x14ac:dyDescent="0.2">
      <c r="A90" s="25">
        <v>80</v>
      </c>
      <c r="B90" s="12" t="s">
        <v>151</v>
      </c>
      <c r="C90" s="10" t="s">
        <v>254</v>
      </c>
      <c r="D90" s="78">
        <f>КС!D90</f>
        <v>892767448</v>
      </c>
      <c r="E90" s="78">
        <f>'ДС (пр.03-23)'!D90</f>
        <v>69978316</v>
      </c>
      <c r="F90" s="78">
        <f>'АПУ профилактика '!D91+'АПУ профилактика '!M91+'АПУ неотл.пом.'!D90+'АПУ обращения Пр. 3-23'!D90+'ОДИ ПГГ Пр.3-23'!D90+'ОДИ МЗ РБ'!D90+'ФАП (03-23)'!D90+'Тестирование на грипп'!D90</f>
        <v>492613244</v>
      </c>
      <c r="G90" s="78"/>
      <c r="H90" s="78">
        <f>СМП!D90</f>
        <v>0</v>
      </c>
      <c r="I90" s="78">
        <f>'Гемодиализ (пр.03-23)'!D90</f>
        <v>6061600</v>
      </c>
      <c r="J90" s="78">
        <f>'Мед.реаб.(АПУ,ДС,КС)'!D90</f>
        <v>123245085</v>
      </c>
      <c r="K90" s="78">
        <f t="shared" si="6"/>
        <v>1584665693</v>
      </c>
      <c r="L90" s="87">
        <v>20704175.699999999</v>
      </c>
      <c r="M90" s="87">
        <f t="shared" si="5"/>
        <v>1605369868.7</v>
      </c>
    </row>
    <row r="91" spans="1:13" s="1" customFormat="1" x14ac:dyDescent="0.2">
      <c r="A91" s="25">
        <v>81</v>
      </c>
      <c r="B91" s="12" t="s">
        <v>152</v>
      </c>
      <c r="C91" s="10" t="s">
        <v>391</v>
      </c>
      <c r="D91" s="78">
        <f>КС!D91</f>
        <v>301819322</v>
      </c>
      <c r="E91" s="78">
        <f>'ДС (пр.03-23)'!D91</f>
        <v>7426708</v>
      </c>
      <c r="F91" s="78">
        <f>'АПУ профилактика '!D92+'АПУ профилактика '!M92+'АПУ неотл.пом.'!D91+'АПУ обращения Пр. 3-23'!D91+'ОДИ ПГГ Пр.3-23'!D91+'ОДИ МЗ РБ'!D91+'ФАП (03-23)'!D91+'Тестирование на грипп'!D91</f>
        <v>63853455</v>
      </c>
      <c r="G91" s="78"/>
      <c r="H91" s="78">
        <f>СМП!D91</f>
        <v>0</v>
      </c>
      <c r="I91" s="78">
        <f>'Гемодиализ (пр.03-23)'!D91</f>
        <v>0</v>
      </c>
      <c r="J91" s="78">
        <f>'Мед.реаб.(АПУ,ДС,КС)'!D91</f>
        <v>0</v>
      </c>
      <c r="K91" s="78">
        <f t="shared" si="6"/>
        <v>373099485</v>
      </c>
      <c r="L91" s="87">
        <v>0</v>
      </c>
      <c r="M91" s="87">
        <f t="shared" si="5"/>
        <v>373099485</v>
      </c>
    </row>
    <row r="92" spans="1:13" s="1" customFormat="1" x14ac:dyDescent="0.2">
      <c r="A92" s="25">
        <v>82</v>
      </c>
      <c r="B92" s="14" t="s">
        <v>153</v>
      </c>
      <c r="C92" s="10" t="s">
        <v>287</v>
      </c>
      <c r="D92" s="78">
        <f>КС!D92</f>
        <v>0</v>
      </c>
      <c r="E92" s="78">
        <f>'ДС (пр.03-23)'!D92</f>
        <v>0</v>
      </c>
      <c r="F92" s="78">
        <f>'АПУ профилактика '!D93+'АПУ профилактика '!M93+'АПУ неотл.пом.'!D92+'АПУ обращения Пр. 3-23'!D92+'ОДИ ПГГ Пр.3-23'!D92+'ОДИ МЗ РБ'!D92+'ФАП (03-23)'!D92+'Тестирование на грипп'!D92</f>
        <v>0</v>
      </c>
      <c r="G92" s="78"/>
      <c r="H92" s="78">
        <f>СМП!D92</f>
        <v>1811018543</v>
      </c>
      <c r="I92" s="78">
        <f>'Гемодиализ (пр.03-23)'!D92</f>
        <v>0</v>
      </c>
      <c r="J92" s="78">
        <f>'Мед.реаб.(АПУ,ДС,КС)'!D92</f>
        <v>0</v>
      </c>
      <c r="K92" s="78">
        <f t="shared" si="6"/>
        <v>1811018543</v>
      </c>
      <c r="L92" s="87">
        <v>0</v>
      </c>
      <c r="M92" s="87">
        <f t="shared" si="5"/>
        <v>1811018543</v>
      </c>
    </row>
    <row r="93" spans="1:13" s="1" customFormat="1" ht="24" x14ac:dyDescent="0.2">
      <c r="A93" s="128">
        <v>83</v>
      </c>
      <c r="B93" s="131" t="s">
        <v>154</v>
      </c>
      <c r="C93" s="17" t="s">
        <v>274</v>
      </c>
      <c r="D93" s="78">
        <f>КС!D93</f>
        <v>497966385</v>
      </c>
      <c r="E93" s="78">
        <f>'ДС (пр.03-23)'!D93</f>
        <v>183890325</v>
      </c>
      <c r="F93" s="78">
        <f>'АПУ профилактика '!D94+'АПУ профилактика '!M94+'АПУ неотл.пом.'!D93+'АПУ обращения Пр. 3-23'!D93+'ОДИ ПГГ Пр.3-23'!D93+'ОДИ МЗ РБ'!D93+'ФАП (03-23)'!D93+'Тестирование на грипп'!D93</f>
        <v>71410145</v>
      </c>
      <c r="G93" s="78"/>
      <c r="H93" s="78">
        <f>СМП!D93</f>
        <v>0</v>
      </c>
      <c r="I93" s="78">
        <f>'Гемодиализ (пр.03-23)'!D93</f>
        <v>0</v>
      </c>
      <c r="J93" s="78">
        <f>'Мед.реаб.(АПУ,ДС,КС)'!D93</f>
        <v>0</v>
      </c>
      <c r="K93" s="78">
        <f t="shared" si="6"/>
        <v>753266855</v>
      </c>
      <c r="L93" s="87">
        <v>0</v>
      </c>
      <c r="M93" s="87">
        <f t="shared" si="5"/>
        <v>753266855</v>
      </c>
    </row>
    <row r="94" spans="1:13" s="1" customFormat="1" ht="36" x14ac:dyDescent="0.2">
      <c r="A94" s="129"/>
      <c r="B94" s="132"/>
      <c r="C94" s="10" t="s">
        <v>389</v>
      </c>
      <c r="D94" s="78">
        <f>КС!D94</f>
        <v>0</v>
      </c>
      <c r="E94" s="78">
        <f>'ДС (пр.03-23)'!D94</f>
        <v>0</v>
      </c>
      <c r="F94" s="78">
        <f>'АПУ профилактика '!D95+'АПУ профилактика '!M95+'АПУ неотл.пом.'!D94+'АПУ обращения Пр. 3-23'!D94+'ОДИ ПГГ Пр.3-23'!D94+'ОДИ МЗ РБ'!D94+'ФАП (03-23)'!D94+'Тестирование на грипп'!D94</f>
        <v>28630443</v>
      </c>
      <c r="G94" s="78"/>
      <c r="H94" s="78">
        <f>СМП!D94</f>
        <v>0</v>
      </c>
      <c r="I94" s="78">
        <f>'Гемодиализ (пр.03-23)'!D94</f>
        <v>0</v>
      </c>
      <c r="J94" s="78">
        <f>'Мед.реаб.(АПУ,ДС,КС)'!D94</f>
        <v>0</v>
      </c>
      <c r="K94" s="78">
        <f t="shared" si="6"/>
        <v>28630443</v>
      </c>
      <c r="L94" s="87">
        <v>0</v>
      </c>
      <c r="M94" s="87">
        <f t="shared" si="5"/>
        <v>28630443</v>
      </c>
    </row>
    <row r="95" spans="1:13" s="1" customFormat="1" ht="24" x14ac:dyDescent="0.2">
      <c r="A95" s="129"/>
      <c r="B95" s="132"/>
      <c r="C95" s="10" t="s">
        <v>275</v>
      </c>
      <c r="D95" s="78">
        <f>КС!D95</f>
        <v>0</v>
      </c>
      <c r="E95" s="78">
        <f>'ДС (пр.03-23)'!D95</f>
        <v>0</v>
      </c>
      <c r="F95" s="78">
        <f>'АПУ профилактика '!D96+'АПУ профилактика '!M96+'АПУ неотл.пом.'!D95+'АПУ обращения Пр. 3-23'!D95+'ОДИ ПГГ Пр.3-23'!D95+'ОДИ МЗ РБ'!D95+'ФАП (03-23)'!D95+'Тестирование на грипп'!D95</f>
        <v>11097307</v>
      </c>
      <c r="G95" s="78"/>
      <c r="H95" s="78">
        <f>СМП!D95</f>
        <v>0</v>
      </c>
      <c r="I95" s="78">
        <f>'Гемодиализ (пр.03-23)'!D95</f>
        <v>0</v>
      </c>
      <c r="J95" s="78">
        <f>'Мед.реаб.(АПУ,ДС,КС)'!D95</f>
        <v>0</v>
      </c>
      <c r="K95" s="78">
        <f t="shared" si="6"/>
        <v>11097307</v>
      </c>
      <c r="L95" s="87">
        <v>0</v>
      </c>
      <c r="M95" s="87">
        <f t="shared" si="5"/>
        <v>11097307</v>
      </c>
    </row>
    <row r="96" spans="1:13" s="1" customFormat="1" ht="36" x14ac:dyDescent="0.2">
      <c r="A96" s="130"/>
      <c r="B96" s="133"/>
      <c r="C96" s="28" t="s">
        <v>390</v>
      </c>
      <c r="D96" s="78">
        <f>КС!D96</f>
        <v>497966385</v>
      </c>
      <c r="E96" s="78">
        <f>'ДС (пр.03-23)'!D96</f>
        <v>183890325</v>
      </c>
      <c r="F96" s="78">
        <f>'АПУ профилактика '!D97+'АПУ профилактика '!M97+'АПУ неотл.пом.'!D96+'АПУ обращения Пр. 3-23'!D96+'ОДИ ПГГ Пр.3-23'!D96+'ОДИ МЗ РБ'!D96+'ФАП (03-23)'!D96+'Тестирование на грипп'!D96</f>
        <v>31682395</v>
      </c>
      <c r="G96" s="78"/>
      <c r="H96" s="78">
        <f>СМП!D96</f>
        <v>0</v>
      </c>
      <c r="I96" s="78">
        <f>'Гемодиализ (пр.03-23)'!D96</f>
        <v>0</v>
      </c>
      <c r="J96" s="78">
        <f>'Мед.реаб.(АПУ,ДС,КС)'!D96</f>
        <v>0</v>
      </c>
      <c r="K96" s="78">
        <f t="shared" si="6"/>
        <v>713539105</v>
      </c>
      <c r="L96" s="87">
        <v>0</v>
      </c>
      <c r="M96" s="87">
        <f t="shared" si="5"/>
        <v>713539105</v>
      </c>
    </row>
    <row r="97" spans="1:13" s="1" customFormat="1" ht="24" x14ac:dyDescent="0.2">
      <c r="A97" s="25">
        <v>84</v>
      </c>
      <c r="B97" s="14" t="s">
        <v>155</v>
      </c>
      <c r="C97" s="10" t="s">
        <v>51</v>
      </c>
      <c r="D97" s="78">
        <f>КС!D97</f>
        <v>0</v>
      </c>
      <c r="E97" s="78">
        <f>'ДС (пр.03-23)'!D97</f>
        <v>0</v>
      </c>
      <c r="F97" s="78">
        <f>'АПУ профилактика '!D98+'АПУ профилактика '!M98+'АПУ неотл.пом.'!D97+'АПУ обращения Пр. 3-23'!D97+'ОДИ ПГГ Пр.3-23'!D97+'ОДИ МЗ РБ'!D97+'ФАП (03-23)'!D97+'Тестирование на грипп'!D97</f>
        <v>3303188</v>
      </c>
      <c r="G97" s="78"/>
      <c r="H97" s="78">
        <f>СМП!D97</f>
        <v>0</v>
      </c>
      <c r="I97" s="78">
        <f>'Гемодиализ (пр.03-23)'!D97</f>
        <v>0</v>
      </c>
      <c r="J97" s="78">
        <f>'Мед.реаб.(АПУ,ДС,КС)'!D97</f>
        <v>0</v>
      </c>
      <c r="K97" s="78">
        <f t="shared" si="6"/>
        <v>3303188</v>
      </c>
      <c r="L97" s="87">
        <v>0</v>
      </c>
      <c r="M97" s="87">
        <f t="shared" si="5"/>
        <v>3303188</v>
      </c>
    </row>
    <row r="98" spans="1:13" s="1" customFormat="1" x14ac:dyDescent="0.2">
      <c r="A98" s="25">
        <v>85</v>
      </c>
      <c r="B98" s="14" t="s">
        <v>156</v>
      </c>
      <c r="C98" s="10" t="s">
        <v>157</v>
      </c>
      <c r="D98" s="78">
        <f>КС!D98</f>
        <v>0</v>
      </c>
      <c r="E98" s="78">
        <f>'ДС (пр.03-23)'!D98</f>
        <v>1332001</v>
      </c>
      <c r="F98" s="78">
        <f>'АПУ профилактика '!D99+'АПУ профилактика '!M99+'АПУ неотл.пом.'!D98+'АПУ обращения Пр. 3-23'!D98+'ОДИ ПГГ Пр.3-23'!D98+'ОДИ МЗ РБ'!D98+'ФАП (03-23)'!D98+'Тестирование на грипп'!D98</f>
        <v>22457011</v>
      </c>
      <c r="G98" s="78"/>
      <c r="H98" s="78">
        <f>СМП!D98</f>
        <v>0</v>
      </c>
      <c r="I98" s="78">
        <f>'Гемодиализ (пр.03-23)'!D98</f>
        <v>0</v>
      </c>
      <c r="J98" s="78">
        <f>'Мед.реаб.(АПУ,ДС,КС)'!D98</f>
        <v>0</v>
      </c>
      <c r="K98" s="78">
        <f t="shared" si="6"/>
        <v>23789012</v>
      </c>
      <c r="L98" s="87">
        <v>0</v>
      </c>
      <c r="M98" s="87">
        <f t="shared" si="5"/>
        <v>23789012</v>
      </c>
    </row>
    <row r="99" spans="1:13" s="1" customFormat="1" x14ac:dyDescent="0.2">
      <c r="A99" s="25">
        <v>86</v>
      </c>
      <c r="B99" s="26" t="s">
        <v>158</v>
      </c>
      <c r="C99" s="10" t="s">
        <v>159</v>
      </c>
      <c r="D99" s="78">
        <f>КС!D99</f>
        <v>174932011</v>
      </c>
      <c r="E99" s="78">
        <f>'ДС (пр.03-23)'!D99</f>
        <v>15639533</v>
      </c>
      <c r="F99" s="78">
        <f>'АПУ профилактика '!D100+'АПУ профилактика '!M100+'АПУ неотл.пом.'!D99+'АПУ обращения Пр. 3-23'!D99+'ОДИ ПГГ Пр.3-23'!D99+'ОДИ МЗ РБ'!D99+'ФАП (03-23)'!D99+'Тестирование на грипп'!D99</f>
        <v>103414268</v>
      </c>
      <c r="G99" s="78"/>
      <c r="H99" s="78">
        <f>СМП!D99</f>
        <v>0</v>
      </c>
      <c r="I99" s="78">
        <f>'Гемодиализ (пр.03-23)'!D99</f>
        <v>0</v>
      </c>
      <c r="J99" s="78">
        <f>'Мед.реаб.(АПУ,ДС,КС)'!D99</f>
        <v>45035951.829999998</v>
      </c>
      <c r="K99" s="78">
        <f t="shared" si="6"/>
        <v>339021763.82999998</v>
      </c>
      <c r="L99" s="87">
        <v>0</v>
      </c>
      <c r="M99" s="87">
        <f t="shared" si="5"/>
        <v>339021763.82999998</v>
      </c>
    </row>
    <row r="100" spans="1:13" s="1" customFormat="1" x14ac:dyDescent="0.2">
      <c r="A100" s="25">
        <v>87</v>
      </c>
      <c r="B100" s="14" t="s">
        <v>160</v>
      </c>
      <c r="C100" s="10" t="s">
        <v>28</v>
      </c>
      <c r="D100" s="78">
        <f>КС!D100</f>
        <v>36866582</v>
      </c>
      <c r="E100" s="78">
        <f>'ДС (пр.03-23)'!D100</f>
        <v>9541427</v>
      </c>
      <c r="F100" s="78">
        <f>'АПУ профилактика '!D101+'АПУ профилактика '!M101+'АПУ неотл.пом.'!D100+'АПУ обращения Пр. 3-23'!D100+'ОДИ ПГГ Пр.3-23'!D100+'ОДИ МЗ РБ'!D100+'ФАП (03-23)'!D100+'Тестирование на грипп'!D100</f>
        <v>123547006</v>
      </c>
      <c r="G100" s="78"/>
      <c r="H100" s="78">
        <f>СМП!D100</f>
        <v>0</v>
      </c>
      <c r="I100" s="78">
        <f>'Гемодиализ (пр.03-23)'!D100</f>
        <v>0</v>
      </c>
      <c r="J100" s="78">
        <f>'Мед.реаб.(АПУ,ДС,КС)'!D100</f>
        <v>2010545</v>
      </c>
      <c r="K100" s="78">
        <f t="shared" si="6"/>
        <v>171965560</v>
      </c>
      <c r="L100" s="87">
        <v>18778445.93</v>
      </c>
      <c r="M100" s="87">
        <f t="shared" si="5"/>
        <v>190744005.93000001</v>
      </c>
    </row>
    <row r="101" spans="1:13" s="1" customFormat="1" x14ac:dyDescent="0.2">
      <c r="A101" s="25">
        <v>88</v>
      </c>
      <c r="B101" s="26" t="s">
        <v>161</v>
      </c>
      <c r="C101" s="10" t="s">
        <v>12</v>
      </c>
      <c r="D101" s="78">
        <f>КС!D101</f>
        <v>34604876</v>
      </c>
      <c r="E101" s="78">
        <f>'ДС (пр.03-23)'!D101</f>
        <v>10532032</v>
      </c>
      <c r="F101" s="78">
        <f>'АПУ профилактика '!D102+'АПУ профилактика '!M102+'АПУ неотл.пом.'!D101+'АПУ обращения Пр. 3-23'!D101+'ОДИ ПГГ Пр.3-23'!D101+'ОДИ МЗ РБ'!D101+'ФАП (03-23)'!D101+'Тестирование на грипп'!D101</f>
        <v>104644007</v>
      </c>
      <c r="G101" s="78"/>
      <c r="H101" s="78">
        <f>СМП!D101</f>
        <v>0</v>
      </c>
      <c r="I101" s="78">
        <f>'Гемодиализ (пр.03-23)'!D101</f>
        <v>0</v>
      </c>
      <c r="J101" s="78">
        <f>'Мед.реаб.(АПУ,ДС,КС)'!D101</f>
        <v>2825250</v>
      </c>
      <c r="K101" s="78">
        <f t="shared" si="6"/>
        <v>152606165</v>
      </c>
      <c r="L101" s="87">
        <v>13384970.16</v>
      </c>
      <c r="M101" s="87">
        <f t="shared" si="5"/>
        <v>165991135.16</v>
      </c>
    </row>
    <row r="102" spans="1:13" s="1" customFormat="1" x14ac:dyDescent="0.2">
      <c r="A102" s="25">
        <v>89</v>
      </c>
      <c r="B102" s="26" t="s">
        <v>162</v>
      </c>
      <c r="C102" s="10" t="s">
        <v>27</v>
      </c>
      <c r="D102" s="78">
        <f>КС!D102</f>
        <v>81284699</v>
      </c>
      <c r="E102" s="78">
        <f>'ДС (пр.03-23)'!D102</f>
        <v>28194115</v>
      </c>
      <c r="F102" s="78">
        <f>'АПУ профилактика '!D103+'АПУ профилактика '!M103+'АПУ неотл.пом.'!D102+'АПУ обращения Пр. 3-23'!D102+'ОДИ ПГГ Пр.3-23'!D102+'ОДИ МЗ РБ'!D102+'ФАП (03-23)'!D102+'Тестирование на грипп'!D102</f>
        <v>247350487</v>
      </c>
      <c r="G102" s="78"/>
      <c r="H102" s="78">
        <f>СМП!D102</f>
        <v>0</v>
      </c>
      <c r="I102" s="78">
        <f>'Гемодиализ (пр.03-23)'!D102</f>
        <v>0</v>
      </c>
      <c r="J102" s="78">
        <f>'Мед.реаб.(АПУ,ДС,КС)'!D102</f>
        <v>0</v>
      </c>
      <c r="K102" s="78">
        <f t="shared" si="6"/>
        <v>356829301</v>
      </c>
      <c r="L102" s="87">
        <v>17967215.850000001</v>
      </c>
      <c r="M102" s="87">
        <f t="shared" si="5"/>
        <v>374796516.85000002</v>
      </c>
    </row>
    <row r="103" spans="1:13" s="1" customFormat="1" x14ac:dyDescent="0.2">
      <c r="A103" s="25">
        <v>90</v>
      </c>
      <c r="B103" s="14" t="s">
        <v>163</v>
      </c>
      <c r="C103" s="10" t="s">
        <v>45</v>
      </c>
      <c r="D103" s="78">
        <f>КС!D103</f>
        <v>44868459</v>
      </c>
      <c r="E103" s="78">
        <f>'ДС (пр.03-23)'!D103</f>
        <v>13311464</v>
      </c>
      <c r="F103" s="78">
        <f>'АПУ профилактика '!D104+'АПУ профилактика '!M104+'АПУ неотл.пом.'!D103+'АПУ обращения Пр. 3-23'!D103+'ОДИ ПГГ Пр.3-23'!D103+'ОДИ МЗ РБ'!D103+'ФАП (03-23)'!D103+'Тестирование на грипп'!D103</f>
        <v>131061488</v>
      </c>
      <c r="G103" s="78"/>
      <c r="H103" s="78">
        <f>СМП!D103</f>
        <v>0</v>
      </c>
      <c r="I103" s="78">
        <f>'Гемодиализ (пр.03-23)'!D103</f>
        <v>0</v>
      </c>
      <c r="J103" s="78">
        <f>'Мед.реаб.(АПУ,ДС,КС)'!D103</f>
        <v>0</v>
      </c>
      <c r="K103" s="78">
        <f t="shared" si="6"/>
        <v>189241411</v>
      </c>
      <c r="L103" s="87">
        <v>9048510.1600000001</v>
      </c>
      <c r="M103" s="87">
        <f t="shared" si="5"/>
        <v>198289921.16</v>
      </c>
    </row>
    <row r="104" spans="1:13" s="1" customFormat="1" x14ac:dyDescent="0.2">
      <c r="A104" s="25">
        <v>91</v>
      </c>
      <c r="B104" s="14" t="s">
        <v>164</v>
      </c>
      <c r="C104" s="10" t="s">
        <v>33</v>
      </c>
      <c r="D104" s="78">
        <f>КС!D104</f>
        <v>70592163</v>
      </c>
      <c r="E104" s="78">
        <f>'ДС (пр.03-23)'!D104</f>
        <v>15992782</v>
      </c>
      <c r="F104" s="78">
        <f>'АПУ профилактика '!D105+'АПУ профилактика '!M105+'АПУ неотл.пом.'!D104+'АПУ обращения Пр. 3-23'!D104+'ОДИ ПГГ Пр.3-23'!D104+'ОДИ МЗ РБ'!D104+'ФАП (03-23)'!D104+'Тестирование на грипп'!D104</f>
        <v>171829216</v>
      </c>
      <c r="G104" s="78"/>
      <c r="H104" s="78">
        <f>СМП!D104</f>
        <v>0</v>
      </c>
      <c r="I104" s="78">
        <f>'Гемодиализ (пр.03-23)'!D104</f>
        <v>0</v>
      </c>
      <c r="J104" s="78">
        <f>'Мед.реаб.(АПУ,ДС,КС)'!D104</f>
        <v>0</v>
      </c>
      <c r="K104" s="78">
        <f t="shared" si="6"/>
        <v>258414161</v>
      </c>
      <c r="L104" s="87">
        <v>18753726.710000001</v>
      </c>
      <c r="M104" s="87">
        <f t="shared" si="5"/>
        <v>277167887.70999998</v>
      </c>
    </row>
    <row r="105" spans="1:13" s="1" customFormat="1" x14ac:dyDescent="0.2">
      <c r="A105" s="25">
        <v>92</v>
      </c>
      <c r="B105" s="12" t="s">
        <v>165</v>
      </c>
      <c r="C105" s="10" t="s">
        <v>29</v>
      </c>
      <c r="D105" s="78">
        <f>КС!D105</f>
        <v>61071461</v>
      </c>
      <c r="E105" s="78">
        <f>'ДС (пр.03-23)'!D105</f>
        <v>34413282</v>
      </c>
      <c r="F105" s="78">
        <f>'АПУ профилактика '!D106+'АПУ профилактика '!M106+'АПУ неотл.пом.'!D105+'АПУ обращения Пр. 3-23'!D105+'ОДИ ПГГ Пр.3-23'!D105+'ОДИ МЗ РБ'!D105+'ФАП (03-23)'!D105+'Тестирование на грипп'!D105</f>
        <v>314572800</v>
      </c>
      <c r="G105" s="78"/>
      <c r="H105" s="78">
        <f>СМП!D105</f>
        <v>0</v>
      </c>
      <c r="I105" s="78">
        <f>'Гемодиализ (пр.03-23)'!D105</f>
        <v>0</v>
      </c>
      <c r="J105" s="78">
        <f>'Мед.реаб.(АПУ,ДС,КС)'!D105</f>
        <v>0</v>
      </c>
      <c r="K105" s="78">
        <f t="shared" si="6"/>
        <v>410057543</v>
      </c>
      <c r="L105" s="87">
        <v>18367300.829999998</v>
      </c>
      <c r="M105" s="87">
        <f t="shared" si="5"/>
        <v>428424843.82999998</v>
      </c>
    </row>
    <row r="106" spans="1:13" s="1" customFormat="1" x14ac:dyDescent="0.2">
      <c r="A106" s="25">
        <v>93</v>
      </c>
      <c r="B106" s="12" t="s">
        <v>166</v>
      </c>
      <c r="C106" s="10" t="s">
        <v>30</v>
      </c>
      <c r="D106" s="78">
        <f>КС!D106</f>
        <v>100901635</v>
      </c>
      <c r="E106" s="78">
        <f>'ДС (пр.03-23)'!D106</f>
        <v>28869778</v>
      </c>
      <c r="F106" s="78">
        <f>'АПУ профилактика '!D107+'АПУ профилактика '!M107+'АПУ неотл.пом.'!D106+'АПУ обращения Пр. 3-23'!D106+'ОДИ ПГГ Пр.3-23'!D106+'ОДИ МЗ РБ'!D106+'ФАП (03-23)'!D106+'Тестирование на грипп'!D106</f>
        <v>255740878</v>
      </c>
      <c r="G106" s="78"/>
      <c r="H106" s="78">
        <f>СМП!D106</f>
        <v>0</v>
      </c>
      <c r="I106" s="78">
        <f>'Гемодиализ (пр.03-23)'!D106</f>
        <v>0</v>
      </c>
      <c r="J106" s="78">
        <f>'Мед.реаб.(АПУ,ДС,КС)'!D106</f>
        <v>0</v>
      </c>
      <c r="K106" s="78">
        <f t="shared" si="6"/>
        <v>385512291</v>
      </c>
      <c r="L106" s="87">
        <v>16621542.77</v>
      </c>
      <c r="M106" s="87">
        <f t="shared" si="5"/>
        <v>402133833.76999998</v>
      </c>
    </row>
    <row r="107" spans="1:13" s="1" customFormat="1" x14ac:dyDescent="0.2">
      <c r="A107" s="25">
        <v>94</v>
      </c>
      <c r="B107" s="26" t="s">
        <v>167</v>
      </c>
      <c r="C107" s="10" t="s">
        <v>14</v>
      </c>
      <c r="D107" s="78">
        <f>КС!D107</f>
        <v>29325708</v>
      </c>
      <c r="E107" s="78">
        <f>'ДС (пр.03-23)'!D107</f>
        <v>9456801</v>
      </c>
      <c r="F107" s="78">
        <f>'АПУ профилактика '!D108+'АПУ профилактика '!M108+'АПУ неотл.пом.'!D107+'АПУ обращения Пр. 3-23'!D107+'ОДИ ПГГ Пр.3-23'!D107+'ОДИ МЗ РБ'!D107+'ФАП (03-23)'!D107+'Тестирование на грипп'!D107</f>
        <v>101249373</v>
      </c>
      <c r="G107" s="78"/>
      <c r="H107" s="78">
        <f>СМП!D107</f>
        <v>0</v>
      </c>
      <c r="I107" s="78">
        <f>'Гемодиализ (пр.03-23)'!D107</f>
        <v>0</v>
      </c>
      <c r="J107" s="78">
        <f>'Мед.реаб.(АПУ,ДС,КС)'!D107</f>
        <v>0</v>
      </c>
      <c r="K107" s="78">
        <f t="shared" ref="K107:K138" si="7">D107+E107+F107+H107+I107+J107</f>
        <v>140031882</v>
      </c>
      <c r="L107" s="87">
        <v>26662197.329999998</v>
      </c>
      <c r="M107" s="87">
        <f t="shared" si="5"/>
        <v>166694079.32999998</v>
      </c>
    </row>
    <row r="108" spans="1:13" s="1" customFormat="1" x14ac:dyDescent="0.2">
      <c r="A108" s="25">
        <v>95</v>
      </c>
      <c r="B108" s="12" t="s">
        <v>168</v>
      </c>
      <c r="C108" s="10" t="s">
        <v>31</v>
      </c>
      <c r="D108" s="78">
        <f>КС!D108</f>
        <v>44264829</v>
      </c>
      <c r="E108" s="78">
        <f>'ДС (пр.03-23)'!D108</f>
        <v>15178036</v>
      </c>
      <c r="F108" s="78">
        <f>'АПУ профилактика '!D109+'АПУ профилактика '!M109+'АПУ неотл.пом.'!D108+'АПУ обращения Пр. 3-23'!D108+'ОДИ ПГГ Пр.3-23'!D108+'ОДИ МЗ РБ'!D108+'ФАП (03-23)'!D108+'Тестирование на грипп'!D108</f>
        <v>149476760</v>
      </c>
      <c r="G108" s="78"/>
      <c r="H108" s="78">
        <f>СМП!D108</f>
        <v>0</v>
      </c>
      <c r="I108" s="78">
        <f>'Гемодиализ (пр.03-23)'!D108</f>
        <v>0</v>
      </c>
      <c r="J108" s="78">
        <f>'Мед.реаб.(АПУ,ДС,КС)'!D108</f>
        <v>0</v>
      </c>
      <c r="K108" s="78">
        <f t="shared" si="7"/>
        <v>208919625</v>
      </c>
      <c r="L108" s="87">
        <v>13988649.989999998</v>
      </c>
      <c r="M108" s="87">
        <f t="shared" si="5"/>
        <v>222908274.99000001</v>
      </c>
    </row>
    <row r="109" spans="1:13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>КС!D109</f>
        <v>83205031</v>
      </c>
      <c r="E109" s="78">
        <f>'ДС (пр.03-23)'!D109</f>
        <v>15105735</v>
      </c>
      <c r="F109" s="78">
        <f>'АПУ профилактика '!D110+'АПУ профилактика '!M110+'АПУ неотл.пом.'!D109+'АПУ обращения Пр. 3-23'!D109+'ОДИ ПГГ Пр.3-23'!D109+'ОДИ МЗ РБ'!D109+'ФАП (03-23)'!D109+'Тестирование на грипп'!D109</f>
        <v>151287302</v>
      </c>
      <c r="G109" s="78"/>
      <c r="H109" s="78">
        <f>СМП!D109</f>
        <v>0</v>
      </c>
      <c r="I109" s="78">
        <f>'Гемодиализ (пр.03-23)'!D109</f>
        <v>0</v>
      </c>
      <c r="J109" s="78">
        <f>'Мед.реаб.(АПУ,ДС,КС)'!D109</f>
        <v>0</v>
      </c>
      <c r="K109" s="78">
        <f t="shared" si="7"/>
        <v>249598068</v>
      </c>
      <c r="L109" s="87">
        <v>16920615</v>
      </c>
      <c r="M109" s="87">
        <f t="shared" si="5"/>
        <v>266518683</v>
      </c>
    </row>
    <row r="110" spans="1:13" s="22" customFormat="1" x14ac:dyDescent="0.2">
      <c r="A110" s="25">
        <v>97</v>
      </c>
      <c r="B110" s="24" t="s">
        <v>170</v>
      </c>
      <c r="C110" s="21" t="s">
        <v>13</v>
      </c>
      <c r="D110" s="78">
        <f>КС!D110</f>
        <v>195540895</v>
      </c>
      <c r="E110" s="78">
        <f>'ДС (пр.03-23)'!D110</f>
        <v>19118097</v>
      </c>
      <c r="F110" s="78">
        <f>'АПУ профилактика '!D111+'АПУ профилактика '!M111+'АПУ неотл.пом.'!D110+'АПУ обращения Пр. 3-23'!D110+'ОДИ ПГГ Пр.3-23'!D110+'ОДИ МЗ РБ'!D110+'ФАП (03-23)'!D110+'Тестирование на грипп'!D110</f>
        <v>170466539</v>
      </c>
      <c r="G110" s="81"/>
      <c r="H110" s="78">
        <f>СМП!D110</f>
        <v>104078029</v>
      </c>
      <c r="I110" s="78">
        <f>'Гемодиализ (пр.03-23)'!D110</f>
        <v>0</v>
      </c>
      <c r="J110" s="78">
        <f>'Мед.реаб.(АПУ,ДС,КС)'!D110</f>
        <v>13826413</v>
      </c>
      <c r="K110" s="78">
        <f t="shared" si="7"/>
        <v>503029973</v>
      </c>
      <c r="L110" s="87">
        <v>24764718.640000001</v>
      </c>
      <c r="M110" s="87">
        <f t="shared" si="5"/>
        <v>527794691.63999999</v>
      </c>
    </row>
    <row r="111" spans="1:13" s="1" customFormat="1" x14ac:dyDescent="0.2">
      <c r="A111" s="25">
        <v>98</v>
      </c>
      <c r="B111" s="26" t="s">
        <v>171</v>
      </c>
      <c r="C111" s="10" t="s">
        <v>32</v>
      </c>
      <c r="D111" s="78">
        <f>КС!D111</f>
        <v>36628429</v>
      </c>
      <c r="E111" s="78">
        <f>'ДС (пр.03-23)'!D111</f>
        <v>12226692</v>
      </c>
      <c r="F111" s="78">
        <f>'АПУ профилактика '!D112+'АПУ профилактика '!M112+'АПУ неотл.пом.'!D111+'АПУ обращения Пр. 3-23'!D111+'ОДИ ПГГ Пр.3-23'!D111+'ОДИ МЗ РБ'!D111+'ФАП (03-23)'!D111+'Тестирование на грипп'!D111</f>
        <v>111563218</v>
      </c>
      <c r="G111" s="78"/>
      <c r="H111" s="78">
        <f>СМП!D111</f>
        <v>0</v>
      </c>
      <c r="I111" s="78">
        <f>'Гемодиализ (пр.03-23)'!D111</f>
        <v>0</v>
      </c>
      <c r="J111" s="78">
        <f>'Мед.реаб.(АПУ,ДС,КС)'!D111</f>
        <v>0</v>
      </c>
      <c r="K111" s="78">
        <f t="shared" si="7"/>
        <v>160418339</v>
      </c>
      <c r="L111" s="87">
        <v>14340865.99</v>
      </c>
      <c r="M111" s="87">
        <f t="shared" si="5"/>
        <v>174759204.99000001</v>
      </c>
    </row>
    <row r="112" spans="1:13" s="1" customFormat="1" x14ac:dyDescent="0.2">
      <c r="A112" s="25">
        <v>99</v>
      </c>
      <c r="B112" s="26" t="s">
        <v>172</v>
      </c>
      <c r="C112" s="10" t="s">
        <v>55</v>
      </c>
      <c r="D112" s="78">
        <f>КС!D112</f>
        <v>50300713</v>
      </c>
      <c r="E112" s="78">
        <f>'ДС (пр.03-23)'!D112</f>
        <v>17292797</v>
      </c>
      <c r="F112" s="78">
        <f>'АПУ профилактика '!D113+'АПУ профилактика '!M113+'АПУ неотл.пом.'!D112+'АПУ обращения Пр. 3-23'!D112+'ОДИ ПГГ Пр.3-23'!D112+'ОДИ МЗ РБ'!D112+'ФАП (03-23)'!D112+'Тестирование на грипп'!D112</f>
        <v>169479692</v>
      </c>
      <c r="G112" s="78"/>
      <c r="H112" s="78">
        <f>СМП!D112</f>
        <v>0</v>
      </c>
      <c r="I112" s="78">
        <f>'Гемодиализ (пр.03-23)'!D112</f>
        <v>0</v>
      </c>
      <c r="J112" s="78">
        <f>'Мед.реаб.(АПУ,ДС,КС)'!D112</f>
        <v>0</v>
      </c>
      <c r="K112" s="78">
        <f t="shared" si="7"/>
        <v>237073202</v>
      </c>
      <c r="L112" s="87">
        <v>18408157.939999998</v>
      </c>
      <c r="M112" s="87">
        <f t="shared" si="5"/>
        <v>255481359.94</v>
      </c>
    </row>
    <row r="113" spans="1:13" s="1" customFormat="1" x14ac:dyDescent="0.2">
      <c r="A113" s="25">
        <v>100</v>
      </c>
      <c r="B113" s="12" t="s">
        <v>173</v>
      </c>
      <c r="C113" s="10" t="s">
        <v>34</v>
      </c>
      <c r="D113" s="78">
        <f>КС!D113</f>
        <v>85991803</v>
      </c>
      <c r="E113" s="78">
        <f>'ДС (пр.03-23)'!D113</f>
        <v>29501513</v>
      </c>
      <c r="F113" s="78">
        <f>'АПУ профилактика '!D114+'АПУ профилактика '!M114+'АПУ неотл.пом.'!D113+'АПУ обращения Пр. 3-23'!D113+'ОДИ ПГГ Пр.3-23'!D113+'ОДИ МЗ РБ'!D113+'ФАП (03-23)'!D113+'Тестирование на грипп'!D113</f>
        <v>268354360</v>
      </c>
      <c r="G113" s="78"/>
      <c r="H113" s="78">
        <f>СМП!D113</f>
        <v>0</v>
      </c>
      <c r="I113" s="78">
        <f>'Гемодиализ (пр.03-23)'!D113</f>
        <v>0</v>
      </c>
      <c r="J113" s="78">
        <f>'Мед.реаб.(АПУ,ДС,КС)'!D113</f>
        <v>0</v>
      </c>
      <c r="K113" s="78">
        <f t="shared" si="7"/>
        <v>383847676</v>
      </c>
      <c r="L113" s="87">
        <v>28969534.32</v>
      </c>
      <c r="M113" s="87">
        <f t="shared" si="5"/>
        <v>412817210.31999999</v>
      </c>
    </row>
    <row r="114" spans="1:13" s="1" customFormat="1" x14ac:dyDescent="0.2">
      <c r="A114" s="25">
        <v>101</v>
      </c>
      <c r="B114" s="14" t="s">
        <v>174</v>
      </c>
      <c r="C114" s="10" t="s">
        <v>243</v>
      </c>
      <c r="D114" s="78">
        <f>КС!D114</f>
        <v>36486739</v>
      </c>
      <c r="E114" s="78">
        <f>'ДС (пр.03-23)'!D114</f>
        <v>13025991</v>
      </c>
      <c r="F114" s="78">
        <f>'АПУ профилактика '!D115+'АПУ профилактика '!M115+'АПУ неотл.пом.'!D114+'АПУ обращения Пр. 3-23'!D114+'ОДИ ПГГ Пр.3-23'!D114+'ОДИ МЗ РБ'!D114+'ФАП (03-23)'!D114+'Тестирование на грипп'!D114</f>
        <v>134161589</v>
      </c>
      <c r="G114" s="78"/>
      <c r="H114" s="78">
        <f>СМП!D114</f>
        <v>0</v>
      </c>
      <c r="I114" s="78">
        <f>'Гемодиализ (пр.03-23)'!D114</f>
        <v>0</v>
      </c>
      <c r="J114" s="78">
        <f>'Мед.реаб.(АПУ,ДС,КС)'!D114</f>
        <v>5615900</v>
      </c>
      <c r="K114" s="78">
        <f t="shared" si="7"/>
        <v>189290219</v>
      </c>
      <c r="L114" s="87">
        <v>12662496.299999999</v>
      </c>
      <c r="M114" s="87">
        <f t="shared" si="5"/>
        <v>201952715.30000001</v>
      </c>
    </row>
    <row r="115" spans="1:13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>КС!D115</f>
        <v>0</v>
      </c>
      <c r="E115" s="78">
        <f>'ДС (пр.03-23)'!D115</f>
        <v>0</v>
      </c>
      <c r="F115" s="78">
        <f>'АПУ профилактика '!D116+'АПУ профилактика '!M116+'АПУ неотл.пом.'!D115+'АПУ обращения Пр. 3-23'!D115+'ОДИ ПГГ Пр.3-23'!D115+'ОДИ МЗ РБ'!D115+'ФАП (03-23)'!D115+'Тестирование на грипп'!D115</f>
        <v>1319665</v>
      </c>
      <c r="G115" s="78"/>
      <c r="H115" s="78">
        <f>СМП!D115</f>
        <v>0</v>
      </c>
      <c r="I115" s="78">
        <f>'Гемодиализ (пр.03-23)'!D115</f>
        <v>197666857</v>
      </c>
      <c r="J115" s="78">
        <f>'Мед.реаб.(АПУ,ДС,КС)'!D115</f>
        <v>0</v>
      </c>
      <c r="K115" s="78">
        <f t="shared" si="7"/>
        <v>198986522</v>
      </c>
      <c r="L115" s="87">
        <v>0</v>
      </c>
      <c r="M115" s="87">
        <f t="shared" si="5"/>
        <v>198986522</v>
      </c>
    </row>
    <row r="116" spans="1:13" s="1" customFormat="1" x14ac:dyDescent="0.2">
      <c r="A116" s="25">
        <v>103</v>
      </c>
      <c r="B116" s="12" t="s">
        <v>177</v>
      </c>
      <c r="C116" s="10" t="s">
        <v>178</v>
      </c>
      <c r="D116" s="78">
        <f>КС!D116</f>
        <v>0</v>
      </c>
      <c r="E116" s="78">
        <f>'ДС (пр.03-23)'!D116</f>
        <v>66926552</v>
      </c>
      <c r="F116" s="78">
        <f>'АПУ профилактика '!D117+'АПУ профилактика '!M117+'АПУ неотл.пом.'!D116+'АПУ обращения Пр. 3-23'!D116+'ОДИ ПГГ Пр.3-23'!D116+'ОДИ МЗ РБ'!D116+'ФАП (03-23)'!D116+'Тестирование на грипп'!D116</f>
        <v>0</v>
      </c>
      <c r="G116" s="78"/>
      <c r="H116" s="78">
        <f>СМП!D116</f>
        <v>0</v>
      </c>
      <c r="I116" s="78">
        <f>'Гемодиализ (пр.03-23)'!D116</f>
        <v>0</v>
      </c>
      <c r="J116" s="78">
        <f>'Мед.реаб.(АПУ,ДС,КС)'!D116</f>
        <v>0</v>
      </c>
      <c r="K116" s="78">
        <f t="shared" si="7"/>
        <v>66926552</v>
      </c>
      <c r="L116" s="87">
        <v>0</v>
      </c>
      <c r="M116" s="87">
        <f t="shared" si="5"/>
        <v>66926552</v>
      </c>
    </row>
    <row r="117" spans="1:13" s="1" customFormat="1" x14ac:dyDescent="0.2">
      <c r="A117" s="25">
        <v>104</v>
      </c>
      <c r="B117" s="26" t="s">
        <v>179</v>
      </c>
      <c r="C117" s="10" t="s">
        <v>180</v>
      </c>
      <c r="D117" s="78">
        <f>КС!D117</f>
        <v>0</v>
      </c>
      <c r="E117" s="78">
        <f>'ДС (пр.03-23)'!D117</f>
        <v>0</v>
      </c>
      <c r="F117" s="78">
        <f>'АПУ профилактика '!D118+'АПУ профилактика '!M118+'АПУ неотл.пом.'!D117+'АПУ обращения Пр. 3-23'!D117+'ОДИ ПГГ Пр.3-23'!D117+'ОДИ МЗ РБ'!D117+'ФАП (03-23)'!D117+'Тестирование на грипп'!D117</f>
        <v>193528</v>
      </c>
      <c r="G117" s="78"/>
      <c r="H117" s="78">
        <f>СМП!D117</f>
        <v>0</v>
      </c>
      <c r="I117" s="78">
        <f>'Гемодиализ (пр.03-23)'!D117</f>
        <v>28843288</v>
      </c>
      <c r="J117" s="78">
        <f>'Мед.реаб.(АПУ,ДС,КС)'!D117</f>
        <v>0</v>
      </c>
      <c r="K117" s="78">
        <f t="shared" si="7"/>
        <v>29036816</v>
      </c>
      <c r="L117" s="87">
        <v>0</v>
      </c>
      <c r="M117" s="87">
        <f t="shared" si="5"/>
        <v>29036816</v>
      </c>
    </row>
    <row r="118" spans="1:13" s="1" customFormat="1" x14ac:dyDescent="0.2">
      <c r="A118" s="25">
        <v>105</v>
      </c>
      <c r="B118" s="26" t="s">
        <v>181</v>
      </c>
      <c r="C118" s="10" t="s">
        <v>182</v>
      </c>
      <c r="D118" s="78">
        <f>КС!D118</f>
        <v>0</v>
      </c>
      <c r="E118" s="78">
        <f>'ДС (пр.03-23)'!D118</f>
        <v>211043</v>
      </c>
      <c r="F118" s="78">
        <f>'АПУ профилактика '!D119+'АПУ профилактика '!M119+'АПУ неотл.пом.'!D118+'АПУ обращения Пр. 3-23'!D118+'ОДИ ПГГ Пр.3-23'!D118+'ОДИ МЗ РБ'!D118+'ФАП (03-23)'!D118+'Тестирование на грипп'!D118</f>
        <v>27476</v>
      </c>
      <c r="G118" s="78"/>
      <c r="H118" s="78">
        <f>СМП!D118</f>
        <v>0</v>
      </c>
      <c r="I118" s="78">
        <f>'Гемодиализ (пр.03-23)'!D118</f>
        <v>0</v>
      </c>
      <c r="J118" s="78">
        <f>'Мед.реаб.(АПУ,ДС,КС)'!D118</f>
        <v>0</v>
      </c>
      <c r="K118" s="78">
        <f t="shared" si="7"/>
        <v>238519</v>
      </c>
      <c r="L118" s="87">
        <v>0</v>
      </c>
      <c r="M118" s="87">
        <f t="shared" si="5"/>
        <v>238519</v>
      </c>
    </row>
    <row r="119" spans="1:13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>КС!D119</f>
        <v>0</v>
      </c>
      <c r="E119" s="78">
        <f>'ДС (пр.03-23)'!D119</f>
        <v>233013</v>
      </c>
      <c r="F119" s="78">
        <f>'АПУ профилактика '!D120+'АПУ профилактика '!M120+'АПУ неотл.пом.'!D119+'АПУ обращения Пр. 3-23'!D119+'ОДИ ПГГ Пр.3-23'!D119+'ОДИ МЗ РБ'!D119+'ФАП (03-23)'!D119+'Тестирование на грипп'!D119</f>
        <v>0</v>
      </c>
      <c r="G119" s="78"/>
      <c r="H119" s="78">
        <f>СМП!D119</f>
        <v>0</v>
      </c>
      <c r="I119" s="78">
        <f>'Гемодиализ (пр.03-23)'!D119</f>
        <v>0</v>
      </c>
      <c r="J119" s="78">
        <f>'Мед.реаб.(АПУ,ДС,КС)'!D119</f>
        <v>0</v>
      </c>
      <c r="K119" s="78">
        <f t="shared" si="7"/>
        <v>233013</v>
      </c>
      <c r="L119" s="87">
        <v>0</v>
      </c>
      <c r="M119" s="87">
        <f t="shared" si="5"/>
        <v>233013</v>
      </c>
    </row>
    <row r="120" spans="1:13" s="1" customFormat="1" ht="24" x14ac:dyDescent="0.2">
      <c r="A120" s="25">
        <v>107</v>
      </c>
      <c r="B120" s="26" t="s">
        <v>185</v>
      </c>
      <c r="C120" s="10" t="s">
        <v>186</v>
      </c>
      <c r="D120" s="78">
        <f>КС!D120</f>
        <v>0</v>
      </c>
      <c r="E120" s="78">
        <f>'ДС (пр.03-23)'!D120</f>
        <v>286938</v>
      </c>
      <c r="F120" s="78">
        <f>'АПУ профилактика '!D121+'АПУ профилактика '!M121+'АПУ неотл.пом.'!D120+'АПУ обращения Пр. 3-23'!D120+'ОДИ ПГГ Пр.3-23'!D120+'ОДИ МЗ РБ'!D120+'ФАП (03-23)'!D120+'Тестирование на грипп'!D120</f>
        <v>0</v>
      </c>
      <c r="G120" s="78"/>
      <c r="H120" s="78">
        <f>СМП!D120</f>
        <v>0</v>
      </c>
      <c r="I120" s="78">
        <f>'Гемодиализ (пр.03-23)'!D120</f>
        <v>0</v>
      </c>
      <c r="J120" s="78">
        <f>'Мед.реаб.(АПУ,ДС,КС)'!D120</f>
        <v>0</v>
      </c>
      <c r="K120" s="78">
        <f t="shared" si="7"/>
        <v>286938</v>
      </c>
      <c r="L120" s="87">
        <v>0</v>
      </c>
      <c r="M120" s="87">
        <f t="shared" si="5"/>
        <v>286938</v>
      </c>
    </row>
    <row r="121" spans="1:13" s="1" customFormat="1" x14ac:dyDescent="0.2">
      <c r="A121" s="25">
        <v>108</v>
      </c>
      <c r="B121" s="26" t="s">
        <v>187</v>
      </c>
      <c r="C121" s="10" t="s">
        <v>188</v>
      </c>
      <c r="D121" s="78">
        <f>КС!D121</f>
        <v>0</v>
      </c>
      <c r="E121" s="78">
        <f>'ДС (пр.03-23)'!D121</f>
        <v>0</v>
      </c>
      <c r="F121" s="78">
        <f>'АПУ профилактика '!D122+'АПУ профилактика '!M122+'АПУ неотл.пом.'!D121+'АПУ обращения Пр. 3-23'!D121+'ОДИ ПГГ Пр.3-23'!D121+'ОДИ МЗ РБ'!D121+'ФАП (03-23)'!D121+'Тестирование на грипп'!D121</f>
        <v>529385</v>
      </c>
      <c r="G121" s="78"/>
      <c r="H121" s="78">
        <f>СМП!D121</f>
        <v>0</v>
      </c>
      <c r="I121" s="78">
        <f>'Гемодиализ (пр.03-23)'!D121</f>
        <v>0</v>
      </c>
      <c r="J121" s="78">
        <f>'Мед.реаб.(АПУ,ДС,КС)'!D121</f>
        <v>0</v>
      </c>
      <c r="K121" s="78">
        <f t="shared" si="7"/>
        <v>529385</v>
      </c>
      <c r="L121" s="87">
        <v>0</v>
      </c>
      <c r="M121" s="87">
        <f t="shared" si="5"/>
        <v>529385</v>
      </c>
    </row>
    <row r="122" spans="1:13" s="1" customFormat="1" x14ac:dyDescent="0.2">
      <c r="A122" s="25">
        <v>109</v>
      </c>
      <c r="B122" s="26" t="s">
        <v>189</v>
      </c>
      <c r="C122" s="10" t="s">
        <v>190</v>
      </c>
      <c r="D122" s="78">
        <f>КС!D122</f>
        <v>0</v>
      </c>
      <c r="E122" s="78">
        <f>'ДС (пр.03-23)'!D122</f>
        <v>21170852</v>
      </c>
      <c r="F122" s="78">
        <f>'АПУ профилактика '!D123+'АПУ профилактика '!M123+'АПУ неотл.пом.'!D122+'АПУ обращения Пр. 3-23'!D122+'ОДИ ПГГ Пр.3-23'!D122+'ОДИ МЗ РБ'!D122+'ФАП (03-23)'!D122+'Тестирование на грипп'!D122</f>
        <v>4966942</v>
      </c>
      <c r="G122" s="78"/>
      <c r="H122" s="78">
        <f>СМП!D122</f>
        <v>0</v>
      </c>
      <c r="I122" s="78">
        <f>'Гемодиализ (пр.03-23)'!D122</f>
        <v>743880178</v>
      </c>
      <c r="J122" s="78">
        <f>'Мед.реаб.(АПУ,ДС,КС)'!D122</f>
        <v>0</v>
      </c>
      <c r="K122" s="78">
        <f t="shared" si="7"/>
        <v>770017972</v>
      </c>
      <c r="L122" s="87">
        <v>0</v>
      </c>
      <c r="M122" s="87">
        <f t="shared" si="5"/>
        <v>770017972</v>
      </c>
    </row>
    <row r="123" spans="1:13" s="1" customFormat="1" x14ac:dyDescent="0.2">
      <c r="A123" s="25">
        <v>110</v>
      </c>
      <c r="B123" s="18" t="s">
        <v>191</v>
      </c>
      <c r="C123" s="16" t="s">
        <v>192</v>
      </c>
      <c r="D123" s="78">
        <f>КС!D123</f>
        <v>0</v>
      </c>
      <c r="E123" s="78">
        <f>'ДС (пр.03-23)'!D123</f>
        <v>0</v>
      </c>
      <c r="F123" s="78">
        <f>'АПУ профилактика '!D124+'АПУ профилактика '!M124+'АПУ неотл.пом.'!D123+'АПУ обращения Пр. 3-23'!D123+'ОДИ ПГГ Пр.3-23'!D123+'ОДИ МЗ РБ'!D123+'ФАП (03-23)'!D123+'Тестирование на грипп'!D123</f>
        <v>72051271</v>
      </c>
      <c r="G123" s="78"/>
      <c r="H123" s="78">
        <f>СМП!D123</f>
        <v>0</v>
      </c>
      <c r="I123" s="78">
        <f>'Гемодиализ (пр.03-23)'!D123</f>
        <v>0</v>
      </c>
      <c r="J123" s="78">
        <f>'Мед.реаб.(АПУ,ДС,КС)'!D123</f>
        <v>0</v>
      </c>
      <c r="K123" s="78">
        <f t="shared" si="7"/>
        <v>72051271</v>
      </c>
      <c r="L123" s="87">
        <v>0</v>
      </c>
      <c r="M123" s="87">
        <f t="shared" si="5"/>
        <v>72051271</v>
      </c>
    </row>
    <row r="124" spans="1:13" s="1" customFormat="1" x14ac:dyDescent="0.2">
      <c r="A124" s="25">
        <v>111</v>
      </c>
      <c r="B124" s="18" t="s">
        <v>276</v>
      </c>
      <c r="C124" s="16" t="s">
        <v>252</v>
      </c>
      <c r="D124" s="78">
        <f>КС!D124</f>
        <v>0</v>
      </c>
      <c r="E124" s="78">
        <f>'ДС (пр.03-23)'!D124</f>
        <v>0</v>
      </c>
      <c r="F124" s="78">
        <f>'АПУ профилактика '!D125+'АПУ профилактика '!M125+'АПУ неотл.пом.'!D124+'АПУ обращения Пр. 3-23'!D124+'ОДИ ПГГ Пр.3-23'!D124+'ОДИ МЗ РБ'!D124+'ФАП (03-23)'!D124+'Тестирование на грипп'!D124</f>
        <v>260002</v>
      </c>
      <c r="G124" s="78"/>
      <c r="H124" s="78">
        <f>СМП!D124</f>
        <v>0</v>
      </c>
      <c r="I124" s="78">
        <f>'Гемодиализ (пр.03-23)'!D124</f>
        <v>0</v>
      </c>
      <c r="J124" s="78">
        <f>'Мед.реаб.(АПУ,ДС,КС)'!D124</f>
        <v>0</v>
      </c>
      <c r="K124" s="78">
        <f t="shared" si="7"/>
        <v>260002</v>
      </c>
      <c r="L124" s="87">
        <v>0</v>
      </c>
      <c r="M124" s="87">
        <f t="shared" si="5"/>
        <v>260002</v>
      </c>
    </row>
    <row r="125" spans="1:13" s="1" customFormat="1" x14ac:dyDescent="0.2">
      <c r="A125" s="25">
        <v>112</v>
      </c>
      <c r="B125" s="14" t="s">
        <v>193</v>
      </c>
      <c r="C125" s="10" t="s">
        <v>194</v>
      </c>
      <c r="D125" s="78">
        <f>КС!D125</f>
        <v>195662649</v>
      </c>
      <c r="E125" s="78">
        <f>'ДС (пр.03-23)'!D125</f>
        <v>67106196</v>
      </c>
      <c r="F125" s="78">
        <f>'АПУ профилактика '!D126+'АПУ профилактика '!M126+'АПУ неотл.пом.'!D125+'АПУ обращения Пр. 3-23'!D125+'ОДИ ПГГ Пр.3-23'!D125+'ОДИ МЗ РБ'!D125+'ФАП (03-23)'!D125+'Тестирование на грипп'!D125</f>
        <v>7375500</v>
      </c>
      <c r="G125" s="78"/>
      <c r="H125" s="78">
        <f>СМП!D125</f>
        <v>0</v>
      </c>
      <c r="I125" s="78">
        <f>'Гемодиализ (пр.03-23)'!D125</f>
        <v>0</v>
      </c>
      <c r="J125" s="78">
        <f>'Мед.реаб.(АПУ,ДС,КС)'!D125</f>
        <v>0</v>
      </c>
      <c r="K125" s="78">
        <f t="shared" si="7"/>
        <v>270144345</v>
      </c>
      <c r="L125" s="87">
        <v>0</v>
      </c>
      <c r="M125" s="87">
        <f t="shared" si="5"/>
        <v>270144345</v>
      </c>
    </row>
    <row r="126" spans="1:13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>КС!D126</f>
        <v>0</v>
      </c>
      <c r="E126" s="78">
        <f>'ДС (пр.03-23)'!D126</f>
        <v>0</v>
      </c>
      <c r="F126" s="78">
        <f>'АПУ профилактика '!D127+'АПУ профилактика '!M127+'АПУ неотл.пом.'!D126+'АПУ обращения Пр. 3-23'!D126+'ОДИ ПГГ Пр.3-23'!D126+'ОДИ МЗ РБ'!D126+'ФАП (03-23)'!D126+'Тестирование на грипп'!D126</f>
        <v>25889</v>
      </c>
      <c r="G126" s="78"/>
      <c r="H126" s="78">
        <f>СМП!D126</f>
        <v>0</v>
      </c>
      <c r="I126" s="78">
        <f>'Гемодиализ (пр.03-23)'!D126</f>
        <v>0</v>
      </c>
      <c r="J126" s="78">
        <f>'Мед.реаб.(АПУ,ДС,КС)'!D126</f>
        <v>0</v>
      </c>
      <c r="K126" s="78">
        <f t="shared" si="7"/>
        <v>25889</v>
      </c>
      <c r="L126" s="87">
        <v>0</v>
      </c>
      <c r="M126" s="87">
        <f t="shared" si="5"/>
        <v>25889</v>
      </c>
    </row>
    <row r="127" spans="1:13" s="1" customFormat="1" x14ac:dyDescent="0.2">
      <c r="A127" s="25">
        <v>114</v>
      </c>
      <c r="B127" s="12" t="s">
        <v>197</v>
      </c>
      <c r="C127" s="19" t="s">
        <v>198</v>
      </c>
      <c r="D127" s="78">
        <f>КС!D127</f>
        <v>0</v>
      </c>
      <c r="E127" s="78">
        <f>'ДС (пр.03-23)'!D127</f>
        <v>67363108</v>
      </c>
      <c r="F127" s="78">
        <f>'АПУ профилактика '!D128+'АПУ профилактика '!M128+'АПУ неотл.пом.'!D127+'АПУ обращения Пр. 3-23'!D127+'ОДИ ПГГ Пр.3-23'!D127+'ОДИ МЗ РБ'!D127+'ФАП (03-23)'!D127+'Тестирование на грипп'!D127</f>
        <v>0</v>
      </c>
      <c r="G127" s="78"/>
      <c r="H127" s="78">
        <f>СМП!D127</f>
        <v>0</v>
      </c>
      <c r="I127" s="78">
        <f>'Гемодиализ (пр.03-23)'!D127</f>
        <v>0</v>
      </c>
      <c r="J127" s="78">
        <f>'Мед.реаб.(АПУ,ДС,КС)'!D127</f>
        <v>0</v>
      </c>
      <c r="K127" s="78">
        <f t="shared" si="7"/>
        <v>67363108</v>
      </c>
      <c r="L127" s="87">
        <v>0</v>
      </c>
      <c r="M127" s="87">
        <f t="shared" si="5"/>
        <v>67363108</v>
      </c>
    </row>
    <row r="128" spans="1:13" s="1" customFormat="1" x14ac:dyDescent="0.2">
      <c r="A128" s="25">
        <v>115</v>
      </c>
      <c r="B128" s="26" t="s">
        <v>199</v>
      </c>
      <c r="C128" s="10" t="s">
        <v>290</v>
      </c>
      <c r="D128" s="78">
        <f>КС!D128</f>
        <v>0</v>
      </c>
      <c r="E128" s="78">
        <f>'ДС (пр.03-23)'!D128</f>
        <v>163775</v>
      </c>
      <c r="F128" s="78">
        <f>'АПУ профилактика '!D129+'АПУ профилактика '!M129+'АПУ неотл.пом.'!D128+'АПУ обращения Пр. 3-23'!D128+'ОДИ ПГГ Пр.3-23'!D128+'ОДИ МЗ РБ'!D128+'ФАП (03-23)'!D128+'Тестирование на грипп'!D128</f>
        <v>0</v>
      </c>
      <c r="G128" s="78"/>
      <c r="H128" s="78">
        <f>СМП!D128</f>
        <v>0</v>
      </c>
      <c r="I128" s="78">
        <f>'Гемодиализ (пр.03-23)'!D128</f>
        <v>0</v>
      </c>
      <c r="J128" s="78">
        <f>'Мед.реаб.(АПУ,ДС,КС)'!D128</f>
        <v>0</v>
      </c>
      <c r="K128" s="78">
        <f t="shared" si="7"/>
        <v>163775</v>
      </c>
      <c r="L128" s="87">
        <v>0</v>
      </c>
      <c r="M128" s="87">
        <f t="shared" si="5"/>
        <v>163775</v>
      </c>
    </row>
    <row r="129" spans="1:13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>КС!D129</f>
        <v>0</v>
      </c>
      <c r="E129" s="78">
        <f>'ДС (пр.03-23)'!D129</f>
        <v>130088</v>
      </c>
      <c r="F129" s="78">
        <f>'АПУ профилактика '!D130+'АПУ профилактика '!M130+'АПУ неотл.пом.'!D129+'АПУ обращения Пр. 3-23'!D129+'ОДИ ПГГ Пр.3-23'!D129+'ОДИ МЗ РБ'!D129+'ФАП (03-23)'!D129+'Тестирование на грипп'!D129</f>
        <v>6409787</v>
      </c>
      <c r="G129" s="78"/>
      <c r="H129" s="78">
        <f>СМП!D129</f>
        <v>0</v>
      </c>
      <c r="I129" s="78">
        <f>'Гемодиализ (пр.03-23)'!D129</f>
        <v>0</v>
      </c>
      <c r="J129" s="78">
        <f>'Мед.реаб.(АПУ,ДС,КС)'!D129</f>
        <v>0</v>
      </c>
      <c r="K129" s="78">
        <f t="shared" si="7"/>
        <v>6539875</v>
      </c>
      <c r="L129" s="87">
        <v>0</v>
      </c>
      <c r="M129" s="87">
        <f t="shared" si="5"/>
        <v>6539875</v>
      </c>
    </row>
    <row r="130" spans="1:13" s="1" customFormat="1" x14ac:dyDescent="0.2">
      <c r="A130" s="25">
        <v>117</v>
      </c>
      <c r="B130" s="14" t="s">
        <v>201</v>
      </c>
      <c r="C130" s="10" t="s">
        <v>202</v>
      </c>
      <c r="D130" s="78">
        <f>КС!D130</f>
        <v>0</v>
      </c>
      <c r="E130" s="78">
        <f>'ДС (пр.03-23)'!D130</f>
        <v>0</v>
      </c>
      <c r="F130" s="78">
        <f>'АПУ профилактика '!D131+'АПУ профилактика '!M131+'АПУ неотл.пом.'!D130+'АПУ обращения Пр. 3-23'!D130+'ОДИ ПГГ Пр.3-23'!D130+'ОДИ МЗ РБ'!D130+'ФАП (03-23)'!D130+'Тестирование на грипп'!D130</f>
        <v>0</v>
      </c>
      <c r="G130" s="78"/>
      <c r="H130" s="78">
        <f>СМП!D130</f>
        <v>0</v>
      </c>
      <c r="I130" s="78">
        <f>'Гемодиализ (пр.03-23)'!D130</f>
        <v>0</v>
      </c>
      <c r="J130" s="78">
        <f>'Мед.реаб.(АПУ,ДС,КС)'!D130</f>
        <v>0</v>
      </c>
      <c r="K130" s="78">
        <f t="shared" si="7"/>
        <v>0</v>
      </c>
      <c r="L130" s="87">
        <v>72635774.399999991</v>
      </c>
      <c r="M130" s="87">
        <f t="shared" si="5"/>
        <v>72635774.399999991</v>
      </c>
    </row>
    <row r="131" spans="1:13" s="1" customFormat="1" x14ac:dyDescent="0.2">
      <c r="A131" s="25">
        <v>118</v>
      </c>
      <c r="B131" s="14" t="s">
        <v>203</v>
      </c>
      <c r="C131" s="10" t="s">
        <v>204</v>
      </c>
      <c r="D131" s="78">
        <f>КС!D131</f>
        <v>0</v>
      </c>
      <c r="E131" s="78">
        <f>'ДС (пр.03-23)'!D131</f>
        <v>0</v>
      </c>
      <c r="F131" s="78">
        <f>'АПУ профилактика '!D132+'АПУ профилактика '!M132+'АПУ неотл.пом.'!D131+'АПУ обращения Пр. 3-23'!D131+'ОДИ ПГГ Пр.3-23'!D131+'ОДИ МЗ РБ'!D131+'ФАП (03-23)'!D131+'Тестирование на грипп'!D131</f>
        <v>0</v>
      </c>
      <c r="G131" s="78"/>
      <c r="H131" s="78">
        <f>СМП!D131</f>
        <v>0</v>
      </c>
      <c r="I131" s="78">
        <f>'Гемодиализ (пр.03-23)'!D131</f>
        <v>0</v>
      </c>
      <c r="J131" s="78">
        <f>'Мед.реаб.(АПУ,ДС,КС)'!D131</f>
        <v>0</v>
      </c>
      <c r="K131" s="78">
        <f t="shared" si="7"/>
        <v>0</v>
      </c>
      <c r="L131" s="87">
        <v>42896783.159999996</v>
      </c>
      <c r="M131" s="87">
        <f t="shared" si="5"/>
        <v>42896783.159999996</v>
      </c>
    </row>
    <row r="132" spans="1:13" s="1" customFormat="1" x14ac:dyDescent="0.2">
      <c r="A132" s="25">
        <v>119</v>
      </c>
      <c r="B132" s="12" t="s">
        <v>205</v>
      </c>
      <c r="C132" s="10" t="s">
        <v>206</v>
      </c>
      <c r="D132" s="78">
        <f>КС!D132</f>
        <v>0</v>
      </c>
      <c r="E132" s="78">
        <f>'ДС (пр.03-23)'!D132</f>
        <v>0</v>
      </c>
      <c r="F132" s="78">
        <f>'АПУ профилактика '!D133+'АПУ профилактика '!M133+'АПУ неотл.пом.'!D132+'АПУ обращения Пр. 3-23'!D132+'ОДИ ПГГ Пр.3-23'!D132+'ОДИ МЗ РБ'!D132+'ФАП (03-23)'!D132+'Тестирование на грипп'!D132</f>
        <v>224989</v>
      </c>
      <c r="G132" s="78"/>
      <c r="H132" s="78">
        <f>СМП!D132</f>
        <v>0</v>
      </c>
      <c r="I132" s="78">
        <f>'Гемодиализ (пр.03-23)'!D132</f>
        <v>33304178</v>
      </c>
      <c r="J132" s="78">
        <f>'Мед.реаб.(АПУ,ДС,КС)'!D132</f>
        <v>0</v>
      </c>
      <c r="K132" s="78">
        <f t="shared" si="7"/>
        <v>33529167</v>
      </c>
      <c r="L132" s="87">
        <v>0</v>
      </c>
      <c r="M132" s="87">
        <f t="shared" si="5"/>
        <v>33529167</v>
      </c>
    </row>
    <row r="133" spans="1:13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>КС!D133</f>
        <v>0</v>
      </c>
      <c r="E133" s="78">
        <f>'ДС (пр.03-23)'!D133</f>
        <v>58830215</v>
      </c>
      <c r="F133" s="78">
        <f>'АПУ профилактика '!D134+'АПУ профилактика '!M134+'АПУ неотл.пом.'!D133+'АПУ обращения Пр. 3-23'!D133+'ОДИ ПГГ Пр.3-23'!D133+'ОДИ МЗ РБ'!D133+'ФАП (03-23)'!D133+'Тестирование на грипп'!D133</f>
        <v>0</v>
      </c>
      <c r="G133" s="78"/>
      <c r="H133" s="78">
        <f>СМП!D133</f>
        <v>0</v>
      </c>
      <c r="I133" s="78">
        <f>'Гемодиализ (пр.03-23)'!D133</f>
        <v>0</v>
      </c>
      <c r="J133" s="78">
        <f>'Мед.реаб.(АПУ,ДС,КС)'!D133</f>
        <v>0</v>
      </c>
      <c r="K133" s="78">
        <f t="shared" si="7"/>
        <v>58830215</v>
      </c>
      <c r="L133" s="87">
        <v>0</v>
      </c>
      <c r="M133" s="87">
        <f t="shared" si="5"/>
        <v>58830215</v>
      </c>
    </row>
    <row r="134" spans="1:13" s="1" customFormat="1" x14ac:dyDescent="0.2">
      <c r="A134" s="25">
        <v>121</v>
      </c>
      <c r="B134" s="26" t="s">
        <v>209</v>
      </c>
      <c r="C134" s="10" t="s">
        <v>210</v>
      </c>
      <c r="D134" s="78">
        <f>КС!D134</f>
        <v>0</v>
      </c>
      <c r="E134" s="78">
        <f>'ДС (пр.03-23)'!D134</f>
        <v>0</v>
      </c>
      <c r="F134" s="78">
        <f>'АПУ профилактика '!D135+'АПУ профилактика '!M135+'АПУ неотл.пом.'!D134+'АПУ обращения Пр. 3-23'!D134+'ОДИ ПГГ Пр.3-23'!D134+'ОДИ МЗ РБ'!D134+'ФАП (03-23)'!D134+'Тестирование на грипп'!D134</f>
        <v>1640909</v>
      </c>
      <c r="G134" s="78"/>
      <c r="H134" s="78">
        <f>СМП!D134</f>
        <v>0</v>
      </c>
      <c r="I134" s="78">
        <f>'Гемодиализ (пр.03-23)'!D134</f>
        <v>239723549</v>
      </c>
      <c r="J134" s="78">
        <f>'Мед.реаб.(АПУ,ДС,КС)'!D134</f>
        <v>0</v>
      </c>
      <c r="K134" s="78">
        <f t="shared" si="7"/>
        <v>241364458</v>
      </c>
      <c r="L134" s="87">
        <v>0</v>
      </c>
      <c r="M134" s="87">
        <f t="shared" si="5"/>
        <v>241364458</v>
      </c>
    </row>
    <row r="135" spans="1:13" s="1" customFormat="1" ht="24" x14ac:dyDescent="0.2">
      <c r="A135" s="25">
        <v>122</v>
      </c>
      <c r="B135" s="26" t="s">
        <v>211</v>
      </c>
      <c r="C135" s="93" t="s">
        <v>387</v>
      </c>
      <c r="D135" s="78">
        <f>КС!D135</f>
        <v>0</v>
      </c>
      <c r="E135" s="78">
        <f>'ДС (пр.03-23)'!D135</f>
        <v>172562</v>
      </c>
      <c r="F135" s="78">
        <f>'АПУ профилактика '!D136+'АПУ профилактика '!M136+'АПУ неотл.пом.'!D135+'АПУ обращения Пр. 3-23'!D135+'ОДИ ПГГ Пр.3-23'!D135+'ОДИ МЗ РБ'!D135+'ФАП (03-23)'!D135+'Тестирование на грипп'!D135</f>
        <v>0</v>
      </c>
      <c r="G135" s="78"/>
      <c r="H135" s="78">
        <f>СМП!D135</f>
        <v>0</v>
      </c>
      <c r="I135" s="78">
        <f>'Гемодиализ (пр.03-23)'!D135</f>
        <v>0</v>
      </c>
      <c r="J135" s="78">
        <f>'Мед.реаб.(АПУ,ДС,КС)'!D135</f>
        <v>0</v>
      </c>
      <c r="K135" s="78">
        <f t="shared" si="7"/>
        <v>172562</v>
      </c>
      <c r="L135" s="87">
        <v>0</v>
      </c>
      <c r="M135" s="87">
        <f t="shared" ref="M135:M153" si="8">K135+L135</f>
        <v>172562</v>
      </c>
    </row>
    <row r="136" spans="1:13" s="1" customFormat="1" x14ac:dyDescent="0.2">
      <c r="A136" s="25">
        <v>123</v>
      </c>
      <c r="B136" s="26" t="s">
        <v>212</v>
      </c>
      <c r="C136" s="10" t="s">
        <v>249</v>
      </c>
      <c r="D136" s="78">
        <f>КС!D136</f>
        <v>1986599411</v>
      </c>
      <c r="E136" s="78">
        <f>'ДС (пр.03-23)'!D136</f>
        <v>46786282</v>
      </c>
      <c r="F136" s="78">
        <f>'АПУ профилактика '!D137+'АПУ профилактика '!M137+'АПУ неотл.пом.'!D136+'АПУ обращения Пр. 3-23'!D136+'ОДИ ПГГ Пр.3-23'!D136+'ОДИ МЗ РБ'!D136+'ФАП (03-23)'!D136+'Тестирование на грипп'!D136</f>
        <v>243163349</v>
      </c>
      <c r="G136" s="78"/>
      <c r="H136" s="78">
        <f>СМП!D136</f>
        <v>0</v>
      </c>
      <c r="I136" s="78">
        <f>'Гемодиализ (пр.03-23)'!D136</f>
        <v>23111530</v>
      </c>
      <c r="J136" s="78">
        <f>'Мед.реаб.(АПУ,ДС,КС)'!D136</f>
        <v>91665701</v>
      </c>
      <c r="K136" s="78">
        <f t="shared" si="7"/>
        <v>2391326273</v>
      </c>
      <c r="L136" s="87">
        <v>0</v>
      </c>
      <c r="M136" s="87">
        <f t="shared" si="8"/>
        <v>2391326273</v>
      </c>
    </row>
    <row r="137" spans="1:13" ht="10.5" customHeight="1" x14ac:dyDescent="0.2">
      <c r="A137" s="25">
        <v>124</v>
      </c>
      <c r="B137" s="26" t="s">
        <v>213</v>
      </c>
      <c r="C137" s="10" t="s">
        <v>214</v>
      </c>
      <c r="D137" s="78">
        <f>КС!D137</f>
        <v>3108679953</v>
      </c>
      <c r="E137" s="78">
        <f>'ДС (пр.03-23)'!D137</f>
        <v>3385189118</v>
      </c>
      <c r="F137" s="78">
        <f>'АПУ профилактика '!D138+'АПУ профилактика '!M138+'АПУ неотл.пом.'!D137+'АПУ обращения Пр. 3-23'!D137+'ОДИ ПГГ Пр.3-23'!D137+'ОДИ МЗ РБ'!D137+'ФАП (03-23)'!D137+'Тестирование на грипп'!D137</f>
        <v>466863709</v>
      </c>
      <c r="G137" s="82"/>
      <c r="H137" s="78">
        <f>СМП!D137</f>
        <v>0</v>
      </c>
      <c r="I137" s="78">
        <f>'Гемодиализ (пр.03-23)'!D137</f>
        <v>0</v>
      </c>
      <c r="J137" s="78">
        <f>'Мед.реаб.(АПУ,ДС,КС)'!D137</f>
        <v>9073000</v>
      </c>
      <c r="K137" s="78">
        <f t="shared" si="7"/>
        <v>6969805780</v>
      </c>
      <c r="L137" s="87">
        <v>18247020</v>
      </c>
      <c r="M137" s="87">
        <f t="shared" si="8"/>
        <v>6988052800</v>
      </c>
    </row>
    <row r="138" spans="1:13" s="1" customFormat="1" x14ac:dyDescent="0.2">
      <c r="A138" s="25">
        <v>125</v>
      </c>
      <c r="B138" s="26" t="s">
        <v>215</v>
      </c>
      <c r="C138" s="10" t="s">
        <v>42</v>
      </c>
      <c r="D138" s="78">
        <f>КС!D138</f>
        <v>1214481095</v>
      </c>
      <c r="E138" s="78">
        <f>'ДС (пр.03-23)'!D138</f>
        <v>4485158</v>
      </c>
      <c r="F138" s="78">
        <f>'АПУ профилактика '!D139+'АПУ профилактика '!M139+'АПУ неотл.пом.'!D138+'АПУ обращения Пр. 3-23'!D138+'ОДИ ПГГ Пр.3-23'!D138+'ОДИ МЗ РБ'!D138+'ФАП (03-23)'!D138+'Тестирование на грипп'!D138</f>
        <v>55792152</v>
      </c>
      <c r="G138" s="78"/>
      <c r="H138" s="78">
        <f>СМП!D138</f>
        <v>0</v>
      </c>
      <c r="I138" s="78">
        <f>'Гемодиализ (пр.03-23)'!D138</f>
        <v>2760370</v>
      </c>
      <c r="J138" s="78">
        <f>'Мед.реаб.(АПУ,ДС,КС)'!D138</f>
        <v>32495254</v>
      </c>
      <c r="K138" s="78">
        <f t="shared" si="7"/>
        <v>1310014029</v>
      </c>
      <c r="L138" s="87">
        <v>0</v>
      </c>
      <c r="M138" s="87">
        <f t="shared" si="8"/>
        <v>1310014029</v>
      </c>
    </row>
    <row r="139" spans="1:13" s="1" customFormat="1" x14ac:dyDescent="0.2">
      <c r="A139" s="25">
        <v>126</v>
      </c>
      <c r="B139" s="12" t="s">
        <v>216</v>
      </c>
      <c r="C139" s="10" t="s">
        <v>48</v>
      </c>
      <c r="D139" s="78">
        <f>КС!D139</f>
        <v>915715593</v>
      </c>
      <c r="E139" s="78">
        <f>'ДС (пр.03-23)'!D139</f>
        <v>52870517</v>
      </c>
      <c r="F139" s="78">
        <f>'АПУ профилактика '!D140+'АПУ профилактика '!M140+'АПУ неотл.пом.'!D139+'АПУ обращения Пр. 3-23'!D139+'ОДИ ПГГ Пр.3-23'!D139+'ОДИ МЗ РБ'!D139+'ФАП (03-23)'!D139+'Тестирование на грипп'!D139</f>
        <v>91060068</v>
      </c>
      <c r="G139" s="78"/>
      <c r="H139" s="78">
        <f>СМП!D139</f>
        <v>0</v>
      </c>
      <c r="I139" s="78">
        <f>'Гемодиализ (пр.03-23)'!D139</f>
        <v>26570716</v>
      </c>
      <c r="J139" s="78">
        <f>'Мед.реаб.(АПУ,ДС,КС)'!D139</f>
        <v>57481585</v>
      </c>
      <c r="K139" s="78">
        <f t="shared" ref="K139:K153" si="9">D139+E139+F139+H139+I139+J139</f>
        <v>1143698479</v>
      </c>
      <c r="L139" s="87">
        <v>3581216.25</v>
      </c>
      <c r="M139" s="87">
        <f t="shared" si="8"/>
        <v>1147279695.25</v>
      </c>
    </row>
    <row r="140" spans="1:13" s="1" customFormat="1" x14ac:dyDescent="0.2">
      <c r="A140" s="25">
        <v>127</v>
      </c>
      <c r="B140" s="12" t="s">
        <v>217</v>
      </c>
      <c r="C140" s="10" t="s">
        <v>253</v>
      </c>
      <c r="D140" s="78">
        <f>КС!D140</f>
        <v>275622896</v>
      </c>
      <c r="E140" s="78">
        <f>'ДС (пр.03-23)'!D140</f>
        <v>41458652</v>
      </c>
      <c r="F140" s="78">
        <f>'АПУ профилактика '!D141+'АПУ профилактика '!M141+'АПУ неотл.пом.'!D140+'АПУ обращения Пр. 3-23'!D140+'ОДИ ПГГ Пр.3-23'!D140+'ОДИ МЗ РБ'!D140+'ФАП (03-23)'!D140+'Тестирование на грипп'!D140</f>
        <v>119325708</v>
      </c>
      <c r="G140" s="78"/>
      <c r="H140" s="78">
        <f>СМП!D140</f>
        <v>0</v>
      </c>
      <c r="I140" s="78">
        <f>'Гемодиализ (пр.03-23)'!D140</f>
        <v>0</v>
      </c>
      <c r="J140" s="78">
        <f>'Мед.реаб.(АПУ,ДС,КС)'!D140</f>
        <v>0</v>
      </c>
      <c r="K140" s="78">
        <f t="shared" si="9"/>
        <v>436407256</v>
      </c>
      <c r="L140" s="87">
        <v>112081539.12</v>
      </c>
      <c r="M140" s="87">
        <f t="shared" si="8"/>
        <v>548488795.12</v>
      </c>
    </row>
    <row r="141" spans="1:13" s="1" customFormat="1" x14ac:dyDescent="0.2">
      <c r="A141" s="25">
        <v>128</v>
      </c>
      <c r="B141" s="12" t="s">
        <v>218</v>
      </c>
      <c r="C141" s="10" t="s">
        <v>50</v>
      </c>
      <c r="D141" s="78">
        <f>КС!D141</f>
        <v>1036487540</v>
      </c>
      <c r="E141" s="78">
        <f>'ДС (пр.03-23)'!D141</f>
        <v>30333967</v>
      </c>
      <c r="F141" s="78">
        <f>'АПУ профилактика '!D142+'АПУ профилактика '!M142+'АПУ неотл.пом.'!D141+'АПУ обращения Пр. 3-23'!D141+'ОДИ ПГГ Пр.3-23'!D141+'ОДИ МЗ РБ'!D141+'ФАП (03-23)'!D141+'Тестирование на грипп'!D141</f>
        <v>88191120</v>
      </c>
      <c r="G141" s="78"/>
      <c r="H141" s="78">
        <f>СМП!D141</f>
        <v>0</v>
      </c>
      <c r="I141" s="78">
        <f>'Гемодиализ (пр.03-23)'!D141</f>
        <v>0</v>
      </c>
      <c r="J141" s="78">
        <f>'Мед.реаб.(АПУ,ДС,КС)'!D141</f>
        <v>0</v>
      </c>
      <c r="K141" s="78">
        <f t="shared" si="9"/>
        <v>1155012627</v>
      </c>
      <c r="L141" s="87">
        <v>0</v>
      </c>
      <c r="M141" s="87">
        <f t="shared" si="8"/>
        <v>1155012627</v>
      </c>
    </row>
    <row r="142" spans="1:13" s="1" customFormat="1" x14ac:dyDescent="0.2">
      <c r="A142" s="25">
        <v>129</v>
      </c>
      <c r="B142" s="26" t="s">
        <v>219</v>
      </c>
      <c r="C142" s="10" t="s">
        <v>49</v>
      </c>
      <c r="D142" s="78">
        <f>КС!D142</f>
        <v>0</v>
      </c>
      <c r="E142" s="78">
        <f>'ДС (пр.03-23)'!D142</f>
        <v>65054902</v>
      </c>
      <c r="F142" s="78">
        <f>'АПУ профилактика '!D143+'АПУ профилактика '!M143+'АПУ неотл.пом.'!D142+'АПУ обращения Пр. 3-23'!D142+'ОДИ ПГГ Пр.3-23'!D142+'ОДИ МЗ РБ'!D142+'ФАП (03-23)'!D142+'Тестирование на грипп'!D142</f>
        <v>124804980</v>
      </c>
      <c r="G142" s="78"/>
      <c r="H142" s="78">
        <f>СМП!D142</f>
        <v>0</v>
      </c>
      <c r="I142" s="78">
        <f>'Гемодиализ (пр.03-23)'!D142</f>
        <v>0</v>
      </c>
      <c r="J142" s="78">
        <f>'Мед.реаб.(АПУ,ДС,КС)'!D142</f>
        <v>0</v>
      </c>
      <c r="K142" s="78">
        <f t="shared" si="9"/>
        <v>189859882</v>
      </c>
      <c r="L142" s="87">
        <v>0</v>
      </c>
      <c r="M142" s="87">
        <f t="shared" si="8"/>
        <v>189859882</v>
      </c>
    </row>
    <row r="143" spans="1:13" s="1" customFormat="1" x14ac:dyDescent="0.2">
      <c r="A143" s="25">
        <v>130</v>
      </c>
      <c r="B143" s="26" t="s">
        <v>220</v>
      </c>
      <c r="C143" s="10" t="s">
        <v>221</v>
      </c>
      <c r="D143" s="78">
        <f>КС!D143</f>
        <v>0</v>
      </c>
      <c r="E143" s="78">
        <f>'ДС (пр.03-23)'!D143</f>
        <v>0</v>
      </c>
      <c r="F143" s="78">
        <f>'АПУ профилактика '!D144+'АПУ профилактика '!M144+'АПУ неотл.пом.'!D143+'АПУ обращения Пр. 3-23'!D143+'ОДИ ПГГ Пр.3-23'!D143+'ОДИ МЗ РБ'!D143+'ФАП (03-23)'!D143+'Тестирование на грипп'!D143</f>
        <v>13381699</v>
      </c>
      <c r="G143" s="78"/>
      <c r="H143" s="78">
        <f>СМП!D143</f>
        <v>0</v>
      </c>
      <c r="I143" s="78">
        <f>'Гемодиализ (пр.03-23)'!D143</f>
        <v>0</v>
      </c>
      <c r="J143" s="78">
        <f>'Мед.реаб.(АПУ,ДС,КС)'!D143</f>
        <v>141238635.19999999</v>
      </c>
      <c r="K143" s="78">
        <f t="shared" si="9"/>
        <v>154620334.19999999</v>
      </c>
      <c r="L143" s="87">
        <v>0</v>
      </c>
      <c r="M143" s="87">
        <f t="shared" si="8"/>
        <v>154620334.19999999</v>
      </c>
    </row>
    <row r="144" spans="1:13" s="1" customFormat="1" x14ac:dyDescent="0.2">
      <c r="A144" s="25">
        <v>131</v>
      </c>
      <c r="B144" s="26" t="s">
        <v>222</v>
      </c>
      <c r="C144" s="10" t="s">
        <v>43</v>
      </c>
      <c r="D144" s="78">
        <f>КС!D144</f>
        <v>252899859</v>
      </c>
      <c r="E144" s="78">
        <f>'ДС (пр.03-23)'!D144</f>
        <v>7666777</v>
      </c>
      <c r="F144" s="78">
        <f>'АПУ профилактика '!D145+'АПУ профилактика '!M145+'АПУ неотл.пом.'!D144+'АПУ обращения Пр. 3-23'!D144+'ОДИ ПГГ Пр.3-23'!D144+'ОДИ МЗ РБ'!D144+'ФАП (03-23)'!D144+'Тестирование на грипп'!D144</f>
        <v>31453597</v>
      </c>
      <c r="G144" s="78"/>
      <c r="H144" s="78">
        <f>СМП!D144</f>
        <v>0</v>
      </c>
      <c r="I144" s="78">
        <f>'Гемодиализ (пр.03-23)'!D144</f>
        <v>0</v>
      </c>
      <c r="J144" s="78">
        <f>'Мед.реаб.(АПУ,ДС,КС)'!D144</f>
        <v>190932799.80000001</v>
      </c>
      <c r="K144" s="78">
        <f t="shared" si="9"/>
        <v>482953032.80000001</v>
      </c>
      <c r="L144" s="87">
        <v>59697517.850000001</v>
      </c>
      <c r="M144" s="87">
        <f t="shared" si="8"/>
        <v>542650550.64999998</v>
      </c>
    </row>
    <row r="145" spans="1:13" s="1" customFormat="1" x14ac:dyDescent="0.2">
      <c r="A145" s="25">
        <v>132</v>
      </c>
      <c r="B145" s="12" t="s">
        <v>223</v>
      </c>
      <c r="C145" s="10" t="s">
        <v>251</v>
      </c>
      <c r="D145" s="78">
        <f>КС!D145</f>
        <v>1065701034</v>
      </c>
      <c r="E145" s="78">
        <f>'ДС (пр.03-23)'!D145</f>
        <v>36301351</v>
      </c>
      <c r="F145" s="78">
        <f>'АПУ профилактика '!D146+'АПУ профилактика '!M146+'АПУ неотл.пом.'!D145+'АПУ обращения Пр. 3-23'!D145+'ОДИ ПГГ Пр.3-23'!D145+'ОДИ МЗ РБ'!D145+'ФАП (03-23)'!D145+'Тестирование на грипп'!D145</f>
        <v>355059962</v>
      </c>
      <c r="G145" s="78"/>
      <c r="H145" s="78">
        <f>СМП!D145</f>
        <v>0</v>
      </c>
      <c r="I145" s="78">
        <f>'Гемодиализ (пр.03-23)'!D145</f>
        <v>681930</v>
      </c>
      <c r="J145" s="78">
        <f>'Мед.реаб.(АПУ,ДС,КС)'!D145</f>
        <v>89382621</v>
      </c>
      <c r="K145" s="78">
        <f t="shared" si="9"/>
        <v>1547126898</v>
      </c>
      <c r="L145" s="87">
        <v>1491049.4500000002</v>
      </c>
      <c r="M145" s="87">
        <f t="shared" si="8"/>
        <v>1548617947.45</v>
      </c>
    </row>
    <row r="146" spans="1:13" s="1" customFormat="1" x14ac:dyDescent="0.2">
      <c r="A146" s="25">
        <v>133</v>
      </c>
      <c r="B146" s="14" t="s">
        <v>224</v>
      </c>
      <c r="C146" s="10" t="s">
        <v>225</v>
      </c>
      <c r="D146" s="78">
        <f>КС!D146</f>
        <v>902664394</v>
      </c>
      <c r="E146" s="78">
        <f>'ДС (пр.03-23)'!D146</f>
        <v>66314296</v>
      </c>
      <c r="F146" s="78">
        <f>'АПУ профилактика '!D147+'АПУ профилактика '!M147+'АПУ неотл.пом.'!D146+'АПУ обращения Пр. 3-23'!D146+'ОДИ ПГГ Пр.3-23'!D146+'ОДИ МЗ РБ'!D146+'ФАП (03-23)'!D146+'Тестирование на грипп'!D146</f>
        <v>628656261</v>
      </c>
      <c r="G146" s="78"/>
      <c r="H146" s="78">
        <f>СМП!D146</f>
        <v>0</v>
      </c>
      <c r="I146" s="78">
        <f>'Гемодиализ (пр.03-23)'!D146</f>
        <v>757700</v>
      </c>
      <c r="J146" s="78">
        <f>'Мед.реаб.(АПУ,ДС,КС)'!D146</f>
        <v>66689715.799999997</v>
      </c>
      <c r="K146" s="78">
        <f t="shared" si="9"/>
        <v>1665082366.8</v>
      </c>
      <c r="L146" s="87">
        <v>13808054.309999999</v>
      </c>
      <c r="M146" s="87">
        <f t="shared" si="8"/>
        <v>1678890421.1099999</v>
      </c>
    </row>
    <row r="147" spans="1:13" x14ac:dyDescent="0.2">
      <c r="A147" s="25">
        <v>134</v>
      </c>
      <c r="B147" s="26" t="s">
        <v>226</v>
      </c>
      <c r="C147" s="10" t="s">
        <v>227</v>
      </c>
      <c r="D147" s="78">
        <f>КС!D147</f>
        <v>1676326227</v>
      </c>
      <c r="E147" s="78">
        <f>'ДС (пр.03-23)'!D147</f>
        <v>21129885</v>
      </c>
      <c r="F147" s="78">
        <f>'АПУ профилактика '!D148+'АПУ профилактика '!M148+'АПУ неотл.пом.'!D147+'АПУ обращения Пр. 3-23'!D147+'ОДИ ПГГ Пр.3-23'!D147+'ОДИ МЗ РБ'!D147+'ФАП (03-23)'!D147+'Тестирование на грипп'!D147</f>
        <v>59273371</v>
      </c>
      <c r="G147" s="82"/>
      <c r="H147" s="78">
        <f>СМП!D147</f>
        <v>0</v>
      </c>
      <c r="I147" s="78">
        <f>'Гемодиализ (пр.03-23)'!D147</f>
        <v>1894250</v>
      </c>
      <c r="J147" s="78">
        <f>'Мед.реаб.(АПУ,ДС,КС)'!D147</f>
        <v>0</v>
      </c>
      <c r="K147" s="78">
        <f t="shared" si="9"/>
        <v>1758623733</v>
      </c>
      <c r="L147" s="87">
        <v>0</v>
      </c>
      <c r="M147" s="87">
        <f t="shared" si="8"/>
        <v>1758623733</v>
      </c>
    </row>
    <row r="148" spans="1:13" x14ac:dyDescent="0.2">
      <c r="A148" s="25">
        <v>135</v>
      </c>
      <c r="B148" s="12" t="s">
        <v>228</v>
      </c>
      <c r="C148" s="10" t="s">
        <v>229</v>
      </c>
      <c r="D148" s="78">
        <f>КС!D148</f>
        <v>0</v>
      </c>
      <c r="E148" s="78">
        <f>'ДС (пр.03-23)'!D148</f>
        <v>0</v>
      </c>
      <c r="F148" s="78">
        <f>'АПУ профилактика '!D149+'АПУ профилактика '!M149+'АПУ неотл.пом.'!D148+'АПУ обращения Пр. 3-23'!D148+'ОДИ ПГГ Пр.3-23'!D148+'ОДИ МЗ РБ'!D148+'ФАП (03-23)'!D148+'Тестирование на грипп'!D148</f>
        <v>50918877</v>
      </c>
      <c r="G148" s="82"/>
      <c r="H148" s="78">
        <f>СМП!D148</f>
        <v>0</v>
      </c>
      <c r="I148" s="78">
        <f>'Гемодиализ (пр.03-23)'!D148</f>
        <v>0</v>
      </c>
      <c r="J148" s="78">
        <f>'Мед.реаб.(АПУ,ДС,КС)'!D148</f>
        <v>0</v>
      </c>
      <c r="K148" s="78">
        <f t="shared" si="9"/>
        <v>50918877</v>
      </c>
      <c r="L148" s="87">
        <v>0</v>
      </c>
      <c r="M148" s="87">
        <f t="shared" si="8"/>
        <v>50918877</v>
      </c>
    </row>
    <row r="149" spans="1:13" ht="12.75" x14ac:dyDescent="0.2">
      <c r="A149" s="25">
        <v>136</v>
      </c>
      <c r="B149" s="20" t="s">
        <v>230</v>
      </c>
      <c r="C149" s="13" t="s">
        <v>231</v>
      </c>
      <c r="D149" s="78">
        <f>КС!D149</f>
        <v>0</v>
      </c>
      <c r="E149" s="78">
        <f>'ДС (пр.03-23)'!D149</f>
        <v>97871345</v>
      </c>
      <c r="F149" s="78">
        <f>'АПУ профилактика '!D150+'АПУ профилактика '!M150+'АПУ неотл.пом.'!D149+'АПУ обращения Пр. 3-23'!D149+'ОДИ ПГГ Пр.3-23'!D149+'ОДИ МЗ РБ'!D149+'ФАП (03-23)'!D149+'Тестирование на грипп'!D149</f>
        <v>434076953</v>
      </c>
      <c r="G149" s="82"/>
      <c r="H149" s="78">
        <f>СМП!D149</f>
        <v>0</v>
      </c>
      <c r="I149" s="78">
        <f>'Гемодиализ (пр.03-23)'!D149</f>
        <v>0</v>
      </c>
      <c r="J149" s="78">
        <f>'Мед.реаб.(АПУ,ДС,КС)'!D149</f>
        <v>0</v>
      </c>
      <c r="K149" s="78">
        <f t="shared" si="9"/>
        <v>531948298</v>
      </c>
      <c r="L149" s="87">
        <v>75396000</v>
      </c>
      <c r="M149" s="87">
        <f t="shared" si="8"/>
        <v>607344298</v>
      </c>
    </row>
    <row r="150" spans="1:13" ht="12.75" x14ac:dyDescent="0.2">
      <c r="A150" s="25">
        <v>137</v>
      </c>
      <c r="B150" s="68" t="s">
        <v>278</v>
      </c>
      <c r="C150" s="69" t="s">
        <v>279</v>
      </c>
      <c r="D150" s="78">
        <f>КС!D150</f>
        <v>0</v>
      </c>
      <c r="E150" s="78">
        <f>'ДС (пр.03-23)'!D150</f>
        <v>0</v>
      </c>
      <c r="F150" s="78">
        <f>'АПУ профилактика '!D151+'АПУ профилактика '!M151+'АПУ неотл.пом.'!D150+'АПУ обращения Пр. 3-23'!D150+'ОДИ ПГГ Пр.3-23'!D150+'ОДИ МЗ РБ'!D150+'ФАП (03-23)'!D150+'Тестирование на грипп'!D150</f>
        <v>0</v>
      </c>
      <c r="G150" s="82"/>
      <c r="H150" s="78">
        <f>СМП!D150</f>
        <v>0</v>
      </c>
      <c r="I150" s="78">
        <f>'Гемодиализ (пр.03-23)'!D150</f>
        <v>0</v>
      </c>
      <c r="J150" s="78">
        <f>'Мед.реаб.(АПУ,ДС,КС)'!D150</f>
        <v>0</v>
      </c>
      <c r="K150" s="78">
        <f t="shared" si="9"/>
        <v>0</v>
      </c>
      <c r="L150" s="87">
        <v>443582846.90000004</v>
      </c>
      <c r="M150" s="87">
        <f t="shared" si="8"/>
        <v>443582846.90000004</v>
      </c>
    </row>
    <row r="151" spans="1:13" ht="12.75" x14ac:dyDescent="0.2">
      <c r="A151" s="25">
        <v>138</v>
      </c>
      <c r="B151" s="70" t="s">
        <v>280</v>
      </c>
      <c r="C151" s="71" t="s">
        <v>281</v>
      </c>
      <c r="D151" s="78">
        <f>КС!D151</f>
        <v>0</v>
      </c>
      <c r="E151" s="78">
        <f>'ДС (пр.03-23)'!D151</f>
        <v>0</v>
      </c>
      <c r="F151" s="78">
        <f>'АПУ профилактика '!D152+'АПУ профилактика '!M152+'АПУ неотл.пом.'!D151+'АПУ обращения Пр. 3-23'!D151+'ОДИ ПГГ Пр.3-23'!D151+'ОДИ МЗ РБ'!D151+'ФАП (03-23)'!D151+'Тестирование на грипп'!D151</f>
        <v>0</v>
      </c>
      <c r="G151" s="82"/>
      <c r="H151" s="78">
        <f>СМП!D151</f>
        <v>0</v>
      </c>
      <c r="I151" s="78">
        <f>'Гемодиализ (пр.03-23)'!D151</f>
        <v>0</v>
      </c>
      <c r="J151" s="78">
        <f>'Мед.реаб.(АПУ,ДС,КС)'!D151</f>
        <v>0</v>
      </c>
      <c r="K151" s="78">
        <f t="shared" si="9"/>
        <v>0</v>
      </c>
      <c r="L151" s="87">
        <v>280279848.89999998</v>
      </c>
      <c r="M151" s="87">
        <f t="shared" si="8"/>
        <v>280279848.89999998</v>
      </c>
    </row>
    <row r="152" spans="1:13" ht="12.75" x14ac:dyDescent="0.2">
      <c r="A152" s="25">
        <v>139</v>
      </c>
      <c r="B152" s="72" t="s">
        <v>282</v>
      </c>
      <c r="C152" s="73" t="s">
        <v>283</v>
      </c>
      <c r="D152" s="78">
        <f>КС!D152</f>
        <v>0</v>
      </c>
      <c r="E152" s="78">
        <f>'ДС (пр.03-23)'!D152</f>
        <v>0</v>
      </c>
      <c r="F152" s="78">
        <f>'АПУ профилактика '!D153+'АПУ профилактика '!M153+'АПУ неотл.пом.'!D152+'АПУ обращения Пр. 3-23'!D152+'ОДИ ПГГ Пр.3-23'!D152+'ОДИ МЗ РБ'!D152+'ФАП (03-23)'!D152+'Тестирование на грипп'!D152</f>
        <v>0</v>
      </c>
      <c r="G152" s="82"/>
      <c r="H152" s="78">
        <f>СМП!D152</f>
        <v>0</v>
      </c>
      <c r="I152" s="78">
        <f>'Гемодиализ (пр.03-23)'!D152</f>
        <v>0</v>
      </c>
      <c r="J152" s="78">
        <f>'Мед.реаб.(АПУ,ДС,КС)'!D152</f>
        <v>0</v>
      </c>
      <c r="K152" s="78">
        <f t="shared" si="9"/>
        <v>0</v>
      </c>
      <c r="L152" s="87">
        <v>1789486823.6099999</v>
      </c>
      <c r="M152" s="87">
        <f t="shared" si="8"/>
        <v>1789486823.6099999</v>
      </c>
    </row>
    <row r="153" spans="1:13" x14ac:dyDescent="0.2">
      <c r="A153" s="25">
        <v>140</v>
      </c>
      <c r="B153" s="25" t="s">
        <v>288</v>
      </c>
      <c r="C153" s="74" t="s">
        <v>289</v>
      </c>
      <c r="D153" s="78">
        <f>КС!D153</f>
        <v>0</v>
      </c>
      <c r="E153" s="78">
        <f>'ДС (пр.03-23)'!D153</f>
        <v>0</v>
      </c>
      <c r="F153" s="78">
        <f>'АПУ профилактика '!D154+'АПУ профилактика '!M154+'АПУ неотл.пом.'!D153+'АПУ обращения Пр. 3-23'!D153+'ОДИ ПГГ Пр.3-23'!D153+'ОДИ МЗ РБ'!D153+'ФАП (03-23)'!D153+'Тестирование на грипп'!D153</f>
        <v>0</v>
      </c>
      <c r="G153" s="82"/>
      <c r="H153" s="78">
        <f>СМП!D153</f>
        <v>0</v>
      </c>
      <c r="I153" s="78">
        <f>'Гемодиализ (пр.03-23)'!D153</f>
        <v>0</v>
      </c>
      <c r="J153" s="78">
        <f>'Мед.реаб.(АПУ,ДС,КС)'!D153</f>
        <v>12273214</v>
      </c>
      <c r="K153" s="78">
        <f t="shared" si="9"/>
        <v>12273214</v>
      </c>
      <c r="L153" s="87">
        <v>0</v>
      </c>
      <c r="M153" s="87">
        <f t="shared" si="8"/>
        <v>12273214</v>
      </c>
    </row>
    <row r="156" spans="1:13" x14ac:dyDescent="0.2">
      <c r="E156" s="4"/>
      <c r="F156" s="4"/>
      <c r="G156" s="4"/>
      <c r="H156" s="4"/>
      <c r="I156" s="4"/>
      <c r="K156" s="4"/>
      <c r="L156" s="4"/>
      <c r="M156" s="4"/>
    </row>
  </sheetData>
  <mergeCells count="18">
    <mergeCell ref="A93:A96"/>
    <mergeCell ref="B93:B96"/>
    <mergeCell ref="F5:G7"/>
    <mergeCell ref="L4:L7"/>
    <mergeCell ref="M4:M7"/>
    <mergeCell ref="J5:J7"/>
    <mergeCell ref="K5:K7"/>
    <mergeCell ref="A8:C8"/>
    <mergeCell ref="A10:C10"/>
    <mergeCell ref="A2:M2"/>
    <mergeCell ref="A4:A7"/>
    <mergeCell ref="B4:B7"/>
    <mergeCell ref="C4:C7"/>
    <mergeCell ref="D4:K4"/>
    <mergeCell ref="D5:D7"/>
    <mergeCell ref="E5:E7"/>
    <mergeCell ref="H5:H7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zoomScale="98" zoomScaleNormal="98" workbookViewId="0">
      <selection activeCell="E8" sqref="E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60" t="s">
        <v>395</v>
      </c>
      <c r="B2" s="160"/>
      <c r="C2" s="160"/>
      <c r="D2" s="160"/>
      <c r="E2" s="160"/>
      <c r="F2" s="160"/>
      <c r="G2" s="160"/>
      <c r="H2" s="160"/>
    </row>
    <row r="3" spans="1:8" x14ac:dyDescent="0.2">
      <c r="C3" s="9"/>
      <c r="H3" s="8" t="s">
        <v>309</v>
      </c>
    </row>
    <row r="4" spans="1:8" s="2" customFormat="1" ht="15.75" customHeight="1" x14ac:dyDescent="0.2">
      <c r="A4" s="151" t="s">
        <v>46</v>
      </c>
      <c r="B4" s="151" t="s">
        <v>59</v>
      </c>
      <c r="C4" s="152" t="s">
        <v>47</v>
      </c>
      <c r="D4" s="198" t="s">
        <v>255</v>
      </c>
      <c r="E4" s="195" t="s">
        <v>305</v>
      </c>
      <c r="F4" s="196"/>
      <c r="G4" s="196"/>
      <c r="H4" s="197"/>
    </row>
    <row r="5" spans="1:8" ht="25.5" customHeight="1" x14ac:dyDescent="0.2">
      <c r="A5" s="151"/>
      <c r="B5" s="151"/>
      <c r="C5" s="152"/>
      <c r="D5" s="199"/>
      <c r="E5" s="187" t="s">
        <v>365</v>
      </c>
      <c r="F5" s="187" t="s">
        <v>366</v>
      </c>
      <c r="G5" s="187" t="s">
        <v>367</v>
      </c>
      <c r="H5" s="187" t="s">
        <v>368</v>
      </c>
    </row>
    <row r="6" spans="1:8" ht="14.25" customHeight="1" x14ac:dyDescent="0.2">
      <c r="A6" s="151"/>
      <c r="B6" s="151"/>
      <c r="C6" s="152"/>
      <c r="D6" s="199"/>
      <c r="E6" s="188"/>
      <c r="F6" s="188"/>
      <c r="G6" s="188"/>
      <c r="H6" s="188"/>
    </row>
    <row r="7" spans="1:8" ht="21.75" customHeight="1" x14ac:dyDescent="0.2">
      <c r="A7" s="151"/>
      <c r="B7" s="151"/>
      <c r="C7" s="152"/>
      <c r="D7" s="200"/>
      <c r="E7" s="189"/>
      <c r="F7" s="189"/>
      <c r="G7" s="189"/>
      <c r="H7" s="189"/>
    </row>
    <row r="8" spans="1:8" s="2" customFormat="1" x14ac:dyDescent="0.2">
      <c r="A8" s="149" t="s">
        <v>248</v>
      </c>
      <c r="B8" s="149"/>
      <c r="C8" s="149"/>
      <c r="D8" s="79">
        <f>D10+D9</f>
        <v>504889310</v>
      </c>
      <c r="E8" s="79">
        <f t="shared" ref="E8:H8" si="0">E10+E9</f>
        <v>27020080</v>
      </c>
      <c r="F8" s="79">
        <f t="shared" si="0"/>
        <v>124000</v>
      </c>
      <c r="G8" s="79">
        <f t="shared" si="0"/>
        <v>434076953</v>
      </c>
      <c r="H8" s="79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80"/>
      <c r="E9" s="76"/>
      <c r="F9" s="76"/>
      <c r="G9" s="76"/>
      <c r="H9" s="76"/>
    </row>
    <row r="10" spans="1:8" s="2" customFormat="1" x14ac:dyDescent="0.2">
      <c r="A10" s="149" t="s">
        <v>247</v>
      </c>
      <c r="B10" s="149"/>
      <c r="C10" s="149"/>
      <c r="D10" s="79">
        <f>SUM(D11:D153)-D93</f>
        <v>504889310</v>
      </c>
      <c r="E10" s="79">
        <f t="shared" ref="E10:H10" si="1">SUM(E11:E153)-E93</f>
        <v>27020080</v>
      </c>
      <c r="F10" s="79">
        <f t="shared" si="1"/>
        <v>124000</v>
      </c>
      <c r="G10" s="79">
        <f t="shared" si="1"/>
        <v>434076953</v>
      </c>
      <c r="H10" s="79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SUM(E11:H11)</f>
        <v>0</v>
      </c>
      <c r="E11" s="78">
        <v>0</v>
      </c>
      <c r="F11" s="78">
        <v>0</v>
      </c>
      <c r="G11" s="78">
        <v>0</v>
      </c>
      <c r="H11" s="78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8">
        <f t="shared" ref="D12:D75" si="2">SUM(E12:H12)</f>
        <v>0</v>
      </c>
      <c r="E12" s="78">
        <v>0</v>
      </c>
      <c r="F12" s="78">
        <v>0</v>
      </c>
      <c r="G12" s="78">
        <v>0</v>
      </c>
      <c r="H12" s="78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1250140</v>
      </c>
      <c r="E13" s="81">
        <v>0</v>
      </c>
      <c r="F13" s="81">
        <v>0</v>
      </c>
      <c r="G13" s="81">
        <v>0</v>
      </c>
      <c r="H13" s="81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>
        <v>0</v>
      </c>
      <c r="F14" s="78">
        <v>0</v>
      </c>
      <c r="G14" s="78">
        <v>0</v>
      </c>
      <c r="H14" s="78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2805225</v>
      </c>
      <c r="E16" s="81">
        <v>0</v>
      </c>
      <c r="F16" s="81">
        <v>0</v>
      </c>
      <c r="G16" s="81">
        <v>0</v>
      </c>
      <c r="H16" s="81">
        <v>2805225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>
        <v>0</v>
      </c>
      <c r="F18" s="78">
        <v>0</v>
      </c>
      <c r="G18" s="78">
        <v>0</v>
      </c>
      <c r="H18" s="78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>
        <v>0</v>
      </c>
      <c r="F21" s="78">
        <v>0</v>
      </c>
      <c r="G21" s="78">
        <v>0</v>
      </c>
      <c r="H21" s="78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>
        <v>0</v>
      </c>
      <c r="F22" s="78">
        <v>0</v>
      </c>
      <c r="G22" s="78">
        <v>0</v>
      </c>
      <c r="H22" s="78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>
        <v>0</v>
      </c>
      <c r="F23" s="78">
        <v>0</v>
      </c>
      <c r="G23" s="78">
        <v>0</v>
      </c>
      <c r="H23" s="78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>
        <v>0</v>
      </c>
      <c r="F26" s="78">
        <v>0</v>
      </c>
      <c r="G26" s="78">
        <v>0</v>
      </c>
      <c r="H26" s="78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>
        <v>0</v>
      </c>
      <c r="F27" s="78">
        <v>0</v>
      </c>
      <c r="G27" s="78">
        <v>0</v>
      </c>
      <c r="H27" s="78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2154800</v>
      </c>
      <c r="E28" s="81">
        <v>0</v>
      </c>
      <c r="F28" s="81">
        <v>0</v>
      </c>
      <c r="G28" s="81">
        <v>0</v>
      </c>
      <c r="H28" s="81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>
        <v>0</v>
      </c>
      <c r="F31" s="82">
        <v>0</v>
      </c>
      <c r="G31" s="82">
        <v>0</v>
      </c>
      <c r="H31" s="82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2089500</v>
      </c>
      <c r="E32" s="81">
        <v>0</v>
      </c>
      <c r="F32" s="81">
        <v>0</v>
      </c>
      <c r="G32" s="81">
        <v>0</v>
      </c>
      <c r="H32" s="81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0</v>
      </c>
      <c r="E33" s="81">
        <v>0</v>
      </c>
      <c r="F33" s="81">
        <v>0</v>
      </c>
      <c r="G33" s="81">
        <v>0</v>
      </c>
      <c r="H33" s="81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>
        <v>0</v>
      </c>
      <c r="F34" s="78">
        <v>0</v>
      </c>
      <c r="G34" s="78">
        <v>0</v>
      </c>
      <c r="H34" s="78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0</v>
      </c>
      <c r="E36" s="78">
        <v>0</v>
      </c>
      <c r="F36" s="78">
        <v>0</v>
      </c>
      <c r="G36" s="78">
        <v>0</v>
      </c>
      <c r="H36" s="78">
        <v>0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5560089</v>
      </c>
      <c r="E37" s="78">
        <v>0</v>
      </c>
      <c r="F37" s="78">
        <v>0</v>
      </c>
      <c r="G37" s="78">
        <v>0</v>
      </c>
      <c r="H37" s="78">
        <v>5560089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>
        <v>0</v>
      </c>
      <c r="F40" s="81">
        <v>0</v>
      </c>
      <c r="G40" s="81">
        <v>0</v>
      </c>
      <c r="H40" s="81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>
        <v>0</v>
      </c>
      <c r="F41" s="81">
        <v>0</v>
      </c>
      <c r="G41" s="81">
        <v>0</v>
      </c>
      <c r="H41" s="81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1552590</v>
      </c>
      <c r="E42" s="81">
        <v>0</v>
      </c>
      <c r="F42" s="81">
        <v>0</v>
      </c>
      <c r="G42" s="81">
        <v>0</v>
      </c>
      <c r="H42" s="81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8">
        <f t="shared" si="2"/>
        <v>2326950</v>
      </c>
      <c r="E43" s="82">
        <v>0</v>
      </c>
      <c r="F43" s="82">
        <v>0</v>
      </c>
      <c r="G43" s="82">
        <v>0</v>
      </c>
      <c r="H43" s="82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2388000</v>
      </c>
      <c r="E53" s="81">
        <v>0</v>
      </c>
      <c r="F53" s="81">
        <v>0</v>
      </c>
      <c r="G53" s="81">
        <v>0</v>
      </c>
      <c r="H53" s="81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>
        <v>0</v>
      </c>
      <c r="F61" s="78">
        <v>0</v>
      </c>
      <c r="G61" s="78">
        <v>0</v>
      </c>
      <c r="H61" s="78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1669918</v>
      </c>
      <c r="E62" s="78">
        <v>0</v>
      </c>
      <c r="F62" s="78">
        <v>0</v>
      </c>
      <c r="G62" s="78">
        <v>0</v>
      </c>
      <c r="H62" s="78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si="2"/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2"/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2"/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8">
        <f t="shared" si="2"/>
        <v>1066800</v>
      </c>
      <c r="E74" s="78">
        <v>0</v>
      </c>
      <c r="F74" s="78">
        <v>0</v>
      </c>
      <c r="G74" s="78">
        <v>0</v>
      </c>
      <c r="H74" s="78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8">
        <f t="shared" si="2"/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8">
        <f t="shared" ref="D76:D108" si="3">SUM(E76:H76)</f>
        <v>2237900</v>
      </c>
      <c r="E76" s="78">
        <v>0</v>
      </c>
      <c r="F76" s="78">
        <v>0</v>
      </c>
      <c r="G76" s="78">
        <v>0</v>
      </c>
      <c r="H76" s="78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>
        <v>0</v>
      </c>
      <c r="F82" s="78">
        <v>0</v>
      </c>
      <c r="G82" s="78">
        <v>0</v>
      </c>
      <c r="H82" s="78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>
        <v>0</v>
      </c>
      <c r="F83" s="78">
        <v>0</v>
      </c>
      <c r="G83" s="78">
        <v>0</v>
      </c>
      <c r="H83" s="78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>
        <v>0</v>
      </c>
      <c r="F84" s="78">
        <v>0</v>
      </c>
      <c r="G84" s="78">
        <v>0</v>
      </c>
      <c r="H84" s="78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>
        <v>0</v>
      </c>
      <c r="F85" s="78">
        <v>0</v>
      </c>
      <c r="G85" s="78">
        <v>0</v>
      </c>
      <c r="H85" s="78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>
        <v>0</v>
      </c>
      <c r="F86" s="78">
        <v>0</v>
      </c>
      <c r="G86" s="78">
        <v>0</v>
      </c>
      <c r="H86" s="78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3282650</v>
      </c>
      <c r="E88" s="78">
        <v>0</v>
      </c>
      <c r="F88" s="78">
        <v>0</v>
      </c>
      <c r="G88" s="78">
        <v>0</v>
      </c>
      <c r="H88" s="78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s="1" customFormat="1" x14ac:dyDescent="0.2">
      <c r="A91" s="25">
        <v>81</v>
      </c>
      <c r="B91" s="12" t="s">
        <v>152</v>
      </c>
      <c r="C91" s="10" t="s">
        <v>391</v>
      </c>
      <c r="D91" s="78">
        <f t="shared" si="3"/>
        <v>2396565</v>
      </c>
      <c r="E91" s="78">
        <v>0</v>
      </c>
      <c r="F91" s="78">
        <v>0</v>
      </c>
      <c r="G91" s="78">
        <v>0</v>
      </c>
      <c r="H91" s="78">
        <v>2396565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s="1" customFormat="1" ht="24" x14ac:dyDescent="0.2">
      <c r="A93" s="128">
        <v>83</v>
      </c>
      <c r="B93" s="131" t="s">
        <v>154</v>
      </c>
      <c r="C93" s="17" t="s">
        <v>274</v>
      </c>
      <c r="D93" s="78">
        <f t="shared" si="3"/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s="1" customFormat="1" ht="36" x14ac:dyDescent="0.2">
      <c r="A94" s="129"/>
      <c r="B94" s="132"/>
      <c r="C94" s="10" t="s">
        <v>389</v>
      </c>
      <c r="D94" s="78">
        <f t="shared" si="3"/>
        <v>0</v>
      </c>
      <c r="E94" s="78">
        <v>0</v>
      </c>
      <c r="F94" s="78">
        <v>0</v>
      </c>
      <c r="G94" s="78">
        <v>0</v>
      </c>
      <c r="H94" s="78">
        <v>0</v>
      </c>
    </row>
    <row r="95" spans="1:8" s="1" customFormat="1" ht="24" x14ac:dyDescent="0.2">
      <c r="A95" s="129"/>
      <c r="B95" s="132"/>
      <c r="C95" s="10" t="s">
        <v>275</v>
      </c>
      <c r="D95" s="78">
        <f t="shared" si="3"/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s="1" customFormat="1" ht="36" x14ac:dyDescent="0.2">
      <c r="A96" s="130"/>
      <c r="B96" s="133"/>
      <c r="C96" s="28" t="s">
        <v>390</v>
      </c>
      <c r="D96" s="78">
        <f t="shared" si="3"/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>
        <v>0</v>
      </c>
      <c r="F104" s="78">
        <v>0</v>
      </c>
      <c r="G104" s="78">
        <v>0</v>
      </c>
      <c r="H104" s="78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8">
        <f t="shared" ref="D110:D150" si="4">SUM(E110:H110)</f>
        <v>1194000</v>
      </c>
      <c r="E110" s="78">
        <v>0</v>
      </c>
      <c r="F110" s="78">
        <v>0</v>
      </c>
      <c r="G110" s="78">
        <v>0</v>
      </c>
      <c r="H110" s="78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8">
        <f t="shared" si="4"/>
        <v>0</v>
      </c>
      <c r="E111" s="81">
        <v>0</v>
      </c>
      <c r="F111" s="81">
        <v>0</v>
      </c>
      <c r="G111" s="81">
        <v>0</v>
      </c>
      <c r="H111" s="81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8">
        <f t="shared" si="4"/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8">
        <f t="shared" si="4"/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4"/>
        <v>0</v>
      </c>
      <c r="E114" s="78">
        <v>0</v>
      </c>
      <c r="F114" s="78">
        <v>0</v>
      </c>
      <c r="G114" s="78">
        <v>0</v>
      </c>
      <c r="H114" s="78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4"/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4"/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4"/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4"/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4"/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4"/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4"/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4"/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4"/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4"/>
        <v>0</v>
      </c>
      <c r="E124" s="78">
        <v>0</v>
      </c>
      <c r="F124" s="78">
        <v>0</v>
      </c>
      <c r="G124" s="78">
        <v>0</v>
      </c>
      <c r="H124" s="78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4"/>
        <v>0</v>
      </c>
      <c r="E125" s="78"/>
      <c r="F125" s="78"/>
      <c r="G125" s="78"/>
      <c r="H125" s="78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4"/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4"/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4"/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4"/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4"/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4"/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4"/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4"/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4"/>
        <v>0</v>
      </c>
      <c r="E134" s="78">
        <v>0</v>
      </c>
      <c r="F134" s="78">
        <v>0</v>
      </c>
      <c r="G134" s="78">
        <v>0</v>
      </c>
      <c r="H134" s="78">
        <v>0</v>
      </c>
    </row>
    <row r="135" spans="1:8" s="1" customFormat="1" ht="24" x14ac:dyDescent="0.2">
      <c r="A135" s="25">
        <v>122</v>
      </c>
      <c r="B135" s="26" t="s">
        <v>211</v>
      </c>
      <c r="C135" s="93" t="s">
        <v>387</v>
      </c>
      <c r="D135" s="78">
        <f t="shared" si="4"/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8601870</v>
      </c>
      <c r="E136" s="78">
        <v>8601870</v>
      </c>
      <c r="F136" s="78">
        <v>0</v>
      </c>
      <c r="G136" s="78">
        <v>0</v>
      </c>
      <c r="H136" s="78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15675200</v>
      </c>
      <c r="E137" s="78">
        <v>15551200</v>
      </c>
      <c r="F137" s="78">
        <v>124000</v>
      </c>
      <c r="G137" s="78">
        <v>0</v>
      </c>
      <c r="H137" s="78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2867010</v>
      </c>
      <c r="E138" s="82">
        <v>2867010</v>
      </c>
      <c r="F138" s="82">
        <v>0</v>
      </c>
      <c r="G138" s="82">
        <v>0</v>
      </c>
      <c r="H138" s="82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7251350</v>
      </c>
      <c r="E141" s="78">
        <v>0</v>
      </c>
      <c r="F141" s="78">
        <v>0</v>
      </c>
      <c r="G141" s="78">
        <v>0</v>
      </c>
      <c r="H141" s="78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4441800</v>
      </c>
      <c r="E142" s="78">
        <v>0</v>
      </c>
      <c r="F142" s="78">
        <v>0</v>
      </c>
      <c r="G142" s="78">
        <v>0</v>
      </c>
      <c r="H142" s="78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78">
        <v>0</v>
      </c>
      <c r="F147" s="78">
        <v>0</v>
      </c>
      <c r="G147" s="78">
        <v>0</v>
      </c>
      <c r="H147" s="78">
        <v>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>
        <v>0</v>
      </c>
      <c r="F148" s="82">
        <v>0</v>
      </c>
      <c r="G148" s="82">
        <v>0</v>
      </c>
      <c r="H148" s="82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434076953</v>
      </c>
      <c r="E149" s="82">
        <v>0</v>
      </c>
      <c r="F149" s="82">
        <v>0</v>
      </c>
      <c r="G149" s="82">
        <v>434076953</v>
      </c>
      <c r="H149" s="82">
        <v>0</v>
      </c>
    </row>
    <row r="150" spans="1:65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>
        <v>0</v>
      </c>
      <c r="F150" s="82">
        <v>0</v>
      </c>
      <c r="G150" s="82">
        <v>0</v>
      </c>
      <c r="H150" s="82">
        <v>0</v>
      </c>
    </row>
    <row r="151" spans="1:65" ht="12.75" x14ac:dyDescent="0.2">
      <c r="A151" s="25">
        <v>138</v>
      </c>
      <c r="B151" s="70" t="s">
        <v>280</v>
      </c>
      <c r="C151" s="71" t="s">
        <v>281</v>
      </c>
      <c r="D151" s="78">
        <f t="shared" ref="D151:D153" si="5">SUM(E151:H151)</f>
        <v>0</v>
      </c>
      <c r="E151" s="82">
        <v>0</v>
      </c>
      <c r="F151" s="82">
        <v>0</v>
      </c>
      <c r="G151" s="82">
        <v>0</v>
      </c>
      <c r="H151" s="82">
        <v>0</v>
      </c>
    </row>
    <row r="152" spans="1:65" ht="12.75" x14ac:dyDescent="0.2">
      <c r="A152" s="25">
        <v>139</v>
      </c>
      <c r="B152" s="72" t="s">
        <v>282</v>
      </c>
      <c r="C152" s="73" t="s">
        <v>283</v>
      </c>
      <c r="D152" s="78">
        <f t="shared" si="5"/>
        <v>0</v>
      </c>
      <c r="E152" s="82"/>
      <c r="F152" s="82"/>
      <c r="G152" s="82"/>
      <c r="H152" s="82"/>
    </row>
    <row r="153" spans="1:65" x14ac:dyDescent="0.2">
      <c r="A153" s="25">
        <v>140</v>
      </c>
      <c r="B153" s="25" t="s">
        <v>288</v>
      </c>
      <c r="C153" s="74" t="s">
        <v>289</v>
      </c>
      <c r="D153" s="78">
        <f t="shared" si="5"/>
        <v>0</v>
      </c>
      <c r="E153" s="82"/>
      <c r="F153" s="82"/>
      <c r="G153" s="82"/>
      <c r="H153" s="82"/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G161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16384" width="9.140625" style="8"/>
  </cols>
  <sheetData>
    <row r="2" spans="1:4" ht="42" customHeight="1" x14ac:dyDescent="0.2">
      <c r="A2" s="160" t="s">
        <v>393</v>
      </c>
      <c r="B2" s="160"/>
      <c r="C2" s="160"/>
      <c r="D2" s="160"/>
    </row>
    <row r="3" spans="1:4" x14ac:dyDescent="0.2">
      <c r="C3" s="9"/>
      <c r="D3" s="4" t="s">
        <v>309</v>
      </c>
    </row>
    <row r="4" spans="1:4" s="2" customFormat="1" ht="15.75" customHeight="1" x14ac:dyDescent="0.2">
      <c r="A4" s="151" t="s">
        <v>46</v>
      </c>
      <c r="B4" s="151" t="s">
        <v>59</v>
      </c>
      <c r="C4" s="152" t="s">
        <v>47</v>
      </c>
      <c r="D4" s="187" t="s">
        <v>369</v>
      </c>
    </row>
    <row r="5" spans="1:4" ht="25.5" customHeight="1" x14ac:dyDescent="0.2">
      <c r="A5" s="151"/>
      <c r="B5" s="151"/>
      <c r="C5" s="152"/>
      <c r="D5" s="188"/>
    </row>
    <row r="6" spans="1:4" ht="14.25" customHeight="1" x14ac:dyDescent="0.2">
      <c r="A6" s="151"/>
      <c r="B6" s="151"/>
      <c r="C6" s="152"/>
      <c r="D6" s="188"/>
    </row>
    <row r="7" spans="1:4" ht="21.75" customHeight="1" x14ac:dyDescent="0.2">
      <c r="A7" s="151"/>
      <c r="B7" s="151"/>
      <c r="C7" s="152"/>
      <c r="D7" s="189"/>
    </row>
    <row r="8" spans="1:4" s="2" customFormat="1" x14ac:dyDescent="0.2">
      <c r="A8" s="149" t="s">
        <v>248</v>
      </c>
      <c r="B8" s="149"/>
      <c r="C8" s="149"/>
      <c r="D8" s="79">
        <f>D10+D9</f>
        <v>2401641778</v>
      </c>
    </row>
    <row r="9" spans="1:4" s="3" customFormat="1" ht="11.25" customHeight="1" x14ac:dyDescent="0.2">
      <c r="A9" s="5"/>
      <c r="B9" s="5"/>
      <c r="C9" s="11" t="s">
        <v>56</v>
      </c>
      <c r="D9" s="80"/>
    </row>
    <row r="10" spans="1:4" s="2" customFormat="1" x14ac:dyDescent="0.2">
      <c r="A10" s="149" t="s">
        <v>247</v>
      </c>
      <c r="B10" s="149"/>
      <c r="C10" s="149"/>
      <c r="D10" s="79">
        <f>SUM(D11:D153)-D93</f>
        <v>2401641778</v>
      </c>
    </row>
    <row r="11" spans="1:4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v>41346572</v>
      </c>
    </row>
    <row r="12" spans="1:4" s="1" customFormat="1" x14ac:dyDescent="0.2">
      <c r="A12" s="25">
        <v>2</v>
      </c>
      <c r="B12" s="14" t="s">
        <v>61</v>
      </c>
      <c r="C12" s="10" t="s">
        <v>232</v>
      </c>
      <c r="D12" s="78">
        <v>41656218</v>
      </c>
    </row>
    <row r="13" spans="1:4" s="22" customFormat="1" x14ac:dyDescent="0.2">
      <c r="A13" s="25">
        <v>3</v>
      </c>
      <c r="B13" s="27" t="s">
        <v>62</v>
      </c>
      <c r="C13" s="21" t="s">
        <v>5</v>
      </c>
      <c r="D13" s="81">
        <v>29119014</v>
      </c>
    </row>
    <row r="14" spans="1:4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v>50670203</v>
      </c>
    </row>
    <row r="15" spans="1:4" s="1" customFormat="1" x14ac:dyDescent="0.2">
      <c r="A15" s="25">
        <v>5</v>
      </c>
      <c r="B15" s="12" t="s">
        <v>64</v>
      </c>
      <c r="C15" s="10" t="s">
        <v>8</v>
      </c>
      <c r="D15" s="78">
        <v>41489232</v>
      </c>
    </row>
    <row r="16" spans="1:4" s="22" customFormat="1" x14ac:dyDescent="0.2">
      <c r="A16" s="25">
        <v>6</v>
      </c>
      <c r="B16" s="27" t="s">
        <v>65</v>
      </c>
      <c r="C16" s="21" t="s">
        <v>66</v>
      </c>
      <c r="D16" s="81">
        <v>3662118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8">
        <v>38828121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8">
        <v>37211262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8">
        <v>60177117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8">
        <v>39913499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8">
        <v>39132861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8">
        <v>57409976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8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8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8">
        <v>43661432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8">
        <v>62185804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8">
        <v>68190083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81">
        <v>42729206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8">
        <v>32920430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8">
        <v>26487314</v>
      </c>
    </row>
    <row r="31" spans="1:4" x14ac:dyDescent="0.2">
      <c r="A31" s="25">
        <v>21</v>
      </c>
      <c r="B31" s="12" t="s">
        <v>81</v>
      </c>
      <c r="C31" s="10" t="s">
        <v>82</v>
      </c>
      <c r="D31" s="82">
        <v>58416978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81">
        <v>1292310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81">
        <v>0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8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8">
        <v>0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8">
        <v>55152747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v>0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8">
        <v>0</v>
      </c>
    </row>
    <row r="40" spans="1:4" s="22" customFormat="1" x14ac:dyDescent="0.2">
      <c r="A40" s="25">
        <v>30</v>
      </c>
      <c r="B40" s="23" t="s">
        <v>98</v>
      </c>
      <c r="C40" s="75" t="s">
        <v>292</v>
      </c>
      <c r="D40" s="81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81">
        <v>0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81">
        <v>48368209</v>
      </c>
    </row>
    <row r="43" spans="1:4" x14ac:dyDescent="0.2">
      <c r="A43" s="25">
        <v>33</v>
      </c>
      <c r="B43" s="12" t="s">
        <v>101</v>
      </c>
      <c r="C43" s="10" t="s">
        <v>39</v>
      </c>
      <c r="D43" s="82">
        <v>0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8">
        <v>48337477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8">
        <v>42262297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8">
        <v>48227167</v>
      </c>
    </row>
    <row r="47" spans="1:4" x14ac:dyDescent="0.2">
      <c r="A47" s="25">
        <v>37</v>
      </c>
      <c r="B47" s="12" t="s">
        <v>105</v>
      </c>
      <c r="C47" s="10" t="s">
        <v>237</v>
      </c>
      <c r="D47" s="82">
        <v>54124192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8">
        <v>60953882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8">
        <v>34604585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8">
        <v>51167996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8">
        <v>37026759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8">
        <v>0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81">
        <v>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8">
        <v>48899920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v>27217884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8">
        <v>42715988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8">
        <v>66482851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8">
        <v>48744076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v>33407221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8">
        <v>46522682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8">
        <v>48667507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8">
        <v>71615083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8">
        <v>50948154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8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8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8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8">
        <v>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8">
        <v>0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8">
        <v>0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v>0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v>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8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8">
        <v>0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8">
        <v>0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8">
        <v>0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8">
        <v>0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8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8">
        <v>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8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8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8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8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8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8">
        <v>4902614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8">
        <v>2446696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8">
        <v>2517799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8">
        <v>0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v>4452162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v>0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8">
        <v>2055600</v>
      </c>
    </row>
    <row r="91" spans="1:4" s="1" customFormat="1" x14ac:dyDescent="0.2">
      <c r="A91" s="25">
        <v>81</v>
      </c>
      <c r="B91" s="12" t="s">
        <v>152</v>
      </c>
      <c r="C91" s="10" t="s">
        <v>391</v>
      </c>
      <c r="D91" s="78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8">
        <v>0</v>
      </c>
    </row>
    <row r="93" spans="1:4" s="1" customFormat="1" ht="24" x14ac:dyDescent="0.2">
      <c r="A93" s="128">
        <v>83</v>
      </c>
      <c r="B93" s="131" t="s">
        <v>154</v>
      </c>
      <c r="C93" s="17" t="s">
        <v>274</v>
      </c>
      <c r="D93" s="78">
        <v>0</v>
      </c>
    </row>
    <row r="94" spans="1:4" s="1" customFormat="1" ht="36" x14ac:dyDescent="0.2">
      <c r="A94" s="129"/>
      <c r="B94" s="132"/>
      <c r="C94" s="10" t="s">
        <v>389</v>
      </c>
      <c r="D94" s="78">
        <v>0</v>
      </c>
    </row>
    <row r="95" spans="1:4" s="1" customFormat="1" ht="24" x14ac:dyDescent="0.2">
      <c r="A95" s="129"/>
      <c r="B95" s="132"/>
      <c r="C95" s="10" t="s">
        <v>275</v>
      </c>
      <c r="D95" s="78">
        <v>0</v>
      </c>
    </row>
    <row r="96" spans="1:4" s="1" customFormat="1" ht="36" x14ac:dyDescent="0.2">
      <c r="A96" s="130"/>
      <c r="B96" s="133"/>
      <c r="C96" s="28" t="s">
        <v>390</v>
      </c>
      <c r="D96" s="78">
        <v>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8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8">
        <v>0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8">
        <v>0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8">
        <v>41159771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8">
        <v>24394953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8">
        <v>17094563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8">
        <v>34008345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8">
        <v>49748111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8">
        <v>57080900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8">
        <v>54074652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8">
        <v>25721204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8">
        <v>43357402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v>40411226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81">
        <v>23264795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8">
        <v>21631318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8">
        <v>45735901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8">
        <v>51585707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8">
        <v>38473185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8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8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8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8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8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8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8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8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8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8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8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8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8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8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8">
        <v>0</v>
      </c>
    </row>
    <row r="135" spans="1:4" s="1" customFormat="1" ht="24" x14ac:dyDescent="0.2">
      <c r="A135" s="25">
        <v>122</v>
      </c>
      <c r="B135" s="26" t="s">
        <v>211</v>
      </c>
      <c r="C135" s="93" t="s">
        <v>387</v>
      </c>
      <c r="D135" s="78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8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82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8">
        <v>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8">
        <v>0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8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8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8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8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8">
        <v>0</v>
      </c>
    </row>
    <row r="145" spans="1:59" s="1" customFormat="1" x14ac:dyDescent="0.2">
      <c r="A145" s="25">
        <v>132</v>
      </c>
      <c r="B145" s="12" t="s">
        <v>223</v>
      </c>
      <c r="C145" s="10" t="s">
        <v>251</v>
      </c>
      <c r="D145" s="78">
        <v>0</v>
      </c>
    </row>
    <row r="146" spans="1:59" s="1" customFormat="1" x14ac:dyDescent="0.2">
      <c r="A146" s="25">
        <v>133</v>
      </c>
      <c r="B146" s="14" t="s">
        <v>224</v>
      </c>
      <c r="C146" s="10" t="s">
        <v>225</v>
      </c>
      <c r="D146" s="78">
        <v>35578447</v>
      </c>
    </row>
    <row r="147" spans="1:59" x14ac:dyDescent="0.2">
      <c r="A147" s="25">
        <v>134</v>
      </c>
      <c r="B147" s="26" t="s">
        <v>226</v>
      </c>
      <c r="C147" s="10" t="s">
        <v>227</v>
      </c>
      <c r="D147" s="78">
        <v>0</v>
      </c>
    </row>
    <row r="148" spans="1:59" x14ac:dyDescent="0.2">
      <c r="A148" s="25">
        <v>135</v>
      </c>
      <c r="B148" s="12" t="s">
        <v>228</v>
      </c>
      <c r="C148" s="10" t="s">
        <v>229</v>
      </c>
      <c r="D148" s="78">
        <v>0</v>
      </c>
    </row>
    <row r="149" spans="1:59" ht="12.75" x14ac:dyDescent="0.2">
      <c r="A149" s="25">
        <v>136</v>
      </c>
      <c r="B149" s="20" t="s">
        <v>230</v>
      </c>
      <c r="C149" s="13" t="s">
        <v>231</v>
      </c>
      <c r="D149" s="78">
        <v>0</v>
      </c>
    </row>
    <row r="150" spans="1:59" ht="12.75" x14ac:dyDescent="0.2">
      <c r="A150" s="25">
        <v>137</v>
      </c>
      <c r="B150" s="68" t="s">
        <v>278</v>
      </c>
      <c r="C150" s="69" t="s">
        <v>279</v>
      </c>
      <c r="D150" s="78">
        <v>0</v>
      </c>
    </row>
    <row r="151" spans="1:59" ht="12.75" x14ac:dyDescent="0.2">
      <c r="A151" s="25">
        <v>138</v>
      </c>
      <c r="B151" s="70" t="s">
        <v>280</v>
      </c>
      <c r="C151" s="71" t="s">
        <v>281</v>
      </c>
      <c r="D151" s="78">
        <v>0</v>
      </c>
    </row>
    <row r="152" spans="1:59" ht="12.75" x14ac:dyDescent="0.2">
      <c r="A152" s="25">
        <v>139</v>
      </c>
      <c r="B152" s="72" t="s">
        <v>282</v>
      </c>
      <c r="C152" s="73" t="s">
        <v>283</v>
      </c>
      <c r="D152" s="78">
        <v>0</v>
      </c>
    </row>
    <row r="153" spans="1:59" x14ac:dyDescent="0.2">
      <c r="A153" s="25">
        <v>140</v>
      </c>
      <c r="B153" s="25" t="s">
        <v>288</v>
      </c>
      <c r="C153" s="74" t="s">
        <v>289</v>
      </c>
      <c r="D153" s="78">
        <v>0</v>
      </c>
    </row>
    <row r="156" spans="1:59" s="4" customFormat="1" x14ac:dyDescent="0.2">
      <c r="A156" s="6"/>
      <c r="B156" s="6"/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60" spans="1:59" s="4" customFormat="1" x14ac:dyDescent="0.2">
      <c r="A160" s="6"/>
      <c r="B160" s="6"/>
      <c r="C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4" customFormat="1" x14ac:dyDescent="0.2">
      <c r="A161" s="6"/>
      <c r="B161" s="6"/>
      <c r="C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I157"/>
  <sheetViews>
    <sheetView zoomScale="98" zoomScaleNormal="98" workbookViewId="0">
      <pane ySplit="10" topLeftCell="A11" activePane="bottomLeft" state="frozen"/>
      <selection activeCell="C1" sqref="C1"/>
      <selection pane="bottomLeft" activeCell="M24" sqref="M2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60" t="s">
        <v>372</v>
      </c>
      <c r="B2" s="160"/>
      <c r="C2" s="160"/>
      <c r="D2" s="160"/>
      <c r="E2" s="160"/>
      <c r="F2" s="160"/>
      <c r="G2" s="160"/>
      <c r="H2" s="160"/>
      <c r="I2" s="160"/>
    </row>
    <row r="3" spans="1:9" x14ac:dyDescent="0.2">
      <c r="C3" s="9"/>
      <c r="I3" s="4" t="s">
        <v>309</v>
      </c>
    </row>
    <row r="4" spans="1:9" s="2" customFormat="1" ht="28.5" customHeight="1" x14ac:dyDescent="0.2">
      <c r="A4" s="151" t="s">
        <v>46</v>
      </c>
      <c r="B4" s="151" t="s">
        <v>59</v>
      </c>
      <c r="C4" s="152" t="s">
        <v>47</v>
      </c>
      <c r="D4" s="190" t="s">
        <v>255</v>
      </c>
      <c r="E4" s="190" t="s">
        <v>370</v>
      </c>
      <c r="F4" s="190"/>
      <c r="G4" s="190" t="s">
        <v>371</v>
      </c>
      <c r="H4" s="190"/>
      <c r="I4" s="190"/>
    </row>
    <row r="5" spans="1:9" ht="25.5" customHeight="1" x14ac:dyDescent="0.2">
      <c r="A5" s="151"/>
      <c r="B5" s="151"/>
      <c r="C5" s="152"/>
      <c r="D5" s="190"/>
      <c r="E5" s="190" t="s">
        <v>286</v>
      </c>
      <c r="F5" s="190" t="s">
        <v>284</v>
      </c>
      <c r="G5" s="190" t="s">
        <v>284</v>
      </c>
      <c r="H5" s="190" t="s">
        <v>285</v>
      </c>
      <c r="I5" s="190" t="s">
        <v>286</v>
      </c>
    </row>
    <row r="6" spans="1:9" ht="7.5" customHeight="1" x14ac:dyDescent="0.2">
      <c r="A6" s="151"/>
      <c r="B6" s="151"/>
      <c r="C6" s="152"/>
      <c r="D6" s="190"/>
      <c r="E6" s="190"/>
      <c r="F6" s="190"/>
      <c r="G6" s="190"/>
      <c r="H6" s="190"/>
      <c r="I6" s="190"/>
    </row>
    <row r="7" spans="1:9" ht="8.25" customHeight="1" x14ac:dyDescent="0.2">
      <c r="A7" s="151"/>
      <c r="B7" s="151"/>
      <c r="C7" s="152"/>
      <c r="D7" s="190"/>
      <c r="E7" s="190"/>
      <c r="F7" s="190"/>
      <c r="G7" s="190"/>
      <c r="H7" s="190"/>
      <c r="I7" s="190"/>
    </row>
    <row r="8" spans="1:9" s="2" customFormat="1" x14ac:dyDescent="0.2">
      <c r="A8" s="149" t="s">
        <v>248</v>
      </c>
      <c r="B8" s="149"/>
      <c r="C8" s="149"/>
      <c r="D8" s="79">
        <f>D10+D9</f>
        <v>1414110576</v>
      </c>
      <c r="E8" s="79">
        <f t="shared" ref="E8:I8" si="0">E10+E9</f>
        <v>4801610</v>
      </c>
      <c r="F8" s="79">
        <f t="shared" si="0"/>
        <v>24473170</v>
      </c>
      <c r="G8" s="79">
        <f t="shared" si="0"/>
        <v>8430500</v>
      </c>
      <c r="H8" s="79">
        <f t="shared" si="0"/>
        <v>3242500</v>
      </c>
      <c r="I8" s="79">
        <f t="shared" si="0"/>
        <v>1373162796</v>
      </c>
    </row>
    <row r="9" spans="1:9" s="3" customFormat="1" ht="11.25" customHeight="1" x14ac:dyDescent="0.2">
      <c r="A9" s="5"/>
      <c r="B9" s="5"/>
      <c r="C9" s="11" t="s">
        <v>56</v>
      </c>
      <c r="D9" s="78">
        <f t="shared" ref="D9" si="1">E9+F9+G9+H9+I9</f>
        <v>106587460</v>
      </c>
      <c r="E9" s="80"/>
      <c r="F9" s="80"/>
      <c r="G9" s="80"/>
      <c r="H9" s="80"/>
      <c r="I9" s="80">
        <v>106587460</v>
      </c>
    </row>
    <row r="10" spans="1:9" s="2" customFormat="1" x14ac:dyDescent="0.2">
      <c r="A10" s="149" t="s">
        <v>247</v>
      </c>
      <c r="B10" s="149"/>
      <c r="C10" s="149"/>
      <c r="D10" s="79">
        <f>SUM(D11:D153)-D93</f>
        <v>1307523116</v>
      </c>
      <c r="E10" s="79">
        <f t="shared" ref="E10:I10" si="2">SUM(E11:E153)-E93</f>
        <v>4801610</v>
      </c>
      <c r="F10" s="79">
        <f t="shared" si="2"/>
        <v>24473170</v>
      </c>
      <c r="G10" s="79">
        <f t="shared" si="2"/>
        <v>8430500</v>
      </c>
      <c r="H10" s="79">
        <f t="shared" si="2"/>
        <v>3242500</v>
      </c>
      <c r="I10" s="79">
        <f t="shared" si="2"/>
        <v>1266575336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3">E11+F11+G11+H11+I11</f>
        <v>0</v>
      </c>
      <c r="E11" s="78"/>
      <c r="F11" s="78"/>
      <c r="G11" s="78"/>
      <c r="H11" s="78"/>
      <c r="I11" s="78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78">
        <f t="shared" si="3"/>
        <v>0</v>
      </c>
      <c r="E12" s="78"/>
      <c r="F12" s="78"/>
      <c r="G12" s="78"/>
      <c r="H12" s="78"/>
      <c r="I12" s="78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78">
        <f t="shared" si="3"/>
        <v>0</v>
      </c>
      <c r="E13" s="81"/>
      <c r="F13" s="81"/>
      <c r="G13" s="81"/>
      <c r="H13" s="81"/>
      <c r="I13" s="81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3"/>
        <v>0</v>
      </c>
      <c r="E14" s="78"/>
      <c r="F14" s="78"/>
      <c r="G14" s="78"/>
      <c r="H14" s="78"/>
      <c r="I14" s="78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78">
        <f t="shared" si="3"/>
        <v>0</v>
      </c>
      <c r="E15" s="78"/>
      <c r="F15" s="78"/>
      <c r="G15" s="78"/>
      <c r="H15" s="78"/>
      <c r="I15" s="78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78">
        <f t="shared" si="3"/>
        <v>568275</v>
      </c>
      <c r="E16" s="81">
        <v>0</v>
      </c>
      <c r="F16" s="81">
        <v>568275</v>
      </c>
      <c r="G16" s="81">
        <v>0</v>
      </c>
      <c r="H16" s="81">
        <v>0</v>
      </c>
      <c r="I16" s="81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78">
        <f t="shared" si="3"/>
        <v>0</v>
      </c>
      <c r="E17" s="78"/>
      <c r="F17" s="78"/>
      <c r="G17" s="78"/>
      <c r="H17" s="78"/>
      <c r="I17" s="78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78">
        <f t="shared" si="3"/>
        <v>0</v>
      </c>
      <c r="E18" s="78"/>
      <c r="F18" s="78"/>
      <c r="G18" s="78"/>
      <c r="H18" s="78"/>
      <c r="I18" s="78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78">
        <f t="shared" si="3"/>
        <v>0</v>
      </c>
      <c r="E19" s="78"/>
      <c r="F19" s="78"/>
      <c r="G19" s="78"/>
      <c r="H19" s="78"/>
      <c r="I19" s="78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78">
        <f t="shared" si="3"/>
        <v>0</v>
      </c>
      <c r="E20" s="78"/>
      <c r="F20" s="78"/>
      <c r="G20" s="78"/>
      <c r="H20" s="78"/>
      <c r="I20" s="78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78">
        <f t="shared" si="3"/>
        <v>0</v>
      </c>
      <c r="E21" s="78"/>
      <c r="F21" s="78"/>
      <c r="G21" s="78"/>
      <c r="H21" s="78"/>
      <c r="I21" s="78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78">
        <f t="shared" si="3"/>
        <v>0</v>
      </c>
      <c r="E22" s="78"/>
      <c r="F22" s="78"/>
      <c r="G22" s="78"/>
      <c r="H22" s="78"/>
      <c r="I22" s="78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78">
        <f t="shared" si="3"/>
        <v>0</v>
      </c>
      <c r="E23" s="78"/>
      <c r="F23" s="78"/>
      <c r="G23" s="78"/>
      <c r="H23" s="78"/>
      <c r="I23" s="78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78">
        <f t="shared" si="3"/>
        <v>0</v>
      </c>
      <c r="E24" s="78"/>
      <c r="F24" s="78"/>
      <c r="G24" s="78"/>
      <c r="H24" s="78"/>
      <c r="I24" s="78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78">
        <f t="shared" si="3"/>
        <v>0</v>
      </c>
      <c r="E25" s="78"/>
      <c r="F25" s="78"/>
      <c r="G25" s="78"/>
      <c r="H25" s="78"/>
      <c r="I25" s="78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78">
        <f t="shared" si="3"/>
        <v>0</v>
      </c>
      <c r="E26" s="78"/>
      <c r="F26" s="78"/>
      <c r="G26" s="78"/>
      <c r="H26" s="78"/>
      <c r="I26" s="78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78">
        <f t="shared" si="3"/>
        <v>0</v>
      </c>
      <c r="E27" s="78"/>
      <c r="F27" s="78"/>
      <c r="G27" s="78"/>
      <c r="H27" s="78"/>
      <c r="I27" s="78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78">
        <f t="shared" si="3"/>
        <v>0</v>
      </c>
      <c r="E28" s="81"/>
      <c r="F28" s="81"/>
      <c r="G28" s="81"/>
      <c r="H28" s="81"/>
      <c r="I28" s="81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78">
        <f t="shared" si="3"/>
        <v>0</v>
      </c>
      <c r="E29" s="78"/>
      <c r="F29" s="78"/>
      <c r="G29" s="78"/>
      <c r="H29" s="78"/>
      <c r="I29" s="78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78">
        <f t="shared" si="3"/>
        <v>0</v>
      </c>
      <c r="E30" s="78"/>
      <c r="F30" s="78"/>
      <c r="G30" s="78"/>
      <c r="H30" s="78"/>
      <c r="I30" s="78"/>
    </row>
    <row r="31" spans="1:9" x14ac:dyDescent="0.2">
      <c r="A31" s="25">
        <v>21</v>
      </c>
      <c r="B31" s="12" t="s">
        <v>81</v>
      </c>
      <c r="C31" s="10" t="s">
        <v>82</v>
      </c>
      <c r="D31" s="78">
        <f t="shared" si="3"/>
        <v>0</v>
      </c>
      <c r="E31" s="82"/>
      <c r="F31" s="82"/>
      <c r="G31" s="82"/>
      <c r="H31" s="82"/>
      <c r="I31" s="82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78">
        <f t="shared" si="3"/>
        <v>0</v>
      </c>
      <c r="E32" s="81"/>
      <c r="F32" s="81"/>
      <c r="G32" s="81"/>
      <c r="H32" s="81"/>
      <c r="I32" s="81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78">
        <f t="shared" si="3"/>
        <v>0</v>
      </c>
      <c r="E33" s="81"/>
      <c r="F33" s="81"/>
      <c r="G33" s="81"/>
      <c r="H33" s="81"/>
      <c r="I33" s="81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3"/>
        <v>0</v>
      </c>
      <c r="E34" s="78"/>
      <c r="F34" s="78"/>
      <c r="G34" s="78"/>
      <c r="H34" s="78"/>
      <c r="I34" s="78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3"/>
        <v>0</v>
      </c>
      <c r="E35" s="78"/>
      <c r="F35" s="78"/>
      <c r="G35" s="78"/>
      <c r="H35" s="78"/>
      <c r="I35" s="78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78">
        <f t="shared" si="3"/>
        <v>940995</v>
      </c>
      <c r="E36" s="78">
        <v>0</v>
      </c>
      <c r="F36" s="78">
        <v>940995</v>
      </c>
      <c r="G36" s="78">
        <v>0</v>
      </c>
      <c r="H36" s="78">
        <v>0</v>
      </c>
      <c r="I36" s="78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78">
        <f t="shared" si="3"/>
        <v>757700</v>
      </c>
      <c r="E37" s="78">
        <v>0</v>
      </c>
      <c r="F37" s="78">
        <v>757700</v>
      </c>
      <c r="G37" s="78">
        <v>0</v>
      </c>
      <c r="H37" s="78">
        <v>0</v>
      </c>
      <c r="I37" s="78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3"/>
        <v>0</v>
      </c>
      <c r="E38" s="78"/>
      <c r="F38" s="78"/>
      <c r="G38" s="78"/>
      <c r="H38" s="78"/>
      <c r="I38" s="78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78">
        <f t="shared" si="3"/>
        <v>0</v>
      </c>
      <c r="E39" s="78"/>
      <c r="F39" s="78"/>
      <c r="G39" s="78"/>
      <c r="H39" s="78"/>
      <c r="I39" s="78"/>
    </row>
    <row r="40" spans="1:9" s="22" customFormat="1" x14ac:dyDescent="0.2">
      <c r="A40" s="25">
        <v>30</v>
      </c>
      <c r="B40" s="23" t="s">
        <v>98</v>
      </c>
      <c r="C40" s="75" t="s">
        <v>292</v>
      </c>
      <c r="D40" s="78">
        <f t="shared" si="3"/>
        <v>0</v>
      </c>
      <c r="E40" s="81"/>
      <c r="F40" s="81"/>
      <c r="G40" s="81"/>
      <c r="H40" s="81"/>
      <c r="I40" s="81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3"/>
        <v>0</v>
      </c>
      <c r="E41" s="81"/>
      <c r="F41" s="81"/>
      <c r="G41" s="81"/>
      <c r="H41" s="81"/>
      <c r="I41" s="81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78">
        <f t="shared" si="3"/>
        <v>0</v>
      </c>
      <c r="E42" s="81"/>
      <c r="F42" s="81"/>
      <c r="G42" s="81"/>
      <c r="H42" s="81"/>
      <c r="I42" s="81"/>
    </row>
    <row r="43" spans="1:9" x14ac:dyDescent="0.2">
      <c r="A43" s="25">
        <v>33</v>
      </c>
      <c r="B43" s="12" t="s">
        <v>101</v>
      </c>
      <c r="C43" s="10" t="s">
        <v>39</v>
      </c>
      <c r="D43" s="78">
        <f t="shared" si="3"/>
        <v>0</v>
      </c>
      <c r="E43" s="82"/>
      <c r="F43" s="82"/>
      <c r="G43" s="82"/>
      <c r="H43" s="82"/>
      <c r="I43" s="82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78">
        <f t="shared" si="3"/>
        <v>0</v>
      </c>
      <c r="E44" s="78"/>
      <c r="F44" s="78"/>
      <c r="G44" s="78"/>
      <c r="H44" s="78"/>
      <c r="I44" s="78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78">
        <f t="shared" si="3"/>
        <v>0</v>
      </c>
      <c r="E45" s="78"/>
      <c r="F45" s="78"/>
      <c r="G45" s="78"/>
      <c r="H45" s="78"/>
      <c r="I45" s="78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78">
        <f t="shared" si="3"/>
        <v>0</v>
      </c>
      <c r="E46" s="78"/>
      <c r="F46" s="78"/>
      <c r="G46" s="78"/>
      <c r="H46" s="78"/>
      <c r="I46" s="78"/>
    </row>
    <row r="47" spans="1:9" x14ac:dyDescent="0.2">
      <c r="A47" s="25">
        <v>37</v>
      </c>
      <c r="B47" s="12" t="s">
        <v>105</v>
      </c>
      <c r="C47" s="10" t="s">
        <v>237</v>
      </c>
      <c r="D47" s="78">
        <f t="shared" si="3"/>
        <v>0</v>
      </c>
      <c r="E47" s="82"/>
      <c r="F47" s="82"/>
      <c r="G47" s="82"/>
      <c r="H47" s="82"/>
      <c r="I47" s="82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78">
        <f t="shared" si="3"/>
        <v>0</v>
      </c>
      <c r="E48" s="78"/>
      <c r="F48" s="78"/>
      <c r="G48" s="78"/>
      <c r="H48" s="78"/>
      <c r="I48" s="78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78">
        <f t="shared" si="3"/>
        <v>0</v>
      </c>
      <c r="E49" s="78"/>
      <c r="F49" s="78"/>
      <c r="G49" s="78"/>
      <c r="H49" s="78"/>
      <c r="I49" s="78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78">
        <f t="shared" si="3"/>
        <v>0</v>
      </c>
      <c r="E50" s="78"/>
      <c r="F50" s="78"/>
      <c r="G50" s="78"/>
      <c r="H50" s="78"/>
      <c r="I50" s="78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78">
        <f t="shared" si="3"/>
        <v>0</v>
      </c>
      <c r="E51" s="78"/>
      <c r="F51" s="78"/>
      <c r="G51" s="78"/>
      <c r="H51" s="78"/>
      <c r="I51" s="78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78">
        <f t="shared" si="3"/>
        <v>0</v>
      </c>
      <c r="E52" s="78"/>
      <c r="F52" s="78"/>
      <c r="G52" s="78"/>
      <c r="H52" s="78"/>
      <c r="I52" s="78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78">
        <f t="shared" si="3"/>
        <v>0</v>
      </c>
      <c r="E53" s="81"/>
      <c r="F53" s="81"/>
      <c r="G53" s="81"/>
      <c r="H53" s="81"/>
      <c r="I53" s="81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78">
        <f t="shared" si="3"/>
        <v>0</v>
      </c>
      <c r="E54" s="78"/>
      <c r="F54" s="78"/>
      <c r="G54" s="78"/>
      <c r="H54" s="78"/>
      <c r="I54" s="78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3"/>
        <v>0</v>
      </c>
      <c r="E55" s="78"/>
      <c r="F55" s="78"/>
      <c r="G55" s="78"/>
      <c r="H55" s="78"/>
      <c r="I55" s="78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78">
        <f t="shared" si="3"/>
        <v>0</v>
      </c>
      <c r="E56" s="78"/>
      <c r="F56" s="78"/>
      <c r="G56" s="78"/>
      <c r="H56" s="78"/>
      <c r="I56" s="78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78">
        <f t="shared" si="3"/>
        <v>0</v>
      </c>
      <c r="E57" s="78"/>
      <c r="F57" s="78"/>
      <c r="G57" s="78"/>
      <c r="H57" s="78"/>
      <c r="I57" s="78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78">
        <f t="shared" si="3"/>
        <v>0</v>
      </c>
      <c r="E58" s="78"/>
      <c r="F58" s="78"/>
      <c r="G58" s="78"/>
      <c r="H58" s="78"/>
      <c r="I58" s="78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3"/>
        <v>0</v>
      </c>
      <c r="E59" s="78"/>
      <c r="F59" s="78"/>
      <c r="G59" s="78"/>
      <c r="H59" s="78"/>
      <c r="I59" s="78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78">
        <f t="shared" si="3"/>
        <v>0</v>
      </c>
      <c r="E60" s="78"/>
      <c r="F60" s="78"/>
      <c r="G60" s="78"/>
      <c r="H60" s="78"/>
      <c r="I60" s="78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78">
        <f t="shared" si="3"/>
        <v>0</v>
      </c>
      <c r="E61" s="78"/>
      <c r="F61" s="78"/>
      <c r="G61" s="78"/>
      <c r="H61" s="78"/>
      <c r="I61" s="78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78">
        <f t="shared" si="3"/>
        <v>0</v>
      </c>
      <c r="E62" s="78"/>
      <c r="F62" s="78"/>
      <c r="G62" s="78"/>
      <c r="H62" s="78"/>
      <c r="I62" s="78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78">
        <f t="shared" si="3"/>
        <v>0</v>
      </c>
      <c r="E63" s="78"/>
      <c r="F63" s="78"/>
      <c r="G63" s="78"/>
      <c r="H63" s="78"/>
      <c r="I63" s="78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78">
        <f t="shared" si="3"/>
        <v>0</v>
      </c>
      <c r="E64" s="78"/>
      <c r="F64" s="78"/>
      <c r="G64" s="78"/>
      <c r="H64" s="78"/>
      <c r="I64" s="78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78">
        <f t="shared" si="3"/>
        <v>0</v>
      </c>
      <c r="E65" s="78"/>
      <c r="F65" s="78"/>
      <c r="G65" s="78"/>
      <c r="H65" s="78"/>
      <c r="I65" s="78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78">
        <f t="shared" si="3"/>
        <v>0</v>
      </c>
      <c r="E66" s="78"/>
      <c r="F66" s="78"/>
      <c r="G66" s="78"/>
      <c r="H66" s="78"/>
      <c r="I66" s="78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78">
        <f t="shared" si="3"/>
        <v>0</v>
      </c>
      <c r="E67" s="78"/>
      <c r="F67" s="78"/>
      <c r="G67" s="78"/>
      <c r="H67" s="78"/>
      <c r="I67" s="78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78">
        <f t="shared" si="3"/>
        <v>0</v>
      </c>
      <c r="E68" s="78"/>
      <c r="F68" s="78"/>
      <c r="G68" s="78"/>
      <c r="H68" s="78"/>
      <c r="I68" s="78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3"/>
        <v>0</v>
      </c>
      <c r="E69" s="78"/>
      <c r="F69" s="78"/>
      <c r="G69" s="78"/>
      <c r="H69" s="78"/>
      <c r="I69" s="78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3"/>
        <v>0</v>
      </c>
      <c r="E70" s="78"/>
      <c r="F70" s="78"/>
      <c r="G70" s="78"/>
      <c r="H70" s="78"/>
      <c r="I70" s="78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4">E71+F71+G71+H71+I71</f>
        <v>0</v>
      </c>
      <c r="E71" s="78"/>
      <c r="F71" s="78"/>
      <c r="G71" s="78"/>
      <c r="H71" s="78"/>
      <c r="I71" s="78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4"/>
        <v>0</v>
      </c>
      <c r="E72" s="78"/>
      <c r="F72" s="78"/>
      <c r="G72" s="78"/>
      <c r="H72" s="78"/>
      <c r="I72" s="78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4"/>
        <v>0</v>
      </c>
      <c r="E73" s="78"/>
      <c r="F73" s="78"/>
      <c r="G73" s="78"/>
      <c r="H73" s="78"/>
      <c r="I73" s="78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78">
        <f t="shared" si="4"/>
        <v>0</v>
      </c>
      <c r="E74" s="78"/>
      <c r="F74" s="78"/>
      <c r="G74" s="78"/>
      <c r="H74" s="78"/>
      <c r="I74" s="78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78">
        <f t="shared" si="4"/>
        <v>0</v>
      </c>
      <c r="E75" s="78"/>
      <c r="F75" s="78"/>
      <c r="G75" s="78"/>
      <c r="H75" s="78"/>
      <c r="I75" s="78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78">
        <f t="shared" si="4"/>
        <v>0</v>
      </c>
      <c r="E76" s="78"/>
      <c r="F76" s="78"/>
      <c r="G76" s="78"/>
      <c r="H76" s="78"/>
      <c r="I76" s="78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4"/>
        <v>0</v>
      </c>
      <c r="E77" s="78"/>
      <c r="F77" s="78"/>
      <c r="G77" s="78"/>
      <c r="H77" s="78"/>
      <c r="I77" s="78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4"/>
        <v>0</v>
      </c>
      <c r="E78" s="78"/>
      <c r="F78" s="78"/>
      <c r="G78" s="78"/>
      <c r="H78" s="78"/>
      <c r="I78" s="78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4"/>
        <v>0</v>
      </c>
      <c r="E79" s="78"/>
      <c r="F79" s="78"/>
      <c r="G79" s="78"/>
      <c r="H79" s="78"/>
      <c r="I79" s="78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4"/>
        <v>0</v>
      </c>
      <c r="E80" s="78"/>
      <c r="F80" s="78"/>
      <c r="G80" s="78"/>
      <c r="H80" s="78"/>
      <c r="I80" s="78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4"/>
        <v>0</v>
      </c>
      <c r="E81" s="78"/>
      <c r="F81" s="78"/>
      <c r="G81" s="78"/>
      <c r="H81" s="78"/>
      <c r="I81" s="78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4"/>
        <v>0</v>
      </c>
      <c r="E82" s="78"/>
      <c r="F82" s="78"/>
      <c r="G82" s="78"/>
      <c r="H82" s="78"/>
      <c r="I82" s="78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4"/>
        <v>0</v>
      </c>
      <c r="E83" s="78"/>
      <c r="F83" s="78"/>
      <c r="G83" s="78"/>
      <c r="H83" s="78"/>
      <c r="I83" s="78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78">
        <f t="shared" si="4"/>
        <v>0</v>
      </c>
      <c r="E84" s="78"/>
      <c r="F84" s="78"/>
      <c r="G84" s="78"/>
      <c r="H84" s="78"/>
      <c r="I84" s="78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78">
        <f t="shared" si="4"/>
        <v>0</v>
      </c>
      <c r="E85" s="78"/>
      <c r="F85" s="78"/>
      <c r="G85" s="78"/>
      <c r="H85" s="78"/>
      <c r="I85" s="78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78">
        <f t="shared" si="4"/>
        <v>0</v>
      </c>
      <c r="E86" s="78"/>
      <c r="F86" s="78"/>
      <c r="G86" s="78"/>
      <c r="H86" s="78"/>
      <c r="I86" s="78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78">
        <f t="shared" si="4"/>
        <v>0</v>
      </c>
      <c r="E87" s="78"/>
      <c r="F87" s="78"/>
      <c r="G87" s="78"/>
      <c r="H87" s="78"/>
      <c r="I87" s="78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4"/>
        <v>0</v>
      </c>
      <c r="E88" s="78"/>
      <c r="F88" s="78"/>
      <c r="G88" s="78"/>
      <c r="H88" s="78"/>
      <c r="I88" s="78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4"/>
        <v>0</v>
      </c>
      <c r="E89" s="78"/>
      <c r="F89" s="78"/>
      <c r="G89" s="78"/>
      <c r="H89" s="78"/>
      <c r="I89" s="78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78">
        <f t="shared" si="4"/>
        <v>6061600</v>
      </c>
      <c r="E90" s="78">
        <v>0</v>
      </c>
      <c r="F90" s="78">
        <v>6061600</v>
      </c>
      <c r="G90" s="78">
        <v>0</v>
      </c>
      <c r="H90" s="78">
        <v>0</v>
      </c>
      <c r="I90" s="78">
        <v>0</v>
      </c>
    </row>
    <row r="91" spans="1:9" s="1" customFormat="1" x14ac:dyDescent="0.2">
      <c r="A91" s="25">
        <v>81</v>
      </c>
      <c r="B91" s="12" t="s">
        <v>152</v>
      </c>
      <c r="C91" s="120" t="s">
        <v>391</v>
      </c>
      <c r="D91" s="78">
        <f t="shared" si="4"/>
        <v>0</v>
      </c>
      <c r="E91" s="78"/>
      <c r="F91" s="78"/>
      <c r="G91" s="78"/>
      <c r="H91" s="78"/>
      <c r="I91" s="78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78">
        <f t="shared" si="4"/>
        <v>0</v>
      </c>
      <c r="E92" s="78"/>
      <c r="F92" s="78"/>
      <c r="G92" s="78"/>
      <c r="H92" s="78"/>
      <c r="I92" s="78"/>
    </row>
    <row r="93" spans="1:9" s="1" customFormat="1" ht="24" x14ac:dyDescent="0.2">
      <c r="A93" s="128">
        <v>83</v>
      </c>
      <c r="B93" s="131" t="s">
        <v>154</v>
      </c>
      <c r="C93" s="17" t="s">
        <v>274</v>
      </c>
      <c r="D93" s="78">
        <f t="shared" si="4"/>
        <v>0</v>
      </c>
      <c r="E93" s="78"/>
      <c r="F93" s="78"/>
      <c r="G93" s="78"/>
      <c r="H93" s="78"/>
      <c r="I93" s="78"/>
    </row>
    <row r="94" spans="1:9" s="1" customFormat="1" ht="36" x14ac:dyDescent="0.2">
      <c r="A94" s="129"/>
      <c r="B94" s="132"/>
      <c r="C94" s="10" t="s">
        <v>389</v>
      </c>
      <c r="D94" s="78">
        <f t="shared" si="4"/>
        <v>0</v>
      </c>
      <c r="E94" s="78"/>
      <c r="F94" s="78"/>
      <c r="G94" s="78"/>
      <c r="H94" s="78"/>
      <c r="I94" s="78"/>
    </row>
    <row r="95" spans="1:9" s="1" customFormat="1" ht="24" x14ac:dyDescent="0.2">
      <c r="A95" s="129"/>
      <c r="B95" s="132"/>
      <c r="C95" s="10" t="s">
        <v>275</v>
      </c>
      <c r="D95" s="78">
        <f t="shared" si="4"/>
        <v>0</v>
      </c>
      <c r="E95" s="78"/>
      <c r="F95" s="78"/>
      <c r="G95" s="78"/>
      <c r="H95" s="78"/>
      <c r="I95" s="78"/>
    </row>
    <row r="96" spans="1:9" s="1" customFormat="1" ht="36" x14ac:dyDescent="0.2">
      <c r="A96" s="130"/>
      <c r="B96" s="133"/>
      <c r="C96" s="28" t="s">
        <v>390</v>
      </c>
      <c r="D96" s="78">
        <f t="shared" si="4"/>
        <v>0</v>
      </c>
      <c r="E96" s="78"/>
      <c r="F96" s="78"/>
      <c r="G96" s="78"/>
      <c r="H96" s="78"/>
      <c r="I96" s="78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4"/>
        <v>0</v>
      </c>
      <c r="E97" s="78"/>
      <c r="F97" s="78"/>
      <c r="G97" s="78"/>
      <c r="H97" s="78"/>
      <c r="I97" s="78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78">
        <f t="shared" si="4"/>
        <v>0</v>
      </c>
      <c r="E98" s="78"/>
      <c r="F98" s="78"/>
      <c r="G98" s="78"/>
      <c r="H98" s="78"/>
      <c r="I98" s="78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78">
        <f t="shared" si="4"/>
        <v>0</v>
      </c>
      <c r="E99" s="78"/>
      <c r="F99" s="78"/>
      <c r="G99" s="78"/>
      <c r="H99" s="78"/>
      <c r="I99" s="78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78">
        <f t="shared" si="4"/>
        <v>0</v>
      </c>
      <c r="E100" s="78"/>
      <c r="F100" s="78"/>
      <c r="G100" s="78"/>
      <c r="H100" s="78"/>
      <c r="I100" s="78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78">
        <f t="shared" si="4"/>
        <v>0</v>
      </c>
      <c r="E101" s="78"/>
      <c r="F101" s="78"/>
      <c r="G101" s="78"/>
      <c r="H101" s="78"/>
      <c r="I101" s="78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78">
        <f t="shared" si="4"/>
        <v>0</v>
      </c>
      <c r="E102" s="78"/>
      <c r="F102" s="78"/>
      <c r="G102" s="78"/>
      <c r="H102" s="78"/>
      <c r="I102" s="78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78">
        <f t="shared" si="4"/>
        <v>0</v>
      </c>
      <c r="E103" s="78"/>
      <c r="F103" s="78"/>
      <c r="G103" s="78"/>
      <c r="H103" s="78"/>
      <c r="I103" s="78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78">
        <f t="shared" si="4"/>
        <v>0</v>
      </c>
      <c r="E104" s="78"/>
      <c r="F104" s="78"/>
      <c r="G104" s="78"/>
      <c r="H104" s="78"/>
      <c r="I104" s="78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78">
        <f t="shared" si="4"/>
        <v>0</v>
      </c>
      <c r="E105" s="78"/>
      <c r="F105" s="78"/>
      <c r="G105" s="78"/>
      <c r="H105" s="78"/>
      <c r="I105" s="78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78">
        <f t="shared" si="4"/>
        <v>0</v>
      </c>
      <c r="E106" s="78"/>
      <c r="F106" s="78"/>
      <c r="G106" s="78"/>
      <c r="H106" s="78"/>
      <c r="I106" s="78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78">
        <f t="shared" si="4"/>
        <v>0</v>
      </c>
      <c r="E107" s="78"/>
      <c r="F107" s="78"/>
      <c r="G107" s="78"/>
      <c r="H107" s="78"/>
      <c r="I107" s="78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78">
        <f t="shared" si="4"/>
        <v>0</v>
      </c>
      <c r="E108" s="78"/>
      <c r="F108" s="78"/>
      <c r="G108" s="78"/>
      <c r="H108" s="78"/>
      <c r="I108" s="78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4"/>
        <v>0</v>
      </c>
      <c r="E109" s="78"/>
      <c r="F109" s="78"/>
      <c r="G109" s="78"/>
      <c r="H109" s="78"/>
      <c r="I109" s="78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78">
        <f t="shared" si="4"/>
        <v>0</v>
      </c>
      <c r="E110" s="81"/>
      <c r="F110" s="81"/>
      <c r="G110" s="81"/>
      <c r="H110" s="81"/>
      <c r="I110" s="81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78">
        <f t="shared" si="4"/>
        <v>0</v>
      </c>
      <c r="E111" s="78"/>
      <c r="F111" s="78"/>
      <c r="G111" s="78"/>
      <c r="H111" s="78"/>
      <c r="I111" s="78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78">
        <f t="shared" si="4"/>
        <v>0</v>
      </c>
      <c r="E112" s="78"/>
      <c r="F112" s="78"/>
      <c r="G112" s="78"/>
      <c r="H112" s="78"/>
      <c r="I112" s="78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78">
        <f t="shared" si="4"/>
        <v>0</v>
      </c>
      <c r="E113" s="78"/>
      <c r="F113" s="78"/>
      <c r="G113" s="78"/>
      <c r="H113" s="78"/>
      <c r="I113" s="78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4"/>
        <v>0</v>
      </c>
      <c r="E114" s="78"/>
      <c r="F114" s="78"/>
      <c r="G114" s="78"/>
      <c r="H114" s="78"/>
      <c r="I114" s="78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4"/>
        <v>197666857</v>
      </c>
      <c r="E115" s="78">
        <v>0</v>
      </c>
      <c r="F115" s="78">
        <v>0</v>
      </c>
      <c r="G115" s="78">
        <v>0</v>
      </c>
      <c r="H115" s="78">
        <v>0</v>
      </c>
      <c r="I115" s="78">
        <v>197666857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4"/>
        <v>0</v>
      </c>
      <c r="E116" s="78"/>
      <c r="F116" s="78"/>
      <c r="G116" s="78"/>
      <c r="H116" s="78"/>
      <c r="I116" s="78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4"/>
        <v>28843288</v>
      </c>
      <c r="E117" s="78">
        <v>0</v>
      </c>
      <c r="F117" s="78">
        <v>0</v>
      </c>
      <c r="G117" s="78">
        <v>0</v>
      </c>
      <c r="H117" s="78">
        <v>0</v>
      </c>
      <c r="I117" s="78">
        <v>28843288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4"/>
        <v>0</v>
      </c>
      <c r="E118" s="78"/>
      <c r="F118" s="78"/>
      <c r="G118" s="78"/>
      <c r="H118" s="78"/>
      <c r="I118" s="78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4"/>
        <v>0</v>
      </c>
      <c r="E119" s="78"/>
      <c r="F119" s="78"/>
      <c r="G119" s="78"/>
      <c r="H119" s="78"/>
      <c r="I119" s="78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4"/>
        <v>0</v>
      </c>
      <c r="E120" s="78"/>
      <c r="F120" s="78"/>
      <c r="G120" s="78"/>
      <c r="H120" s="78"/>
      <c r="I120" s="78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4"/>
        <v>0</v>
      </c>
      <c r="E121" s="78"/>
      <c r="F121" s="78"/>
      <c r="G121" s="78"/>
      <c r="H121" s="78"/>
      <c r="I121" s="78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4"/>
        <v>743880178</v>
      </c>
      <c r="E122" s="78">
        <v>3865060</v>
      </c>
      <c r="F122" s="78">
        <v>0</v>
      </c>
      <c r="G122" s="78">
        <v>0</v>
      </c>
      <c r="H122" s="78">
        <v>0</v>
      </c>
      <c r="I122" s="78">
        <v>740015118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4"/>
        <v>0</v>
      </c>
      <c r="E123" s="78"/>
      <c r="F123" s="78"/>
      <c r="G123" s="78"/>
      <c r="H123" s="78"/>
      <c r="I123" s="78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4"/>
        <v>0</v>
      </c>
      <c r="E124" s="78"/>
      <c r="F124" s="78"/>
      <c r="G124" s="78"/>
      <c r="H124" s="78"/>
      <c r="I124" s="78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4"/>
        <v>0</v>
      </c>
      <c r="E125" s="78"/>
      <c r="F125" s="78"/>
      <c r="G125" s="78"/>
      <c r="H125" s="78"/>
      <c r="I125" s="78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4"/>
        <v>0</v>
      </c>
      <c r="E126" s="78"/>
      <c r="F126" s="78"/>
      <c r="G126" s="78"/>
      <c r="H126" s="78"/>
      <c r="I126" s="78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4"/>
        <v>0</v>
      </c>
      <c r="E127" s="78"/>
      <c r="F127" s="78"/>
      <c r="G127" s="78"/>
      <c r="H127" s="78"/>
      <c r="I127" s="78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4"/>
        <v>0</v>
      </c>
      <c r="E128" s="78"/>
      <c r="F128" s="78"/>
      <c r="G128" s="78"/>
      <c r="H128" s="78"/>
      <c r="I128" s="78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4"/>
        <v>0</v>
      </c>
      <c r="E129" s="78"/>
      <c r="F129" s="78"/>
      <c r="G129" s="78"/>
      <c r="H129" s="78"/>
      <c r="I129" s="78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4"/>
        <v>0</v>
      </c>
      <c r="E130" s="78"/>
      <c r="F130" s="78"/>
      <c r="G130" s="78"/>
      <c r="H130" s="78"/>
      <c r="I130" s="78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4"/>
        <v>0</v>
      </c>
      <c r="E131" s="78"/>
      <c r="F131" s="78"/>
      <c r="G131" s="78"/>
      <c r="H131" s="78"/>
      <c r="I131" s="78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4"/>
        <v>33304178</v>
      </c>
      <c r="E132" s="78">
        <v>0</v>
      </c>
      <c r="F132" s="78">
        <v>0</v>
      </c>
      <c r="G132" s="78">
        <v>0</v>
      </c>
      <c r="H132" s="78">
        <v>0</v>
      </c>
      <c r="I132" s="78">
        <v>33304178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4"/>
        <v>0</v>
      </c>
      <c r="E133" s="78"/>
      <c r="F133" s="78"/>
      <c r="G133" s="78"/>
      <c r="H133" s="78"/>
      <c r="I133" s="78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4"/>
        <v>239723549</v>
      </c>
      <c r="E134" s="78">
        <v>936550</v>
      </c>
      <c r="F134" s="78">
        <v>0</v>
      </c>
      <c r="G134" s="78">
        <v>0</v>
      </c>
      <c r="H134" s="78">
        <v>0</v>
      </c>
      <c r="I134" s="78">
        <v>238786999</v>
      </c>
    </row>
    <row r="135" spans="1:9" s="1" customFormat="1" ht="24" x14ac:dyDescent="0.2">
      <c r="A135" s="25">
        <v>122</v>
      </c>
      <c r="B135" s="26" t="s">
        <v>211</v>
      </c>
      <c r="C135" s="93" t="s">
        <v>387</v>
      </c>
      <c r="D135" s="78">
        <f t="shared" ref="D135:D153" si="5">E135+F135+G135+H135+I135</f>
        <v>0</v>
      </c>
      <c r="E135" s="78"/>
      <c r="F135" s="78"/>
      <c r="G135" s="78"/>
      <c r="H135" s="78"/>
      <c r="I135" s="78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5"/>
        <v>23111530</v>
      </c>
      <c r="E136" s="78">
        <v>0</v>
      </c>
      <c r="F136" s="78">
        <v>9486970</v>
      </c>
      <c r="G136" s="78">
        <v>8430500</v>
      </c>
      <c r="H136" s="78">
        <v>3242500</v>
      </c>
      <c r="I136" s="78">
        <v>1951560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5"/>
        <v>0</v>
      </c>
      <c r="E137" s="82"/>
      <c r="F137" s="82"/>
      <c r="G137" s="82"/>
      <c r="H137" s="82"/>
      <c r="I137" s="82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78">
        <f t="shared" si="5"/>
        <v>2760370</v>
      </c>
      <c r="E138" s="78">
        <v>0</v>
      </c>
      <c r="F138" s="78">
        <v>2760370</v>
      </c>
      <c r="G138" s="78">
        <v>0</v>
      </c>
      <c r="H138" s="78">
        <v>0</v>
      </c>
      <c r="I138" s="78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78">
        <f t="shared" si="5"/>
        <v>26570716</v>
      </c>
      <c r="E139" s="78">
        <v>0</v>
      </c>
      <c r="F139" s="78">
        <v>563380</v>
      </c>
      <c r="G139" s="78">
        <v>0</v>
      </c>
      <c r="H139" s="78">
        <v>0</v>
      </c>
      <c r="I139" s="78">
        <v>26007336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5"/>
        <v>0</v>
      </c>
      <c r="E140" s="78"/>
      <c r="F140" s="78"/>
      <c r="G140" s="78"/>
      <c r="H140" s="78"/>
      <c r="I140" s="78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78">
        <f t="shared" si="5"/>
        <v>0</v>
      </c>
      <c r="E141" s="78"/>
      <c r="F141" s="78"/>
      <c r="G141" s="78"/>
      <c r="H141" s="78"/>
      <c r="I141" s="78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78">
        <f t="shared" si="5"/>
        <v>0</v>
      </c>
      <c r="E142" s="78"/>
      <c r="F142" s="78"/>
      <c r="G142" s="78"/>
      <c r="H142" s="78"/>
      <c r="I142" s="78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5"/>
        <v>0</v>
      </c>
      <c r="E143" s="78"/>
      <c r="F143" s="78"/>
      <c r="G143" s="78"/>
      <c r="H143" s="78"/>
      <c r="I143" s="78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78">
        <f t="shared" si="5"/>
        <v>0</v>
      </c>
      <c r="E144" s="78"/>
      <c r="F144" s="78"/>
      <c r="G144" s="78"/>
      <c r="H144" s="78"/>
      <c r="I144" s="78"/>
    </row>
    <row r="145" spans="1:61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5"/>
        <v>681930</v>
      </c>
      <c r="E145" s="78">
        <v>0</v>
      </c>
      <c r="F145" s="78">
        <v>681930</v>
      </c>
      <c r="G145" s="78">
        <v>0</v>
      </c>
      <c r="H145" s="78">
        <v>0</v>
      </c>
      <c r="I145" s="78">
        <v>0</v>
      </c>
    </row>
    <row r="146" spans="1:61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5"/>
        <v>757700</v>
      </c>
      <c r="E146" s="78">
        <v>0</v>
      </c>
      <c r="F146" s="78">
        <v>757700</v>
      </c>
      <c r="G146" s="78">
        <v>0</v>
      </c>
      <c r="H146" s="78">
        <v>0</v>
      </c>
      <c r="I146" s="78">
        <v>0</v>
      </c>
    </row>
    <row r="147" spans="1:61" x14ac:dyDescent="0.2">
      <c r="A147" s="25">
        <v>134</v>
      </c>
      <c r="B147" s="26" t="s">
        <v>226</v>
      </c>
      <c r="C147" s="10" t="s">
        <v>227</v>
      </c>
      <c r="D147" s="78">
        <f t="shared" si="5"/>
        <v>1894250</v>
      </c>
      <c r="E147" s="82">
        <v>0</v>
      </c>
      <c r="F147" s="82">
        <v>1894250</v>
      </c>
      <c r="G147" s="82">
        <v>0</v>
      </c>
      <c r="H147" s="82">
        <v>0</v>
      </c>
      <c r="I147" s="82">
        <v>0</v>
      </c>
    </row>
    <row r="148" spans="1:61" x14ac:dyDescent="0.2">
      <c r="A148" s="25">
        <v>135</v>
      </c>
      <c r="B148" s="12" t="s">
        <v>228</v>
      </c>
      <c r="C148" s="10" t="s">
        <v>229</v>
      </c>
      <c r="D148" s="78">
        <f t="shared" si="5"/>
        <v>0</v>
      </c>
      <c r="E148" s="82"/>
      <c r="F148" s="82"/>
      <c r="G148" s="82"/>
      <c r="H148" s="82"/>
      <c r="I148" s="82"/>
    </row>
    <row r="149" spans="1:61" ht="12.75" x14ac:dyDescent="0.2">
      <c r="A149" s="25">
        <v>136</v>
      </c>
      <c r="B149" s="20" t="s">
        <v>230</v>
      </c>
      <c r="C149" s="13" t="s">
        <v>231</v>
      </c>
      <c r="D149" s="78">
        <f t="shared" si="5"/>
        <v>0</v>
      </c>
      <c r="E149" s="82"/>
      <c r="F149" s="82"/>
      <c r="G149" s="82"/>
      <c r="H149" s="82"/>
      <c r="I149" s="82"/>
    </row>
    <row r="150" spans="1:61" ht="12.75" x14ac:dyDescent="0.2">
      <c r="A150" s="25">
        <v>137</v>
      </c>
      <c r="B150" s="68" t="s">
        <v>278</v>
      </c>
      <c r="C150" s="69" t="s">
        <v>279</v>
      </c>
      <c r="D150" s="78">
        <f t="shared" si="5"/>
        <v>0</v>
      </c>
      <c r="E150" s="82"/>
      <c r="F150" s="82"/>
      <c r="G150" s="82"/>
      <c r="H150" s="82"/>
      <c r="I150" s="82"/>
    </row>
    <row r="151" spans="1:61" ht="12.75" x14ac:dyDescent="0.2">
      <c r="A151" s="25">
        <v>138</v>
      </c>
      <c r="B151" s="70" t="s">
        <v>280</v>
      </c>
      <c r="C151" s="71" t="s">
        <v>281</v>
      </c>
      <c r="D151" s="78">
        <f t="shared" si="5"/>
        <v>0</v>
      </c>
      <c r="E151" s="82"/>
      <c r="F151" s="82"/>
      <c r="G151" s="82"/>
      <c r="H151" s="82"/>
      <c r="I151" s="82"/>
    </row>
    <row r="152" spans="1:61" ht="12.75" x14ac:dyDescent="0.2">
      <c r="A152" s="25">
        <v>139</v>
      </c>
      <c r="B152" s="72" t="s">
        <v>282</v>
      </c>
      <c r="C152" s="73" t="s">
        <v>283</v>
      </c>
      <c r="D152" s="78">
        <f t="shared" si="5"/>
        <v>0</v>
      </c>
      <c r="E152" s="82"/>
      <c r="F152" s="82"/>
      <c r="G152" s="82"/>
      <c r="H152" s="82"/>
      <c r="I152" s="82"/>
    </row>
    <row r="153" spans="1:61" x14ac:dyDescent="0.2">
      <c r="A153" s="25">
        <v>140</v>
      </c>
      <c r="B153" s="25" t="s">
        <v>288</v>
      </c>
      <c r="C153" s="74" t="s">
        <v>289</v>
      </c>
      <c r="D153" s="78">
        <f t="shared" si="5"/>
        <v>0</v>
      </c>
      <c r="E153" s="82"/>
      <c r="F153" s="82"/>
      <c r="G153" s="82"/>
      <c r="H153" s="82"/>
      <c r="I153" s="82"/>
    </row>
    <row r="156" spans="1:61" s="4" customFormat="1" x14ac:dyDescent="0.2">
      <c r="A156" s="6"/>
      <c r="B156" s="6"/>
      <c r="C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</row>
    <row r="157" spans="1:61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BG161"/>
  <sheetViews>
    <sheetView zoomScale="98" zoomScaleNormal="98" workbookViewId="0">
      <selection activeCell="J18" sqref="J1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3.85546875" style="8" customWidth="1"/>
    <col min="8" max="16384" width="9.140625" style="8"/>
  </cols>
  <sheetData>
    <row r="2" spans="1:7" ht="42" customHeight="1" x14ac:dyDescent="0.2">
      <c r="A2" s="160" t="s">
        <v>373</v>
      </c>
      <c r="B2" s="160"/>
      <c r="C2" s="160"/>
      <c r="D2" s="160"/>
      <c r="E2" s="160"/>
      <c r="F2" s="160"/>
      <c r="G2" s="160"/>
    </row>
    <row r="3" spans="1:7" x14ac:dyDescent="0.2">
      <c r="C3" s="9"/>
      <c r="G3" s="8" t="s">
        <v>309</v>
      </c>
    </row>
    <row r="4" spans="1:7" s="2" customFormat="1" ht="28.5" customHeight="1" x14ac:dyDescent="0.2">
      <c r="A4" s="151" t="s">
        <v>46</v>
      </c>
      <c r="B4" s="151" t="s">
        <v>59</v>
      </c>
      <c r="C4" s="152" t="s">
        <v>47</v>
      </c>
      <c r="D4" s="201" t="s">
        <v>350</v>
      </c>
      <c r="E4" s="202"/>
      <c r="F4" s="202"/>
      <c r="G4" s="203"/>
    </row>
    <row r="5" spans="1:7" ht="18" customHeight="1" x14ac:dyDescent="0.2">
      <c r="A5" s="151"/>
      <c r="B5" s="151"/>
      <c r="C5" s="152"/>
      <c r="D5" s="204" t="s">
        <v>291</v>
      </c>
      <c r="E5" s="201" t="s">
        <v>304</v>
      </c>
      <c r="F5" s="202"/>
      <c r="G5" s="203"/>
    </row>
    <row r="6" spans="1:7" ht="14.25" customHeight="1" x14ac:dyDescent="0.2">
      <c r="A6" s="151"/>
      <c r="B6" s="151"/>
      <c r="C6" s="152"/>
      <c r="D6" s="205"/>
      <c r="E6" s="204" t="s">
        <v>286</v>
      </c>
      <c r="F6" s="204" t="s">
        <v>285</v>
      </c>
      <c r="G6" s="204" t="s">
        <v>351</v>
      </c>
    </row>
    <row r="7" spans="1:7" ht="21.75" customHeight="1" x14ac:dyDescent="0.2">
      <c r="A7" s="151"/>
      <c r="B7" s="151"/>
      <c r="C7" s="152"/>
      <c r="D7" s="206"/>
      <c r="E7" s="206"/>
      <c r="F7" s="206"/>
      <c r="G7" s="206"/>
    </row>
    <row r="8" spans="1:7" s="2" customFormat="1" x14ac:dyDescent="0.2">
      <c r="A8" s="149" t="s">
        <v>248</v>
      </c>
      <c r="B8" s="149"/>
      <c r="C8" s="149"/>
      <c r="D8" s="79">
        <f>D10+D9</f>
        <v>1554017603.4299998</v>
      </c>
      <c r="E8" s="79">
        <f t="shared" ref="E8:G8" si="0">E10+E9</f>
        <v>255943551</v>
      </c>
      <c r="F8" s="79">
        <f t="shared" si="0"/>
        <v>270728014.43000001</v>
      </c>
      <c r="G8" s="79">
        <f t="shared" si="0"/>
        <v>1027346038</v>
      </c>
    </row>
    <row r="9" spans="1:7" s="3" customFormat="1" ht="11.25" customHeight="1" x14ac:dyDescent="0.2">
      <c r="A9" s="5"/>
      <c r="B9" s="5"/>
      <c r="C9" s="11" t="s">
        <v>56</v>
      </c>
      <c r="D9" s="78">
        <v>50772687</v>
      </c>
      <c r="E9" s="80">
        <v>2219638</v>
      </c>
      <c r="F9" s="80">
        <v>19720531</v>
      </c>
      <c r="G9" s="80">
        <v>28832518</v>
      </c>
    </row>
    <row r="10" spans="1:7" s="2" customFormat="1" x14ac:dyDescent="0.2">
      <c r="A10" s="149" t="s">
        <v>247</v>
      </c>
      <c r="B10" s="149"/>
      <c r="C10" s="149"/>
      <c r="D10" s="79">
        <f t="shared" ref="D10:G10" si="1">SUM(D11:D153)-D93</f>
        <v>1503244916.4299998</v>
      </c>
      <c r="E10" s="79">
        <f t="shared" si="1"/>
        <v>253723913</v>
      </c>
      <c r="F10" s="79">
        <f t="shared" si="1"/>
        <v>251007483.43000001</v>
      </c>
      <c r="G10" s="79">
        <f t="shared" si="1"/>
        <v>998513520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E11+F11+G11</f>
        <v>0</v>
      </c>
      <c r="E11" s="78"/>
      <c r="F11" s="78"/>
      <c r="G11" s="78">
        <v>0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8">
        <f t="shared" si="2"/>
        <v>0</v>
      </c>
      <c r="E12" s="78"/>
      <c r="F12" s="78"/>
      <c r="G12" s="78">
        <v>0</v>
      </c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0</v>
      </c>
      <c r="E13" s="81"/>
      <c r="F13" s="81"/>
      <c r="G13" s="81">
        <v>0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  <c r="G14" s="78">
        <v>0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  <c r="G15" s="78">
        <v>0</v>
      </c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35837044.5</v>
      </c>
      <c r="E16" s="81"/>
      <c r="F16" s="81">
        <v>8628120.5</v>
      </c>
      <c r="G16" s="81">
        <v>27208924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18964239</v>
      </c>
      <c r="E17" s="78">
        <v>9104480</v>
      </c>
      <c r="F17" s="78">
        <v>9859759</v>
      </c>
      <c r="G17" s="78">
        <v>0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  <c r="G18" s="78">
        <v>0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  <c r="G19" s="78">
        <v>0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  <c r="G20" s="78">
        <v>0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  <c r="G21" s="78">
        <v>0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  <c r="G22" s="78">
        <v>0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  <c r="G23" s="78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  <c r="G24" s="78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  <c r="G25" s="78">
        <v>0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  <c r="G26" s="78">
        <v>0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  <c r="G27" s="78">
        <v>0</v>
      </c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37191341.329999998</v>
      </c>
      <c r="E28" s="81">
        <v>4436647</v>
      </c>
      <c r="F28" s="81">
        <v>11999879.33</v>
      </c>
      <c r="G28" s="81">
        <v>20754815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  <c r="G29" s="78">
        <v>0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  <c r="G30" s="78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13793582</v>
      </c>
      <c r="E31" s="82"/>
      <c r="F31" s="82"/>
      <c r="G31" s="82">
        <v>13793582</v>
      </c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4930240</v>
      </c>
      <c r="E32" s="81"/>
      <c r="F32" s="81"/>
      <c r="G32" s="81">
        <v>4930240</v>
      </c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0</v>
      </c>
      <c r="E33" s="81"/>
      <c r="F33" s="81"/>
      <c r="G33" s="81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  <c r="G34" s="78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19406617.800000001</v>
      </c>
      <c r="E35" s="78"/>
      <c r="F35" s="78">
        <v>19406617.800000001</v>
      </c>
      <c r="G35" s="78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30803945</v>
      </c>
      <c r="E36" s="78"/>
      <c r="F36" s="78"/>
      <c r="G36" s="78">
        <v>30803945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0</v>
      </c>
      <c r="E37" s="78"/>
      <c r="F37" s="78"/>
      <c r="G37" s="78">
        <v>0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15361880</v>
      </c>
      <c r="E38" s="78"/>
      <c r="F38" s="78"/>
      <c r="G38" s="78">
        <v>15361880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  <c r="G39" s="78"/>
    </row>
    <row r="40" spans="1:7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/>
      <c r="F40" s="81"/>
      <c r="G40" s="81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/>
      <c r="F41" s="81"/>
      <c r="G41" s="81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13320817</v>
      </c>
      <c r="E42" s="81"/>
      <c r="F42" s="81"/>
      <c r="G42" s="81">
        <v>13320817</v>
      </c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4492720</v>
      </c>
      <c r="E43" s="82">
        <v>4492720</v>
      </c>
      <c r="F43" s="82"/>
      <c r="G43" s="82">
        <v>0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  <c r="G44" s="78">
        <v>0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13862198</v>
      </c>
      <c r="E45" s="78">
        <v>5511030</v>
      </c>
      <c r="F45" s="78">
        <v>8351168</v>
      </c>
      <c r="G45" s="78">
        <v>0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  <c r="G46" s="78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/>
      <c r="F47" s="82"/>
      <c r="G47" s="82">
        <v>0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  <c r="G48" s="78">
        <v>0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  <c r="G49" s="78">
        <v>0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  <c r="G50" s="78">
        <v>0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  <c r="G51" s="78">
        <v>0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/>
      <c r="F52" s="78"/>
      <c r="G52" s="78">
        <v>0</v>
      </c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30286113</v>
      </c>
      <c r="E53" s="81"/>
      <c r="F53" s="81">
        <v>10984878</v>
      </c>
      <c r="G53" s="81">
        <v>19301235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  <c r="G54" s="78">
        <v>0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  <c r="G55" s="78">
        <v>0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  <c r="G56" s="78">
        <v>0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2548710</v>
      </c>
      <c r="E57" s="78">
        <v>2548710</v>
      </c>
      <c r="F57" s="78"/>
      <c r="G57" s="78">
        <v>0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  <c r="G58" s="78">
        <v>0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  <c r="G59" s="78">
        <v>0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  <c r="G60" s="78">
        <v>0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  <c r="G61" s="78">
        <v>0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  <c r="G62" s="78">
        <v>0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  <c r="G63" s="78">
        <v>0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  <c r="G64" s="78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  <c r="G65" s="78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10518852</v>
      </c>
      <c r="E66" s="78"/>
      <c r="F66" s="78">
        <v>10518852</v>
      </c>
      <c r="G66" s="78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6983160</v>
      </c>
      <c r="E67" s="78">
        <v>6983160</v>
      </c>
      <c r="F67" s="78"/>
      <c r="G67" s="78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7042020</v>
      </c>
      <c r="E68" s="78">
        <v>7042020</v>
      </c>
      <c r="F68" s="78"/>
      <c r="G68" s="78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  <c r="G69" s="78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7081934</v>
      </c>
      <c r="E70" s="78">
        <v>7081934</v>
      </c>
      <c r="F70" s="78"/>
      <c r="G70" s="78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E71+F71+G71</f>
        <v>7023990</v>
      </c>
      <c r="E71" s="78">
        <v>7023990</v>
      </c>
      <c r="F71" s="78"/>
      <c r="G71" s="78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3"/>
        <v>0</v>
      </c>
      <c r="E72" s="78"/>
      <c r="F72" s="78"/>
      <c r="G72" s="78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3"/>
        <v>0</v>
      </c>
      <c r="E73" s="78"/>
      <c r="F73" s="78"/>
      <c r="G73" s="78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8">
        <f t="shared" si="3"/>
        <v>3369540</v>
      </c>
      <c r="E74" s="78">
        <v>3369540</v>
      </c>
      <c r="F74" s="78"/>
      <c r="G74" s="78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8">
        <f t="shared" si="3"/>
        <v>10296080</v>
      </c>
      <c r="E75" s="78">
        <v>4557315</v>
      </c>
      <c r="F75" s="78">
        <v>5738765</v>
      </c>
      <c r="G75" s="78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8">
        <f t="shared" si="3"/>
        <v>5615900</v>
      </c>
      <c r="E76" s="78">
        <v>5615900</v>
      </c>
      <c r="F76" s="78"/>
      <c r="G76" s="78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  <c r="G77" s="78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  <c r="G78" s="78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  <c r="G79" s="78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  <c r="G80" s="78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  <c r="G81" s="78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  <c r="G82" s="78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  <c r="G83" s="78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9784704</v>
      </c>
      <c r="E84" s="78"/>
      <c r="F84" s="78"/>
      <c r="G84" s="78">
        <v>9784704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42799339.399999999</v>
      </c>
      <c r="E85" s="78">
        <v>2219955</v>
      </c>
      <c r="F85" s="78">
        <v>10056820.4</v>
      </c>
      <c r="G85" s="78">
        <v>30522564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46601036.859999999</v>
      </c>
      <c r="E86" s="78">
        <v>5667870</v>
      </c>
      <c r="F86" s="78">
        <v>4479698.8600000003</v>
      </c>
      <c r="G86" s="78">
        <v>36453468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1283870</v>
      </c>
      <c r="E87" s="78">
        <v>1283870</v>
      </c>
      <c r="F87" s="78"/>
      <c r="G87" s="78">
        <v>0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44199661.850000001</v>
      </c>
      <c r="E88" s="78">
        <v>4596741</v>
      </c>
      <c r="F88" s="78">
        <v>10102756.85</v>
      </c>
      <c r="G88" s="78">
        <v>29500164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176053710.06</v>
      </c>
      <c r="E89" s="78">
        <v>3303320</v>
      </c>
      <c r="F89" s="78">
        <v>8458356.0600000005</v>
      </c>
      <c r="G89" s="78">
        <v>164292034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123245085</v>
      </c>
      <c r="E90" s="78">
        <v>2246360</v>
      </c>
      <c r="F90" s="78"/>
      <c r="G90" s="78">
        <v>120998725</v>
      </c>
    </row>
    <row r="91" spans="1:7" s="1" customFormat="1" x14ac:dyDescent="0.2">
      <c r="A91" s="25">
        <v>81</v>
      </c>
      <c r="B91" s="12" t="s">
        <v>152</v>
      </c>
      <c r="C91" s="10" t="s">
        <v>391</v>
      </c>
      <c r="D91" s="78">
        <f t="shared" si="3"/>
        <v>0</v>
      </c>
      <c r="E91" s="78"/>
      <c r="F91" s="78"/>
      <c r="G91" s="78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/>
      <c r="F92" s="78"/>
      <c r="G92" s="78"/>
    </row>
    <row r="93" spans="1:7" s="1" customFormat="1" ht="24" x14ac:dyDescent="0.2">
      <c r="A93" s="128">
        <v>83</v>
      </c>
      <c r="B93" s="131" t="s">
        <v>154</v>
      </c>
      <c r="C93" s="17" t="s">
        <v>274</v>
      </c>
      <c r="D93" s="78">
        <f t="shared" si="3"/>
        <v>0</v>
      </c>
      <c r="E93" s="78"/>
      <c r="F93" s="78"/>
      <c r="G93" s="78">
        <v>0</v>
      </c>
    </row>
    <row r="94" spans="1:7" s="1" customFormat="1" ht="36" x14ac:dyDescent="0.2">
      <c r="A94" s="129"/>
      <c r="B94" s="132"/>
      <c r="C94" s="10" t="s">
        <v>389</v>
      </c>
      <c r="D94" s="78">
        <f t="shared" si="3"/>
        <v>0</v>
      </c>
      <c r="E94" s="78"/>
      <c r="F94" s="78"/>
      <c r="G94" s="78"/>
    </row>
    <row r="95" spans="1:7" s="1" customFormat="1" ht="24" x14ac:dyDescent="0.2">
      <c r="A95" s="129"/>
      <c r="B95" s="132"/>
      <c r="C95" s="10" t="s">
        <v>275</v>
      </c>
      <c r="D95" s="78">
        <f t="shared" si="3"/>
        <v>0</v>
      </c>
      <c r="E95" s="78"/>
      <c r="F95" s="78"/>
      <c r="G95" s="78"/>
    </row>
    <row r="96" spans="1:7" s="1" customFormat="1" ht="36" x14ac:dyDescent="0.2">
      <c r="A96" s="130"/>
      <c r="B96" s="133"/>
      <c r="C96" s="28" t="s">
        <v>390</v>
      </c>
      <c r="D96" s="78">
        <f t="shared" si="3"/>
        <v>0</v>
      </c>
      <c r="E96" s="78"/>
      <c r="F96" s="78"/>
      <c r="G96" s="78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  <c r="G97" s="78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  <c r="G98" s="78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45035951.829999998</v>
      </c>
      <c r="E99" s="78">
        <v>11020303</v>
      </c>
      <c r="F99" s="78">
        <v>9602778.8299999982</v>
      </c>
      <c r="G99" s="78">
        <v>24412870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2010545</v>
      </c>
      <c r="E100" s="78">
        <v>2010545</v>
      </c>
      <c r="F100" s="78"/>
      <c r="G100" s="78">
        <v>0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2825250</v>
      </c>
      <c r="E101" s="78">
        <v>2825250</v>
      </c>
      <c r="F101" s="78"/>
      <c r="G101" s="78">
        <v>0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  <c r="G102" s="78">
        <v>0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  <c r="G103" s="78">
        <v>0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  <c r="G104" s="78">
        <v>0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  <c r="G105" s="78">
        <v>0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  <c r="G106" s="78">
        <v>0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  <c r="G107" s="78">
        <v>0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  <c r="G108" s="78">
        <v>0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  <c r="G109" s="78">
        <v>0</v>
      </c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13826413</v>
      </c>
      <c r="E110" s="81">
        <v>2565711</v>
      </c>
      <c r="F110" s="81"/>
      <c r="G110" s="81">
        <v>11260702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  <c r="G111" s="78">
        <v>0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  <c r="G112" s="78">
        <v>0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  <c r="G113" s="78">
        <v>0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5615900</v>
      </c>
      <c r="E114" s="78">
        <v>5615900</v>
      </c>
      <c r="F114" s="78"/>
      <c r="G114" s="78">
        <v>0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/>
      <c r="F115" s="78"/>
      <c r="G115" s="78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  <c r="G116" s="78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/>
      <c r="F117" s="78"/>
      <c r="G117" s="78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  <c r="G118" s="78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  <c r="G119" s="78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  <c r="G120" s="78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  <c r="G121" s="78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/>
      <c r="F122" s="78"/>
      <c r="G122" s="78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  <c r="G123" s="78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  <c r="G124" s="78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  <c r="G125" s="78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  <c r="G126" s="78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  <c r="G127" s="78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  <c r="G128" s="78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  <c r="G129" s="78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  <c r="G130" s="78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  <c r="G131" s="78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/>
      <c r="F132" s="78"/>
      <c r="G132" s="78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  <c r="G133" s="78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/>
      <c r="F134" s="78"/>
      <c r="G134" s="78"/>
    </row>
    <row r="135" spans="1:7" s="1" customFormat="1" ht="24" x14ac:dyDescent="0.2">
      <c r="A135" s="25">
        <v>122</v>
      </c>
      <c r="B135" s="26" t="s">
        <v>211</v>
      </c>
      <c r="C135" s="93" t="s">
        <v>387</v>
      </c>
      <c r="D135" s="78">
        <f t="shared" ref="D135:D153" si="4">E135+F135+G135</f>
        <v>0</v>
      </c>
      <c r="E135" s="78"/>
      <c r="F135" s="78"/>
      <c r="G135" s="78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91665701</v>
      </c>
      <c r="E136" s="78"/>
      <c r="F136" s="78"/>
      <c r="G136" s="78">
        <v>91665701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9073000</v>
      </c>
      <c r="E137" s="82">
        <v>9073000</v>
      </c>
      <c r="F137" s="82"/>
      <c r="G137" s="82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32495254</v>
      </c>
      <c r="E138" s="78">
        <v>3697200</v>
      </c>
      <c r="F138" s="78"/>
      <c r="G138" s="78">
        <v>28798054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57481585</v>
      </c>
      <c r="E139" s="78">
        <v>8997073</v>
      </c>
      <c r="F139" s="78">
        <v>14646504</v>
      </c>
      <c r="G139" s="78">
        <v>33838008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0</v>
      </c>
      <c r="E140" s="78"/>
      <c r="F140" s="78"/>
      <c r="G140" s="78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  <c r="G141" s="78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/>
      <c r="F142" s="78"/>
      <c r="G142" s="78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141238635.19999999</v>
      </c>
      <c r="E143" s="78">
        <v>87822849</v>
      </c>
      <c r="F143" s="78">
        <v>53415786.200000003</v>
      </c>
      <c r="G143" s="78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190932799.80000001</v>
      </c>
      <c r="E144" s="78">
        <v>21241080</v>
      </c>
      <c r="F144" s="78">
        <v>48385381.799999997</v>
      </c>
      <c r="G144" s="78">
        <v>121306338</v>
      </c>
    </row>
    <row r="145" spans="1:59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89382621</v>
      </c>
      <c r="E145" s="78">
        <v>10021410</v>
      </c>
      <c r="F145" s="78"/>
      <c r="G145" s="78">
        <v>79361211</v>
      </c>
    </row>
    <row r="146" spans="1:59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66689715.799999997</v>
      </c>
      <c r="E146" s="78">
        <v>1748030</v>
      </c>
      <c r="F146" s="78">
        <v>6371360.8000000007</v>
      </c>
      <c r="G146" s="78">
        <v>58570325</v>
      </c>
    </row>
    <row r="147" spans="1:59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82"/>
      <c r="F147" s="82"/>
      <c r="G147" s="82">
        <v>0</v>
      </c>
    </row>
    <row r="148" spans="1:59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/>
      <c r="F148" s="82"/>
      <c r="G148" s="82"/>
    </row>
    <row r="149" spans="1:59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/>
      <c r="F149" s="82"/>
      <c r="G149" s="82"/>
    </row>
    <row r="150" spans="1:59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/>
      <c r="F150" s="82"/>
      <c r="G150" s="82"/>
    </row>
    <row r="151" spans="1:59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/>
    </row>
    <row r="152" spans="1:59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/>
    </row>
    <row r="153" spans="1:59" x14ac:dyDescent="0.2">
      <c r="A153" s="25">
        <v>140</v>
      </c>
      <c r="B153" s="25" t="s">
        <v>288</v>
      </c>
      <c r="C153" s="74" t="s">
        <v>289</v>
      </c>
      <c r="D153" s="78">
        <f t="shared" si="4"/>
        <v>12273214</v>
      </c>
      <c r="E153" s="82"/>
      <c r="F153" s="82"/>
      <c r="G153" s="82">
        <v>12273214</v>
      </c>
    </row>
    <row r="156" spans="1:59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60" spans="1:59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</sheetData>
  <mergeCells count="14">
    <mergeCell ref="A93:A96"/>
    <mergeCell ref="B93:B96"/>
    <mergeCell ref="D4:G4"/>
    <mergeCell ref="E5:G5"/>
    <mergeCell ref="D5:D7"/>
    <mergeCell ref="E6:E7"/>
    <mergeCell ref="F6:F7"/>
    <mergeCell ref="G6:G7"/>
    <mergeCell ref="A8:C8"/>
    <mergeCell ref="A2:G2"/>
    <mergeCell ref="A4:A7"/>
    <mergeCell ref="B4:B7"/>
    <mergeCell ref="C4:C7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8FA1-A2AA-4634-A3E5-E91FD1300861}">
  <dimension ref="A2:BD161"/>
  <sheetViews>
    <sheetView zoomScale="98" zoomScaleNormal="98" workbookViewId="0">
      <selection activeCell="F14" sqref="F1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160" t="s">
        <v>396</v>
      </c>
      <c r="B2" s="160"/>
      <c r="C2" s="160"/>
      <c r="D2" s="160"/>
      <c r="E2" s="160"/>
      <c r="F2" s="160"/>
    </row>
    <row r="3" spans="1:6" x14ac:dyDescent="0.2">
      <c r="C3" s="9"/>
      <c r="F3" s="8" t="s">
        <v>309</v>
      </c>
    </row>
    <row r="4" spans="1:6" s="2" customFormat="1" ht="28.5" customHeight="1" x14ac:dyDescent="0.2">
      <c r="A4" s="151" t="s">
        <v>46</v>
      </c>
      <c r="B4" s="151" t="s">
        <v>59</v>
      </c>
      <c r="C4" s="152" t="s">
        <v>47</v>
      </c>
      <c r="D4" s="207" t="s">
        <v>397</v>
      </c>
      <c r="E4" s="196"/>
      <c r="F4" s="197"/>
    </row>
    <row r="5" spans="1:6" ht="18" customHeight="1" x14ac:dyDescent="0.2">
      <c r="A5" s="208"/>
      <c r="B5" s="208"/>
      <c r="C5" s="150"/>
      <c r="D5" s="187" t="s">
        <v>291</v>
      </c>
      <c r="E5" s="207" t="s">
        <v>304</v>
      </c>
      <c r="F5" s="197"/>
    </row>
    <row r="6" spans="1:6" ht="14.25" customHeight="1" x14ac:dyDescent="0.2">
      <c r="A6" s="208"/>
      <c r="B6" s="208"/>
      <c r="C6" s="150"/>
      <c r="D6" s="188"/>
      <c r="E6" s="209" t="s">
        <v>398</v>
      </c>
      <c r="F6" s="209" t="s">
        <v>399</v>
      </c>
    </row>
    <row r="7" spans="1:6" ht="81.75" customHeight="1" x14ac:dyDescent="0.2">
      <c r="A7" s="208"/>
      <c r="B7" s="208"/>
      <c r="C7" s="150"/>
      <c r="D7" s="189"/>
      <c r="E7" s="210"/>
      <c r="F7" s="210"/>
    </row>
    <row r="8" spans="1:6" s="2" customFormat="1" x14ac:dyDescent="0.2">
      <c r="A8" s="211" t="s">
        <v>248</v>
      </c>
      <c r="B8" s="211"/>
      <c r="C8" s="211"/>
      <c r="D8" s="79">
        <f>D10+D9</f>
        <v>181620483</v>
      </c>
      <c r="E8" s="79">
        <f t="shared" ref="E8:F8" si="0">E10+E9</f>
        <v>70585314</v>
      </c>
      <c r="F8" s="79">
        <f t="shared" si="0"/>
        <v>111035169</v>
      </c>
    </row>
    <row r="9" spans="1:6" s="3" customFormat="1" ht="11.25" customHeight="1" x14ac:dyDescent="0.2">
      <c r="A9" s="212"/>
      <c r="B9" s="212"/>
      <c r="C9" s="213" t="s">
        <v>56</v>
      </c>
      <c r="D9" s="78">
        <f>E9+F9</f>
        <v>0</v>
      </c>
      <c r="E9" s="80"/>
      <c r="F9" s="80"/>
    </row>
    <row r="10" spans="1:6" s="2" customFormat="1" x14ac:dyDescent="0.2">
      <c r="A10" s="211" t="s">
        <v>247</v>
      </c>
      <c r="B10" s="211"/>
      <c r="C10" s="211"/>
      <c r="D10" s="79">
        <f t="shared" ref="D10:F10" si="1">SUM(D11:D153)-D93</f>
        <v>181620483</v>
      </c>
      <c r="E10" s="79">
        <f t="shared" si="1"/>
        <v>70585314</v>
      </c>
      <c r="F10" s="79">
        <f t="shared" si="1"/>
        <v>111035169</v>
      </c>
    </row>
    <row r="11" spans="1:6" s="1" customFormat="1" ht="12" customHeight="1" x14ac:dyDescent="0.2">
      <c r="A11" s="214">
        <v>1</v>
      </c>
      <c r="B11" s="215" t="s">
        <v>60</v>
      </c>
      <c r="C11" s="216" t="s">
        <v>44</v>
      </c>
      <c r="D11" s="78">
        <f t="shared" ref="D11:D70" si="2">E11+F11</f>
        <v>0</v>
      </c>
      <c r="E11" s="78"/>
      <c r="F11" s="78"/>
    </row>
    <row r="12" spans="1:6" s="1" customFormat="1" x14ac:dyDescent="0.2">
      <c r="A12" s="214">
        <v>2</v>
      </c>
      <c r="B12" s="217" t="s">
        <v>61</v>
      </c>
      <c r="C12" s="216" t="s">
        <v>232</v>
      </c>
      <c r="D12" s="78">
        <f t="shared" si="2"/>
        <v>0</v>
      </c>
      <c r="E12" s="78"/>
      <c r="F12" s="78"/>
    </row>
    <row r="13" spans="1:6" s="22" customFormat="1" x14ac:dyDescent="0.2">
      <c r="A13" s="214">
        <v>3</v>
      </c>
      <c r="B13" s="218" t="s">
        <v>62</v>
      </c>
      <c r="C13" s="219" t="s">
        <v>5</v>
      </c>
      <c r="D13" s="78">
        <f t="shared" si="2"/>
        <v>0</v>
      </c>
      <c r="E13" s="81"/>
      <c r="F13" s="81"/>
    </row>
    <row r="14" spans="1:6" s="1" customFormat="1" ht="14.25" customHeight="1" x14ac:dyDescent="0.2">
      <c r="A14" s="214">
        <v>4</v>
      </c>
      <c r="B14" s="215" t="s">
        <v>63</v>
      </c>
      <c r="C14" s="216" t="s">
        <v>233</v>
      </c>
      <c r="D14" s="78">
        <f t="shared" si="2"/>
        <v>0</v>
      </c>
      <c r="E14" s="78"/>
      <c r="F14" s="78"/>
    </row>
    <row r="15" spans="1:6" s="1" customFormat="1" x14ac:dyDescent="0.2">
      <c r="A15" s="214">
        <v>5</v>
      </c>
      <c r="B15" s="215" t="s">
        <v>64</v>
      </c>
      <c r="C15" s="216" t="s">
        <v>8</v>
      </c>
      <c r="D15" s="78">
        <f t="shared" si="2"/>
        <v>0</v>
      </c>
      <c r="E15" s="78"/>
      <c r="F15" s="78"/>
    </row>
    <row r="16" spans="1:6" s="22" customFormat="1" x14ac:dyDescent="0.2">
      <c r="A16" s="214">
        <v>6</v>
      </c>
      <c r="B16" s="218" t="s">
        <v>65</v>
      </c>
      <c r="C16" s="219" t="s">
        <v>66</v>
      </c>
      <c r="D16" s="78">
        <f t="shared" si="2"/>
        <v>12443780</v>
      </c>
      <c r="E16" s="81">
        <v>4836173</v>
      </c>
      <c r="F16" s="81">
        <v>7607607</v>
      </c>
    </row>
    <row r="17" spans="1:6" s="1" customFormat="1" x14ac:dyDescent="0.2">
      <c r="A17" s="214">
        <v>7</v>
      </c>
      <c r="B17" s="215" t="s">
        <v>67</v>
      </c>
      <c r="C17" s="216" t="s">
        <v>234</v>
      </c>
      <c r="D17" s="78">
        <f t="shared" si="2"/>
        <v>5215559</v>
      </c>
      <c r="E17" s="78">
        <v>2026984</v>
      </c>
      <c r="F17" s="78">
        <v>3188575</v>
      </c>
    </row>
    <row r="18" spans="1:6" s="1" customFormat="1" x14ac:dyDescent="0.2">
      <c r="A18" s="214">
        <v>8</v>
      </c>
      <c r="B18" s="220" t="s">
        <v>68</v>
      </c>
      <c r="C18" s="216" t="s">
        <v>17</v>
      </c>
      <c r="D18" s="78">
        <f t="shared" si="2"/>
        <v>0</v>
      </c>
      <c r="E18" s="78"/>
      <c r="F18" s="78"/>
    </row>
    <row r="19" spans="1:6" s="1" customFormat="1" x14ac:dyDescent="0.2">
      <c r="A19" s="214">
        <v>9</v>
      </c>
      <c r="B19" s="220" t="s">
        <v>69</v>
      </c>
      <c r="C19" s="216" t="s">
        <v>6</v>
      </c>
      <c r="D19" s="78">
        <f t="shared" si="2"/>
        <v>0</v>
      </c>
      <c r="E19" s="78"/>
      <c r="F19" s="78"/>
    </row>
    <row r="20" spans="1:6" s="1" customFormat="1" x14ac:dyDescent="0.2">
      <c r="A20" s="214">
        <v>10</v>
      </c>
      <c r="B20" s="220" t="s">
        <v>70</v>
      </c>
      <c r="C20" s="216" t="s">
        <v>18</v>
      </c>
      <c r="D20" s="78">
        <f t="shared" si="2"/>
        <v>0</v>
      </c>
      <c r="E20" s="78"/>
      <c r="F20" s="78"/>
    </row>
    <row r="21" spans="1:6" s="1" customFormat="1" x14ac:dyDescent="0.2">
      <c r="A21" s="214">
        <v>11</v>
      </c>
      <c r="B21" s="220" t="s">
        <v>71</v>
      </c>
      <c r="C21" s="216" t="s">
        <v>7</v>
      </c>
      <c r="D21" s="78">
        <f t="shared" si="2"/>
        <v>0</v>
      </c>
      <c r="E21" s="78"/>
      <c r="F21" s="78"/>
    </row>
    <row r="22" spans="1:6" s="1" customFormat="1" x14ac:dyDescent="0.2">
      <c r="A22" s="214">
        <v>12</v>
      </c>
      <c r="B22" s="220" t="s">
        <v>72</v>
      </c>
      <c r="C22" s="216" t="s">
        <v>19</v>
      </c>
      <c r="D22" s="78">
        <f t="shared" si="2"/>
        <v>0</v>
      </c>
      <c r="E22" s="78"/>
      <c r="F22" s="78"/>
    </row>
    <row r="23" spans="1:6" s="1" customFormat="1" x14ac:dyDescent="0.2">
      <c r="A23" s="214">
        <v>13</v>
      </c>
      <c r="B23" s="220" t="s">
        <v>256</v>
      </c>
      <c r="C23" s="216" t="s">
        <v>257</v>
      </c>
      <c r="D23" s="78">
        <f t="shared" si="2"/>
        <v>0</v>
      </c>
      <c r="E23" s="78"/>
      <c r="F23" s="78"/>
    </row>
    <row r="24" spans="1:6" s="1" customFormat="1" x14ac:dyDescent="0.2">
      <c r="A24" s="214">
        <v>14</v>
      </c>
      <c r="B24" s="215" t="s">
        <v>73</v>
      </c>
      <c r="C24" s="216" t="s">
        <v>74</v>
      </c>
      <c r="D24" s="78">
        <f t="shared" si="2"/>
        <v>0</v>
      </c>
      <c r="E24" s="78"/>
      <c r="F24" s="78"/>
    </row>
    <row r="25" spans="1:6" s="1" customFormat="1" x14ac:dyDescent="0.2">
      <c r="A25" s="214">
        <v>15</v>
      </c>
      <c r="B25" s="220" t="s">
        <v>75</v>
      </c>
      <c r="C25" s="216" t="s">
        <v>22</v>
      </c>
      <c r="D25" s="78">
        <f t="shared" si="2"/>
        <v>0</v>
      </c>
      <c r="E25" s="78"/>
      <c r="F25" s="78"/>
    </row>
    <row r="26" spans="1:6" s="1" customFormat="1" x14ac:dyDescent="0.2">
      <c r="A26" s="214">
        <v>16</v>
      </c>
      <c r="B26" s="220" t="s">
        <v>76</v>
      </c>
      <c r="C26" s="216" t="s">
        <v>10</v>
      </c>
      <c r="D26" s="78">
        <f t="shared" si="2"/>
        <v>0</v>
      </c>
      <c r="E26" s="78"/>
      <c r="F26" s="78"/>
    </row>
    <row r="27" spans="1:6" s="1" customFormat="1" x14ac:dyDescent="0.2">
      <c r="A27" s="214">
        <v>17</v>
      </c>
      <c r="B27" s="220" t="s">
        <v>77</v>
      </c>
      <c r="C27" s="216" t="s">
        <v>235</v>
      </c>
      <c r="D27" s="78">
        <f t="shared" si="2"/>
        <v>0</v>
      </c>
      <c r="E27" s="78"/>
      <c r="F27" s="78"/>
    </row>
    <row r="28" spans="1:6" s="22" customFormat="1" x14ac:dyDescent="0.2">
      <c r="A28" s="214">
        <v>18</v>
      </c>
      <c r="B28" s="218" t="s">
        <v>78</v>
      </c>
      <c r="C28" s="219" t="s">
        <v>9</v>
      </c>
      <c r="D28" s="78">
        <f t="shared" si="2"/>
        <v>11022810</v>
      </c>
      <c r="E28" s="81">
        <v>4283925</v>
      </c>
      <c r="F28" s="81">
        <v>6738885</v>
      </c>
    </row>
    <row r="29" spans="1:6" s="1" customFormat="1" x14ac:dyDescent="0.2">
      <c r="A29" s="214">
        <v>19</v>
      </c>
      <c r="B29" s="215" t="s">
        <v>79</v>
      </c>
      <c r="C29" s="216" t="s">
        <v>11</v>
      </c>
      <c r="D29" s="78">
        <f t="shared" si="2"/>
        <v>0</v>
      </c>
      <c r="E29" s="78"/>
      <c r="F29" s="78"/>
    </row>
    <row r="30" spans="1:6" s="1" customFormat="1" x14ac:dyDescent="0.2">
      <c r="A30" s="214">
        <v>20</v>
      </c>
      <c r="B30" s="215" t="s">
        <v>80</v>
      </c>
      <c r="C30" s="216" t="s">
        <v>236</v>
      </c>
      <c r="D30" s="78">
        <f t="shared" si="2"/>
        <v>0</v>
      </c>
      <c r="E30" s="78"/>
      <c r="F30" s="78"/>
    </row>
    <row r="31" spans="1:6" x14ac:dyDescent="0.2">
      <c r="A31" s="214">
        <v>21</v>
      </c>
      <c r="B31" s="215" t="s">
        <v>81</v>
      </c>
      <c r="C31" s="216" t="s">
        <v>82</v>
      </c>
      <c r="D31" s="78">
        <f t="shared" si="2"/>
        <v>0</v>
      </c>
      <c r="E31" s="82"/>
      <c r="F31" s="82"/>
    </row>
    <row r="32" spans="1:6" s="22" customFormat="1" x14ac:dyDescent="0.2">
      <c r="A32" s="214">
        <v>22</v>
      </c>
      <c r="B32" s="221" t="s">
        <v>83</v>
      </c>
      <c r="C32" s="219" t="s">
        <v>40</v>
      </c>
      <c r="D32" s="78">
        <f t="shared" si="2"/>
        <v>7083154</v>
      </c>
      <c r="E32" s="81">
        <v>2752810</v>
      </c>
      <c r="F32" s="81">
        <v>4330344</v>
      </c>
    </row>
    <row r="33" spans="1:6" s="22" customFormat="1" x14ac:dyDescent="0.2">
      <c r="A33" s="214">
        <v>23</v>
      </c>
      <c r="B33" s="218" t="s">
        <v>84</v>
      </c>
      <c r="C33" s="219" t="s">
        <v>85</v>
      </c>
      <c r="D33" s="78">
        <f t="shared" si="2"/>
        <v>0</v>
      </c>
      <c r="E33" s="81"/>
      <c r="F33" s="81"/>
    </row>
    <row r="34" spans="1:6" s="1" customFormat="1" ht="12" customHeight="1" x14ac:dyDescent="0.2">
      <c r="A34" s="214">
        <v>24</v>
      </c>
      <c r="B34" s="220" t="s">
        <v>86</v>
      </c>
      <c r="C34" s="216" t="s">
        <v>87</v>
      </c>
      <c r="D34" s="78">
        <f t="shared" si="2"/>
        <v>0</v>
      </c>
      <c r="E34" s="78"/>
      <c r="F34" s="78"/>
    </row>
    <row r="35" spans="1:6" s="1" customFormat="1" ht="24" x14ac:dyDescent="0.2">
      <c r="A35" s="214">
        <v>25</v>
      </c>
      <c r="B35" s="220" t="s">
        <v>88</v>
      </c>
      <c r="C35" s="216" t="s">
        <v>89</v>
      </c>
      <c r="D35" s="78">
        <f t="shared" si="2"/>
        <v>0</v>
      </c>
      <c r="E35" s="78"/>
      <c r="F35" s="78"/>
    </row>
    <row r="36" spans="1:6" s="1" customFormat="1" x14ac:dyDescent="0.2">
      <c r="A36" s="214">
        <v>26</v>
      </c>
      <c r="B36" s="215" t="s">
        <v>90</v>
      </c>
      <c r="C36" s="216" t="s">
        <v>91</v>
      </c>
      <c r="D36" s="78">
        <f t="shared" si="2"/>
        <v>0</v>
      </c>
      <c r="E36" s="78"/>
      <c r="F36" s="78"/>
    </row>
    <row r="37" spans="1:6" s="1" customFormat="1" x14ac:dyDescent="0.2">
      <c r="A37" s="214">
        <v>27</v>
      </c>
      <c r="B37" s="220" t="s">
        <v>92</v>
      </c>
      <c r="C37" s="216" t="s">
        <v>93</v>
      </c>
      <c r="D37" s="78">
        <f t="shared" si="2"/>
        <v>18839294</v>
      </c>
      <c r="E37" s="78">
        <v>7321737</v>
      </c>
      <c r="F37" s="78">
        <v>11517557</v>
      </c>
    </row>
    <row r="38" spans="1:6" s="1" customFormat="1" ht="15.75" customHeight="1" x14ac:dyDescent="0.2">
      <c r="A38" s="214">
        <v>28</v>
      </c>
      <c r="B38" s="220" t="s">
        <v>94</v>
      </c>
      <c r="C38" s="216" t="s">
        <v>95</v>
      </c>
      <c r="D38" s="78">
        <f t="shared" si="2"/>
        <v>0</v>
      </c>
      <c r="E38" s="78"/>
      <c r="F38" s="78"/>
    </row>
    <row r="39" spans="1:6" s="1" customFormat="1" x14ac:dyDescent="0.2">
      <c r="A39" s="214">
        <v>29</v>
      </c>
      <c r="B39" s="217" t="s">
        <v>96</v>
      </c>
      <c r="C39" s="216" t="s">
        <v>97</v>
      </c>
      <c r="D39" s="78">
        <f t="shared" si="2"/>
        <v>0</v>
      </c>
      <c r="E39" s="78"/>
      <c r="F39" s="78"/>
    </row>
    <row r="40" spans="1:6" s="22" customFormat="1" x14ac:dyDescent="0.2">
      <c r="A40" s="214">
        <v>30</v>
      </c>
      <c r="B40" s="221" t="s">
        <v>98</v>
      </c>
      <c r="C40" s="75" t="s">
        <v>292</v>
      </c>
      <c r="D40" s="78">
        <f t="shared" si="2"/>
        <v>0</v>
      </c>
      <c r="E40" s="81"/>
      <c r="F40" s="81"/>
    </row>
    <row r="41" spans="1:6" s="22" customFormat="1" ht="20.25" customHeight="1" x14ac:dyDescent="0.2">
      <c r="A41" s="214">
        <v>31</v>
      </c>
      <c r="B41" s="218" t="s">
        <v>99</v>
      </c>
      <c r="C41" s="219" t="s">
        <v>57</v>
      </c>
      <c r="D41" s="78">
        <f t="shared" si="2"/>
        <v>0</v>
      </c>
      <c r="E41" s="81"/>
      <c r="F41" s="81"/>
    </row>
    <row r="42" spans="1:6" s="22" customFormat="1" x14ac:dyDescent="0.2">
      <c r="A42" s="214">
        <v>32</v>
      </c>
      <c r="B42" s="222" t="s">
        <v>100</v>
      </c>
      <c r="C42" s="219" t="s">
        <v>41</v>
      </c>
      <c r="D42" s="78">
        <f t="shared" si="2"/>
        <v>10570474</v>
      </c>
      <c r="E42" s="81">
        <v>4108128</v>
      </c>
      <c r="F42" s="81">
        <v>6462346</v>
      </c>
    </row>
    <row r="43" spans="1:6" x14ac:dyDescent="0.2">
      <c r="A43" s="214">
        <v>33</v>
      </c>
      <c r="B43" s="215" t="s">
        <v>101</v>
      </c>
      <c r="C43" s="216" t="s">
        <v>39</v>
      </c>
      <c r="D43" s="78">
        <f t="shared" si="2"/>
        <v>5518258</v>
      </c>
      <c r="E43" s="82">
        <v>2144626</v>
      </c>
      <c r="F43" s="82">
        <v>3373632</v>
      </c>
    </row>
    <row r="44" spans="1:6" s="1" customFormat="1" x14ac:dyDescent="0.2">
      <c r="A44" s="214">
        <v>34</v>
      </c>
      <c r="B44" s="217" t="s">
        <v>102</v>
      </c>
      <c r="C44" s="216" t="s">
        <v>16</v>
      </c>
      <c r="D44" s="78">
        <f t="shared" si="2"/>
        <v>0</v>
      </c>
      <c r="E44" s="78"/>
      <c r="F44" s="78"/>
    </row>
    <row r="45" spans="1:6" s="1" customFormat="1" x14ac:dyDescent="0.2">
      <c r="A45" s="214">
        <v>35</v>
      </c>
      <c r="B45" s="220" t="s">
        <v>103</v>
      </c>
      <c r="C45" s="216" t="s">
        <v>21</v>
      </c>
      <c r="D45" s="78">
        <f t="shared" si="2"/>
        <v>0</v>
      </c>
      <c r="E45" s="78"/>
      <c r="F45" s="78"/>
    </row>
    <row r="46" spans="1:6" s="1" customFormat="1" x14ac:dyDescent="0.2">
      <c r="A46" s="214">
        <v>36</v>
      </c>
      <c r="B46" s="217" t="s">
        <v>104</v>
      </c>
      <c r="C46" s="216" t="s">
        <v>25</v>
      </c>
      <c r="D46" s="78">
        <f t="shared" si="2"/>
        <v>0</v>
      </c>
      <c r="E46" s="78"/>
      <c r="F46" s="78"/>
    </row>
    <row r="47" spans="1:6" x14ac:dyDescent="0.2">
      <c r="A47" s="214">
        <v>37</v>
      </c>
      <c r="B47" s="215" t="s">
        <v>105</v>
      </c>
      <c r="C47" s="216" t="s">
        <v>237</v>
      </c>
      <c r="D47" s="78">
        <f t="shared" si="2"/>
        <v>0</v>
      </c>
      <c r="E47" s="82"/>
      <c r="F47" s="82"/>
    </row>
    <row r="48" spans="1:6" s="1" customFormat="1" x14ac:dyDescent="0.2">
      <c r="A48" s="214">
        <v>38</v>
      </c>
      <c r="B48" s="223" t="s">
        <v>106</v>
      </c>
      <c r="C48" s="224" t="s">
        <v>238</v>
      </c>
      <c r="D48" s="78">
        <f t="shared" si="2"/>
        <v>0</v>
      </c>
      <c r="E48" s="78"/>
      <c r="F48" s="78"/>
    </row>
    <row r="49" spans="1:6" s="1" customFormat="1" x14ac:dyDescent="0.2">
      <c r="A49" s="214">
        <v>39</v>
      </c>
      <c r="B49" s="215" t="s">
        <v>107</v>
      </c>
      <c r="C49" s="216" t="s">
        <v>239</v>
      </c>
      <c r="D49" s="78">
        <f t="shared" si="2"/>
        <v>0</v>
      </c>
      <c r="E49" s="78"/>
      <c r="F49" s="78"/>
    </row>
    <row r="50" spans="1:6" s="1" customFormat="1" x14ac:dyDescent="0.2">
      <c r="A50" s="214">
        <v>40</v>
      </c>
      <c r="B50" s="215" t="s">
        <v>108</v>
      </c>
      <c r="C50" s="216" t="s">
        <v>24</v>
      </c>
      <c r="D50" s="78">
        <f t="shared" si="2"/>
        <v>0</v>
      </c>
      <c r="E50" s="78"/>
      <c r="F50" s="78"/>
    </row>
    <row r="51" spans="1:6" s="1" customFormat="1" x14ac:dyDescent="0.2">
      <c r="A51" s="214">
        <v>41</v>
      </c>
      <c r="B51" s="220" t="s">
        <v>109</v>
      </c>
      <c r="C51" s="216" t="s">
        <v>20</v>
      </c>
      <c r="D51" s="78">
        <f t="shared" si="2"/>
        <v>0</v>
      </c>
      <c r="E51" s="78"/>
      <c r="F51" s="78"/>
    </row>
    <row r="52" spans="1:6" s="1" customFormat="1" x14ac:dyDescent="0.2">
      <c r="A52" s="214">
        <v>42</v>
      </c>
      <c r="B52" s="217" t="s">
        <v>110</v>
      </c>
      <c r="C52" s="216" t="s">
        <v>111</v>
      </c>
      <c r="D52" s="78">
        <f t="shared" si="2"/>
        <v>774453</v>
      </c>
      <c r="E52" s="78">
        <v>300985</v>
      </c>
      <c r="F52" s="78">
        <v>473468</v>
      </c>
    </row>
    <row r="53" spans="1:6" s="22" customFormat="1" x14ac:dyDescent="0.2">
      <c r="A53" s="214">
        <v>43</v>
      </c>
      <c r="B53" s="218" t="s">
        <v>112</v>
      </c>
      <c r="C53" s="219" t="s">
        <v>113</v>
      </c>
      <c r="D53" s="78">
        <f t="shared" si="2"/>
        <v>18191633</v>
      </c>
      <c r="E53" s="81">
        <v>7070029</v>
      </c>
      <c r="F53" s="81">
        <v>11121604</v>
      </c>
    </row>
    <row r="54" spans="1:6" s="1" customFormat="1" x14ac:dyDescent="0.2">
      <c r="A54" s="214">
        <v>44</v>
      </c>
      <c r="B54" s="215" t="s">
        <v>114</v>
      </c>
      <c r="C54" s="216" t="s">
        <v>244</v>
      </c>
      <c r="D54" s="78">
        <f t="shared" si="2"/>
        <v>0</v>
      </c>
      <c r="E54" s="78"/>
      <c r="F54" s="78"/>
    </row>
    <row r="55" spans="1:6" s="1" customFormat="1" ht="10.5" customHeight="1" x14ac:dyDescent="0.2">
      <c r="A55" s="214">
        <v>45</v>
      </c>
      <c r="B55" s="215" t="s">
        <v>115</v>
      </c>
      <c r="C55" s="216" t="s">
        <v>2</v>
      </c>
      <c r="D55" s="78">
        <f t="shared" si="2"/>
        <v>0</v>
      </c>
      <c r="E55" s="78"/>
      <c r="F55" s="78"/>
    </row>
    <row r="56" spans="1:6" s="1" customFormat="1" x14ac:dyDescent="0.2">
      <c r="A56" s="214">
        <v>46</v>
      </c>
      <c r="B56" s="220" t="s">
        <v>116</v>
      </c>
      <c r="C56" s="216" t="s">
        <v>3</v>
      </c>
      <c r="D56" s="78">
        <f t="shared" si="2"/>
        <v>0</v>
      </c>
      <c r="E56" s="78"/>
      <c r="F56" s="78"/>
    </row>
    <row r="57" spans="1:6" s="1" customFormat="1" x14ac:dyDescent="0.2">
      <c r="A57" s="214">
        <v>47</v>
      </c>
      <c r="B57" s="220" t="s">
        <v>117</v>
      </c>
      <c r="C57" s="216" t="s">
        <v>240</v>
      </c>
      <c r="D57" s="78">
        <f t="shared" si="2"/>
        <v>0</v>
      </c>
      <c r="E57" s="78"/>
      <c r="F57" s="78"/>
    </row>
    <row r="58" spans="1:6" s="1" customFormat="1" x14ac:dyDescent="0.2">
      <c r="A58" s="214">
        <v>48</v>
      </c>
      <c r="B58" s="217" t="s">
        <v>118</v>
      </c>
      <c r="C58" s="216" t="s">
        <v>0</v>
      </c>
      <c r="D58" s="78">
        <f t="shared" si="2"/>
        <v>0</v>
      </c>
      <c r="E58" s="78"/>
      <c r="F58" s="78"/>
    </row>
    <row r="59" spans="1:6" s="1" customFormat="1" ht="10.5" customHeight="1" x14ac:dyDescent="0.2">
      <c r="A59" s="214">
        <v>49</v>
      </c>
      <c r="B59" s="220" t="s">
        <v>119</v>
      </c>
      <c r="C59" s="216" t="s">
        <v>4</v>
      </c>
      <c r="D59" s="78">
        <f t="shared" si="2"/>
        <v>0</v>
      </c>
      <c r="E59" s="78"/>
      <c r="F59" s="78"/>
    </row>
    <row r="60" spans="1:6" s="1" customFormat="1" x14ac:dyDescent="0.2">
      <c r="A60" s="214">
        <v>50</v>
      </c>
      <c r="B60" s="217" t="s">
        <v>120</v>
      </c>
      <c r="C60" s="216" t="s">
        <v>1</v>
      </c>
      <c r="D60" s="78">
        <f t="shared" si="2"/>
        <v>0</v>
      </c>
      <c r="E60" s="78"/>
      <c r="F60" s="78"/>
    </row>
    <row r="61" spans="1:6" s="1" customFormat="1" x14ac:dyDescent="0.2">
      <c r="A61" s="214">
        <v>51</v>
      </c>
      <c r="B61" s="220" t="s">
        <v>121</v>
      </c>
      <c r="C61" s="216" t="s">
        <v>241</v>
      </c>
      <c r="D61" s="78">
        <f t="shared" si="2"/>
        <v>0</v>
      </c>
      <c r="E61" s="78"/>
      <c r="F61" s="78"/>
    </row>
    <row r="62" spans="1:6" s="1" customFormat="1" x14ac:dyDescent="0.2">
      <c r="A62" s="214">
        <v>52</v>
      </c>
      <c r="B62" s="220" t="s">
        <v>122</v>
      </c>
      <c r="C62" s="216" t="s">
        <v>26</v>
      </c>
      <c r="D62" s="78">
        <f t="shared" si="2"/>
        <v>0</v>
      </c>
      <c r="E62" s="78"/>
      <c r="F62" s="78"/>
    </row>
    <row r="63" spans="1:6" s="1" customFormat="1" x14ac:dyDescent="0.2">
      <c r="A63" s="214">
        <v>53</v>
      </c>
      <c r="B63" s="220" t="s">
        <v>123</v>
      </c>
      <c r="C63" s="216" t="s">
        <v>242</v>
      </c>
      <c r="D63" s="78">
        <f t="shared" si="2"/>
        <v>0</v>
      </c>
      <c r="E63" s="78"/>
      <c r="F63" s="78"/>
    </row>
    <row r="64" spans="1:6" s="1" customFormat="1" x14ac:dyDescent="0.2">
      <c r="A64" s="214">
        <v>54</v>
      </c>
      <c r="B64" s="220" t="s">
        <v>124</v>
      </c>
      <c r="C64" s="216" t="s">
        <v>125</v>
      </c>
      <c r="D64" s="78">
        <f t="shared" si="2"/>
        <v>0</v>
      </c>
      <c r="E64" s="78"/>
      <c r="F64" s="78"/>
    </row>
    <row r="65" spans="1:6" s="1" customFormat="1" x14ac:dyDescent="0.2">
      <c r="A65" s="214">
        <v>55</v>
      </c>
      <c r="B65" s="220" t="s">
        <v>246</v>
      </c>
      <c r="C65" s="216" t="s">
        <v>245</v>
      </c>
      <c r="D65" s="78">
        <f t="shared" si="2"/>
        <v>0</v>
      </c>
      <c r="E65" s="78"/>
      <c r="F65" s="78"/>
    </row>
    <row r="66" spans="1:6" s="1" customFormat="1" x14ac:dyDescent="0.2">
      <c r="A66" s="214">
        <v>56</v>
      </c>
      <c r="B66" s="220" t="s">
        <v>258</v>
      </c>
      <c r="C66" s="216" t="s">
        <v>259</v>
      </c>
      <c r="D66" s="78">
        <f t="shared" si="2"/>
        <v>0</v>
      </c>
      <c r="E66" s="78"/>
      <c r="F66" s="78"/>
    </row>
    <row r="67" spans="1:6" s="1" customFormat="1" x14ac:dyDescent="0.2">
      <c r="A67" s="214">
        <v>57</v>
      </c>
      <c r="B67" s="220" t="s">
        <v>126</v>
      </c>
      <c r="C67" s="216" t="s">
        <v>54</v>
      </c>
      <c r="D67" s="78">
        <f t="shared" si="2"/>
        <v>0</v>
      </c>
      <c r="E67" s="78"/>
      <c r="F67" s="78"/>
    </row>
    <row r="68" spans="1:6" s="1" customFormat="1" x14ac:dyDescent="0.2">
      <c r="A68" s="214">
        <v>58</v>
      </c>
      <c r="B68" s="217" t="s">
        <v>127</v>
      </c>
      <c r="C68" s="216" t="s">
        <v>260</v>
      </c>
      <c r="D68" s="78">
        <f t="shared" si="2"/>
        <v>0</v>
      </c>
      <c r="E68" s="78"/>
      <c r="F68" s="78"/>
    </row>
    <row r="69" spans="1:6" s="1" customFormat="1" ht="24" x14ac:dyDescent="0.2">
      <c r="A69" s="214">
        <v>59</v>
      </c>
      <c r="B69" s="215" t="s">
        <v>128</v>
      </c>
      <c r="C69" s="216" t="s">
        <v>129</v>
      </c>
      <c r="D69" s="78">
        <f t="shared" si="2"/>
        <v>0</v>
      </c>
      <c r="E69" s="78"/>
      <c r="F69" s="78"/>
    </row>
    <row r="70" spans="1:6" s="1" customFormat="1" ht="23.25" customHeight="1" x14ac:dyDescent="0.2">
      <c r="A70" s="214">
        <v>60</v>
      </c>
      <c r="B70" s="217" t="s">
        <v>130</v>
      </c>
      <c r="C70" s="216" t="s">
        <v>261</v>
      </c>
      <c r="D70" s="78">
        <f t="shared" si="2"/>
        <v>0</v>
      </c>
      <c r="E70" s="78"/>
      <c r="F70" s="78"/>
    </row>
    <row r="71" spans="1:6" s="1" customFormat="1" ht="27.75" customHeight="1" x14ac:dyDescent="0.2">
      <c r="A71" s="214">
        <v>61</v>
      </c>
      <c r="B71" s="220" t="s">
        <v>131</v>
      </c>
      <c r="C71" s="216" t="s">
        <v>250</v>
      </c>
      <c r="D71" s="78">
        <f t="shared" ref="D71:D134" si="3">E71+F71</f>
        <v>0</v>
      </c>
      <c r="E71" s="78"/>
      <c r="F71" s="78"/>
    </row>
    <row r="72" spans="1:6" s="1" customFormat="1" ht="24" x14ac:dyDescent="0.2">
      <c r="A72" s="214">
        <v>62</v>
      </c>
      <c r="B72" s="215" t="s">
        <v>132</v>
      </c>
      <c r="C72" s="216" t="s">
        <v>262</v>
      </c>
      <c r="D72" s="78">
        <f t="shared" si="3"/>
        <v>0</v>
      </c>
      <c r="E72" s="78"/>
      <c r="F72" s="78"/>
    </row>
    <row r="73" spans="1:6" s="1" customFormat="1" ht="24" x14ac:dyDescent="0.2">
      <c r="A73" s="214">
        <v>63</v>
      </c>
      <c r="B73" s="215" t="s">
        <v>133</v>
      </c>
      <c r="C73" s="216" t="s">
        <v>263</v>
      </c>
      <c r="D73" s="78">
        <f t="shared" si="3"/>
        <v>0</v>
      </c>
      <c r="E73" s="78"/>
      <c r="F73" s="78"/>
    </row>
    <row r="74" spans="1:6" s="1" customFormat="1" x14ac:dyDescent="0.2">
      <c r="A74" s="214">
        <v>64</v>
      </c>
      <c r="B74" s="217" t="s">
        <v>134</v>
      </c>
      <c r="C74" s="216" t="s">
        <v>264</v>
      </c>
      <c r="D74" s="78">
        <f t="shared" si="3"/>
        <v>0</v>
      </c>
      <c r="E74" s="78"/>
      <c r="F74" s="78"/>
    </row>
    <row r="75" spans="1:6" s="1" customFormat="1" x14ac:dyDescent="0.2">
      <c r="A75" s="214">
        <v>65</v>
      </c>
      <c r="B75" s="217" t="s">
        <v>135</v>
      </c>
      <c r="C75" s="216" t="s">
        <v>53</v>
      </c>
      <c r="D75" s="78">
        <f t="shared" si="3"/>
        <v>0</v>
      </c>
      <c r="E75" s="78"/>
      <c r="F75" s="78"/>
    </row>
    <row r="76" spans="1:6" s="1" customFormat="1" x14ac:dyDescent="0.2">
      <c r="A76" s="214">
        <v>66</v>
      </c>
      <c r="B76" s="217" t="s">
        <v>136</v>
      </c>
      <c r="C76" s="216" t="s">
        <v>265</v>
      </c>
      <c r="D76" s="78">
        <f t="shared" si="3"/>
        <v>0</v>
      </c>
      <c r="E76" s="78"/>
      <c r="F76" s="78"/>
    </row>
    <row r="77" spans="1:6" s="1" customFormat="1" ht="24" x14ac:dyDescent="0.2">
      <c r="A77" s="214">
        <v>67</v>
      </c>
      <c r="B77" s="217" t="s">
        <v>137</v>
      </c>
      <c r="C77" s="216" t="s">
        <v>266</v>
      </c>
      <c r="D77" s="78">
        <f t="shared" si="3"/>
        <v>0</v>
      </c>
      <c r="E77" s="78"/>
      <c r="F77" s="78"/>
    </row>
    <row r="78" spans="1:6" s="1" customFormat="1" ht="24" x14ac:dyDescent="0.2">
      <c r="A78" s="214">
        <v>68</v>
      </c>
      <c r="B78" s="215" t="s">
        <v>138</v>
      </c>
      <c r="C78" s="216" t="s">
        <v>267</v>
      </c>
      <c r="D78" s="78">
        <f t="shared" si="3"/>
        <v>0</v>
      </c>
      <c r="E78" s="78"/>
      <c r="F78" s="78"/>
    </row>
    <row r="79" spans="1:6" s="1" customFormat="1" ht="24" x14ac:dyDescent="0.2">
      <c r="A79" s="214">
        <v>69</v>
      </c>
      <c r="B79" s="217" t="s">
        <v>139</v>
      </c>
      <c r="C79" s="216" t="s">
        <v>268</v>
      </c>
      <c r="D79" s="78">
        <f t="shared" si="3"/>
        <v>0</v>
      </c>
      <c r="E79" s="78"/>
      <c r="F79" s="78"/>
    </row>
    <row r="80" spans="1:6" s="1" customFormat="1" ht="24" x14ac:dyDescent="0.2">
      <c r="A80" s="214">
        <v>70</v>
      </c>
      <c r="B80" s="217" t="s">
        <v>140</v>
      </c>
      <c r="C80" s="216" t="s">
        <v>269</v>
      </c>
      <c r="D80" s="78">
        <f t="shared" si="3"/>
        <v>0</v>
      </c>
      <c r="E80" s="78"/>
      <c r="F80" s="78"/>
    </row>
    <row r="81" spans="1:6" s="1" customFormat="1" ht="24" x14ac:dyDescent="0.2">
      <c r="A81" s="214">
        <v>71</v>
      </c>
      <c r="B81" s="215" t="s">
        <v>141</v>
      </c>
      <c r="C81" s="216" t="s">
        <v>270</v>
      </c>
      <c r="D81" s="78">
        <f t="shared" si="3"/>
        <v>0</v>
      </c>
      <c r="E81" s="78"/>
      <c r="F81" s="78"/>
    </row>
    <row r="82" spans="1:6" s="1" customFormat="1" ht="24" x14ac:dyDescent="0.2">
      <c r="A82" s="214">
        <v>72</v>
      </c>
      <c r="B82" s="215" t="s">
        <v>142</v>
      </c>
      <c r="C82" s="216" t="s">
        <v>271</v>
      </c>
      <c r="D82" s="78">
        <f t="shared" si="3"/>
        <v>0</v>
      </c>
      <c r="E82" s="78"/>
      <c r="F82" s="78"/>
    </row>
    <row r="83" spans="1:6" s="1" customFormat="1" ht="24" x14ac:dyDescent="0.2">
      <c r="A83" s="214">
        <v>73</v>
      </c>
      <c r="B83" s="215" t="s">
        <v>143</v>
      </c>
      <c r="C83" s="216" t="s">
        <v>272</v>
      </c>
      <c r="D83" s="78">
        <f t="shared" si="3"/>
        <v>0</v>
      </c>
      <c r="E83" s="78"/>
      <c r="F83" s="78"/>
    </row>
    <row r="84" spans="1:6" s="1" customFormat="1" x14ac:dyDescent="0.2">
      <c r="A84" s="214">
        <v>74</v>
      </c>
      <c r="B84" s="220" t="s">
        <v>144</v>
      </c>
      <c r="C84" s="216" t="s">
        <v>145</v>
      </c>
      <c r="D84" s="78">
        <f t="shared" si="3"/>
        <v>0</v>
      </c>
      <c r="E84" s="78"/>
      <c r="F84" s="78"/>
    </row>
    <row r="85" spans="1:6" s="1" customFormat="1" x14ac:dyDescent="0.2">
      <c r="A85" s="214">
        <v>75</v>
      </c>
      <c r="B85" s="215" t="s">
        <v>146</v>
      </c>
      <c r="C85" s="216" t="s">
        <v>273</v>
      </c>
      <c r="D85" s="78">
        <f t="shared" si="3"/>
        <v>0</v>
      </c>
      <c r="E85" s="78"/>
      <c r="F85" s="78"/>
    </row>
    <row r="86" spans="1:6" s="1" customFormat="1" x14ac:dyDescent="0.2">
      <c r="A86" s="214">
        <v>76</v>
      </c>
      <c r="B86" s="220" t="s">
        <v>147</v>
      </c>
      <c r="C86" s="216" t="s">
        <v>36</v>
      </c>
      <c r="D86" s="78">
        <f t="shared" si="3"/>
        <v>0</v>
      </c>
      <c r="E86" s="78"/>
      <c r="F86" s="78"/>
    </row>
    <row r="87" spans="1:6" s="1" customFormat="1" x14ac:dyDescent="0.2">
      <c r="A87" s="214">
        <v>77</v>
      </c>
      <c r="B87" s="215" t="s">
        <v>148</v>
      </c>
      <c r="C87" s="216" t="s">
        <v>38</v>
      </c>
      <c r="D87" s="78">
        <f t="shared" si="3"/>
        <v>0</v>
      </c>
      <c r="E87" s="78"/>
      <c r="F87" s="78"/>
    </row>
    <row r="88" spans="1:6" s="1" customFormat="1" ht="13.5" customHeight="1" x14ac:dyDescent="0.2">
      <c r="A88" s="214">
        <v>78</v>
      </c>
      <c r="B88" s="215" t="s">
        <v>149</v>
      </c>
      <c r="C88" s="216" t="s">
        <v>37</v>
      </c>
      <c r="D88" s="78">
        <f t="shared" si="3"/>
        <v>22280924</v>
      </c>
      <c r="E88" s="78">
        <v>8659299</v>
      </c>
      <c r="F88" s="78">
        <v>13621625</v>
      </c>
    </row>
    <row r="89" spans="1:6" s="1" customFormat="1" ht="14.25" customHeight="1" x14ac:dyDescent="0.2">
      <c r="A89" s="214">
        <v>79</v>
      </c>
      <c r="B89" s="215" t="s">
        <v>150</v>
      </c>
      <c r="C89" s="216" t="s">
        <v>52</v>
      </c>
      <c r="D89" s="78">
        <f t="shared" si="3"/>
        <v>0</v>
      </c>
      <c r="E89" s="78"/>
      <c r="F89" s="78"/>
    </row>
    <row r="90" spans="1:6" s="1" customFormat="1" x14ac:dyDescent="0.2">
      <c r="A90" s="214">
        <v>80</v>
      </c>
      <c r="B90" s="215" t="s">
        <v>151</v>
      </c>
      <c r="C90" s="216" t="s">
        <v>254</v>
      </c>
      <c r="D90" s="78">
        <f t="shared" si="3"/>
        <v>0</v>
      </c>
      <c r="E90" s="78"/>
      <c r="F90" s="78"/>
    </row>
    <row r="91" spans="1:6" s="1" customFormat="1" x14ac:dyDescent="0.2">
      <c r="A91" s="214">
        <v>81</v>
      </c>
      <c r="B91" s="215" t="s">
        <v>152</v>
      </c>
      <c r="C91" s="225" t="s">
        <v>391</v>
      </c>
      <c r="D91" s="78">
        <f t="shared" si="3"/>
        <v>0</v>
      </c>
      <c r="E91" s="78"/>
      <c r="F91" s="78"/>
    </row>
    <row r="92" spans="1:6" s="1" customFormat="1" x14ac:dyDescent="0.2">
      <c r="A92" s="214">
        <v>82</v>
      </c>
      <c r="B92" s="217" t="s">
        <v>153</v>
      </c>
      <c r="C92" s="216" t="s">
        <v>287</v>
      </c>
      <c r="D92" s="78">
        <f t="shared" si="3"/>
        <v>0</v>
      </c>
      <c r="E92" s="78"/>
      <c r="F92" s="78"/>
    </row>
    <row r="93" spans="1:6" s="1" customFormat="1" ht="24" x14ac:dyDescent="0.2">
      <c r="A93" s="226">
        <v>83</v>
      </c>
      <c r="B93" s="227" t="s">
        <v>154</v>
      </c>
      <c r="C93" s="228" t="s">
        <v>274</v>
      </c>
      <c r="D93" s="78">
        <f t="shared" si="3"/>
        <v>298130</v>
      </c>
      <c r="E93" s="78">
        <v>115866</v>
      </c>
      <c r="F93" s="78">
        <v>182264</v>
      </c>
    </row>
    <row r="94" spans="1:6" s="1" customFormat="1" ht="36" x14ac:dyDescent="0.2">
      <c r="A94" s="129"/>
      <c r="B94" s="132"/>
      <c r="C94" s="216" t="s">
        <v>389</v>
      </c>
      <c r="D94" s="78">
        <f t="shared" si="3"/>
        <v>298130</v>
      </c>
      <c r="E94" s="78">
        <v>115866</v>
      </c>
      <c r="F94" s="78">
        <v>182264</v>
      </c>
    </row>
    <row r="95" spans="1:6" s="1" customFormat="1" ht="24" x14ac:dyDescent="0.2">
      <c r="A95" s="129"/>
      <c r="B95" s="132"/>
      <c r="C95" s="216" t="s">
        <v>275</v>
      </c>
      <c r="D95" s="78">
        <f t="shared" si="3"/>
        <v>0</v>
      </c>
      <c r="E95" s="78"/>
      <c r="F95" s="78"/>
    </row>
    <row r="96" spans="1:6" s="1" customFormat="1" ht="36" x14ac:dyDescent="0.2">
      <c r="A96" s="130"/>
      <c r="B96" s="133"/>
      <c r="C96" s="28" t="s">
        <v>390</v>
      </c>
      <c r="D96" s="78">
        <f t="shared" si="3"/>
        <v>0</v>
      </c>
      <c r="E96" s="78"/>
      <c r="F96" s="78"/>
    </row>
    <row r="97" spans="1:6" s="1" customFormat="1" ht="24" x14ac:dyDescent="0.2">
      <c r="A97" s="214">
        <v>84</v>
      </c>
      <c r="B97" s="217" t="s">
        <v>155</v>
      </c>
      <c r="C97" s="216" t="s">
        <v>51</v>
      </c>
      <c r="D97" s="78">
        <f t="shared" si="3"/>
        <v>0</v>
      </c>
      <c r="E97" s="78"/>
      <c r="F97" s="78"/>
    </row>
    <row r="98" spans="1:6" s="1" customFormat="1" x14ac:dyDescent="0.2">
      <c r="A98" s="214">
        <v>85</v>
      </c>
      <c r="B98" s="217" t="s">
        <v>156</v>
      </c>
      <c r="C98" s="216" t="s">
        <v>157</v>
      </c>
      <c r="D98" s="78">
        <f t="shared" si="3"/>
        <v>0</v>
      </c>
      <c r="E98" s="78"/>
      <c r="F98" s="78"/>
    </row>
    <row r="99" spans="1:6" s="1" customFormat="1" x14ac:dyDescent="0.2">
      <c r="A99" s="214">
        <v>86</v>
      </c>
      <c r="B99" s="220" t="s">
        <v>158</v>
      </c>
      <c r="C99" s="216" t="s">
        <v>159</v>
      </c>
      <c r="D99" s="78">
        <f t="shared" si="3"/>
        <v>0</v>
      </c>
      <c r="E99" s="78"/>
      <c r="F99" s="78"/>
    </row>
    <row r="100" spans="1:6" s="1" customFormat="1" x14ac:dyDescent="0.2">
      <c r="A100" s="214">
        <v>87</v>
      </c>
      <c r="B100" s="217" t="s">
        <v>160</v>
      </c>
      <c r="C100" s="216" t="s">
        <v>28</v>
      </c>
      <c r="D100" s="78">
        <f t="shared" si="3"/>
        <v>0</v>
      </c>
      <c r="E100" s="78"/>
      <c r="F100" s="78"/>
    </row>
    <row r="101" spans="1:6" s="1" customFormat="1" x14ac:dyDescent="0.2">
      <c r="A101" s="214">
        <v>88</v>
      </c>
      <c r="B101" s="220" t="s">
        <v>161</v>
      </c>
      <c r="C101" s="216" t="s">
        <v>12</v>
      </c>
      <c r="D101" s="78">
        <f t="shared" si="3"/>
        <v>0</v>
      </c>
      <c r="E101" s="78"/>
      <c r="F101" s="78"/>
    </row>
    <row r="102" spans="1:6" s="1" customFormat="1" x14ac:dyDescent="0.2">
      <c r="A102" s="214">
        <v>89</v>
      </c>
      <c r="B102" s="220" t="s">
        <v>162</v>
      </c>
      <c r="C102" s="216" t="s">
        <v>27</v>
      </c>
      <c r="D102" s="78">
        <f t="shared" si="3"/>
        <v>0</v>
      </c>
      <c r="E102" s="78"/>
      <c r="F102" s="78"/>
    </row>
    <row r="103" spans="1:6" s="1" customFormat="1" x14ac:dyDescent="0.2">
      <c r="A103" s="214">
        <v>90</v>
      </c>
      <c r="B103" s="217" t="s">
        <v>163</v>
      </c>
      <c r="C103" s="216" t="s">
        <v>45</v>
      </c>
      <c r="D103" s="78">
        <f t="shared" si="3"/>
        <v>0</v>
      </c>
      <c r="E103" s="78"/>
      <c r="F103" s="78"/>
    </row>
    <row r="104" spans="1:6" s="1" customFormat="1" x14ac:dyDescent="0.2">
      <c r="A104" s="214">
        <v>91</v>
      </c>
      <c r="B104" s="217" t="s">
        <v>164</v>
      </c>
      <c r="C104" s="216" t="s">
        <v>33</v>
      </c>
      <c r="D104" s="78">
        <f t="shared" si="3"/>
        <v>0</v>
      </c>
      <c r="E104" s="78"/>
      <c r="F104" s="78"/>
    </row>
    <row r="105" spans="1:6" s="1" customFormat="1" x14ac:dyDescent="0.2">
      <c r="A105" s="214">
        <v>92</v>
      </c>
      <c r="B105" s="215" t="s">
        <v>165</v>
      </c>
      <c r="C105" s="216" t="s">
        <v>29</v>
      </c>
      <c r="D105" s="78">
        <f t="shared" si="3"/>
        <v>0</v>
      </c>
      <c r="E105" s="78"/>
      <c r="F105" s="78"/>
    </row>
    <row r="106" spans="1:6" s="1" customFormat="1" x14ac:dyDescent="0.2">
      <c r="A106" s="214">
        <v>93</v>
      </c>
      <c r="B106" s="215" t="s">
        <v>166</v>
      </c>
      <c r="C106" s="216" t="s">
        <v>30</v>
      </c>
      <c r="D106" s="78">
        <f t="shared" si="3"/>
        <v>0</v>
      </c>
      <c r="E106" s="78"/>
      <c r="F106" s="78"/>
    </row>
    <row r="107" spans="1:6" s="1" customFormat="1" x14ac:dyDescent="0.2">
      <c r="A107" s="214">
        <v>94</v>
      </c>
      <c r="B107" s="220" t="s">
        <v>167</v>
      </c>
      <c r="C107" s="216" t="s">
        <v>14</v>
      </c>
      <c r="D107" s="78">
        <f t="shared" si="3"/>
        <v>0</v>
      </c>
      <c r="E107" s="78"/>
      <c r="F107" s="78"/>
    </row>
    <row r="108" spans="1:6" s="1" customFormat="1" x14ac:dyDescent="0.2">
      <c r="A108" s="214">
        <v>95</v>
      </c>
      <c r="B108" s="215" t="s">
        <v>168</v>
      </c>
      <c r="C108" s="216" t="s">
        <v>31</v>
      </c>
      <c r="D108" s="78">
        <f t="shared" si="3"/>
        <v>0</v>
      </c>
      <c r="E108" s="78"/>
      <c r="F108" s="78"/>
    </row>
    <row r="109" spans="1:6" s="1" customFormat="1" ht="12" customHeight="1" x14ac:dyDescent="0.2">
      <c r="A109" s="214">
        <v>96</v>
      </c>
      <c r="B109" s="215" t="s">
        <v>169</v>
      </c>
      <c r="C109" s="216" t="s">
        <v>15</v>
      </c>
      <c r="D109" s="78">
        <f t="shared" si="3"/>
        <v>0</v>
      </c>
      <c r="E109" s="78"/>
      <c r="F109" s="78"/>
    </row>
    <row r="110" spans="1:6" s="22" customFormat="1" x14ac:dyDescent="0.2">
      <c r="A110" s="214">
        <v>97</v>
      </c>
      <c r="B110" s="222" t="s">
        <v>170</v>
      </c>
      <c r="C110" s="219" t="s">
        <v>13</v>
      </c>
      <c r="D110" s="78">
        <f t="shared" si="3"/>
        <v>0</v>
      </c>
      <c r="E110" s="81"/>
      <c r="F110" s="81"/>
    </row>
    <row r="111" spans="1:6" s="1" customFormat="1" x14ac:dyDescent="0.2">
      <c r="A111" s="214">
        <v>98</v>
      </c>
      <c r="B111" s="220" t="s">
        <v>171</v>
      </c>
      <c r="C111" s="216" t="s">
        <v>32</v>
      </c>
      <c r="D111" s="78">
        <f t="shared" si="3"/>
        <v>0</v>
      </c>
      <c r="E111" s="78"/>
      <c r="F111" s="78"/>
    </row>
    <row r="112" spans="1:6" s="1" customFormat="1" x14ac:dyDescent="0.2">
      <c r="A112" s="214">
        <v>99</v>
      </c>
      <c r="B112" s="220" t="s">
        <v>172</v>
      </c>
      <c r="C112" s="216" t="s">
        <v>55</v>
      </c>
      <c r="D112" s="78">
        <f t="shared" si="3"/>
        <v>0</v>
      </c>
      <c r="E112" s="78"/>
      <c r="F112" s="78"/>
    </row>
    <row r="113" spans="1:6" s="1" customFormat="1" x14ac:dyDescent="0.2">
      <c r="A113" s="214">
        <v>100</v>
      </c>
      <c r="B113" s="215" t="s">
        <v>173</v>
      </c>
      <c r="C113" s="216" t="s">
        <v>34</v>
      </c>
      <c r="D113" s="78">
        <f t="shared" si="3"/>
        <v>0</v>
      </c>
      <c r="E113" s="78"/>
      <c r="F113" s="78"/>
    </row>
    <row r="114" spans="1:6" s="1" customFormat="1" x14ac:dyDescent="0.2">
      <c r="A114" s="214">
        <v>101</v>
      </c>
      <c r="B114" s="217" t="s">
        <v>174</v>
      </c>
      <c r="C114" s="216" t="s">
        <v>243</v>
      </c>
      <c r="D114" s="78">
        <f t="shared" si="3"/>
        <v>0</v>
      </c>
      <c r="E114" s="78"/>
      <c r="F114" s="78"/>
    </row>
    <row r="115" spans="1:6" s="1" customFormat="1" ht="13.5" customHeight="1" x14ac:dyDescent="0.2">
      <c r="A115" s="214">
        <v>102</v>
      </c>
      <c r="B115" s="215" t="s">
        <v>175</v>
      </c>
      <c r="C115" s="216" t="s">
        <v>176</v>
      </c>
      <c r="D115" s="78">
        <f t="shared" si="3"/>
        <v>0</v>
      </c>
      <c r="E115" s="78"/>
      <c r="F115" s="78"/>
    </row>
    <row r="116" spans="1:6" s="1" customFormat="1" x14ac:dyDescent="0.2">
      <c r="A116" s="214">
        <v>103</v>
      </c>
      <c r="B116" s="215" t="s">
        <v>177</v>
      </c>
      <c r="C116" s="216" t="s">
        <v>178</v>
      </c>
      <c r="D116" s="78">
        <f t="shared" si="3"/>
        <v>0</v>
      </c>
      <c r="E116" s="78"/>
      <c r="F116" s="78"/>
    </row>
    <row r="117" spans="1:6" s="1" customFormat="1" x14ac:dyDescent="0.2">
      <c r="A117" s="214">
        <v>104</v>
      </c>
      <c r="B117" s="220" t="s">
        <v>179</v>
      </c>
      <c r="C117" s="216" t="s">
        <v>180</v>
      </c>
      <c r="D117" s="78">
        <f t="shared" si="3"/>
        <v>0</v>
      </c>
      <c r="E117" s="78"/>
      <c r="F117" s="78"/>
    </row>
    <row r="118" spans="1:6" s="1" customFormat="1" x14ac:dyDescent="0.2">
      <c r="A118" s="214">
        <v>105</v>
      </c>
      <c r="B118" s="220" t="s">
        <v>181</v>
      </c>
      <c r="C118" s="216" t="s">
        <v>182</v>
      </c>
      <c r="D118" s="78">
        <f t="shared" si="3"/>
        <v>0</v>
      </c>
      <c r="E118" s="78"/>
      <c r="F118" s="78"/>
    </row>
    <row r="119" spans="1:6" s="1" customFormat="1" ht="12.75" customHeight="1" x14ac:dyDescent="0.2">
      <c r="A119" s="214">
        <v>106</v>
      </c>
      <c r="B119" s="220" t="s">
        <v>183</v>
      </c>
      <c r="C119" s="216" t="s">
        <v>184</v>
      </c>
      <c r="D119" s="78">
        <f t="shared" si="3"/>
        <v>0</v>
      </c>
      <c r="E119" s="78"/>
      <c r="F119" s="78"/>
    </row>
    <row r="120" spans="1:6" s="1" customFormat="1" ht="24" x14ac:dyDescent="0.2">
      <c r="A120" s="214">
        <v>107</v>
      </c>
      <c r="B120" s="220" t="s">
        <v>185</v>
      </c>
      <c r="C120" s="216" t="s">
        <v>186</v>
      </c>
      <c r="D120" s="78">
        <f t="shared" si="3"/>
        <v>0</v>
      </c>
      <c r="E120" s="78"/>
      <c r="F120" s="78"/>
    </row>
    <row r="121" spans="1:6" s="1" customFormat="1" x14ac:dyDescent="0.2">
      <c r="A121" s="214">
        <v>108</v>
      </c>
      <c r="B121" s="220" t="s">
        <v>187</v>
      </c>
      <c r="C121" s="216" t="s">
        <v>188</v>
      </c>
      <c r="D121" s="78">
        <f t="shared" si="3"/>
        <v>0</v>
      </c>
      <c r="E121" s="78"/>
      <c r="F121" s="78"/>
    </row>
    <row r="122" spans="1:6" s="1" customFormat="1" x14ac:dyDescent="0.2">
      <c r="A122" s="214">
        <v>109</v>
      </c>
      <c r="B122" s="220" t="s">
        <v>189</v>
      </c>
      <c r="C122" s="216" t="s">
        <v>190</v>
      </c>
      <c r="D122" s="78">
        <f t="shared" si="3"/>
        <v>0</v>
      </c>
      <c r="E122" s="78"/>
      <c r="F122" s="78"/>
    </row>
    <row r="123" spans="1:6" s="1" customFormat="1" x14ac:dyDescent="0.2">
      <c r="A123" s="214">
        <v>110</v>
      </c>
      <c r="B123" s="229" t="s">
        <v>191</v>
      </c>
      <c r="C123" s="224" t="s">
        <v>192</v>
      </c>
      <c r="D123" s="78">
        <f t="shared" si="3"/>
        <v>0</v>
      </c>
      <c r="E123" s="78"/>
      <c r="F123" s="78"/>
    </row>
    <row r="124" spans="1:6" s="1" customFormat="1" x14ac:dyDescent="0.2">
      <c r="A124" s="214">
        <v>111</v>
      </c>
      <c r="B124" s="229" t="s">
        <v>276</v>
      </c>
      <c r="C124" s="224" t="s">
        <v>252</v>
      </c>
      <c r="D124" s="78">
        <f t="shared" si="3"/>
        <v>0</v>
      </c>
      <c r="E124" s="78"/>
      <c r="F124" s="78"/>
    </row>
    <row r="125" spans="1:6" s="1" customFormat="1" x14ac:dyDescent="0.2">
      <c r="A125" s="214">
        <v>112</v>
      </c>
      <c r="B125" s="217" t="s">
        <v>193</v>
      </c>
      <c r="C125" s="216" t="s">
        <v>194</v>
      </c>
      <c r="D125" s="78">
        <f t="shared" si="3"/>
        <v>0</v>
      </c>
      <c r="E125" s="78"/>
      <c r="F125" s="78"/>
    </row>
    <row r="126" spans="1:6" s="1" customFormat="1" ht="11.25" customHeight="1" x14ac:dyDescent="0.2">
      <c r="A126" s="214">
        <v>113</v>
      </c>
      <c r="B126" s="220" t="s">
        <v>195</v>
      </c>
      <c r="C126" s="216" t="s">
        <v>196</v>
      </c>
      <c r="D126" s="78">
        <f t="shared" si="3"/>
        <v>0</v>
      </c>
      <c r="E126" s="78"/>
      <c r="F126" s="78"/>
    </row>
    <row r="127" spans="1:6" s="1" customFormat="1" x14ac:dyDescent="0.2">
      <c r="A127" s="214">
        <v>114</v>
      </c>
      <c r="B127" s="215" t="s">
        <v>197</v>
      </c>
      <c r="C127" s="230" t="s">
        <v>198</v>
      </c>
      <c r="D127" s="78">
        <f t="shared" si="3"/>
        <v>0</v>
      </c>
      <c r="E127" s="78"/>
      <c r="F127" s="78"/>
    </row>
    <row r="128" spans="1:6" s="1" customFormat="1" x14ac:dyDescent="0.2">
      <c r="A128" s="214">
        <v>115</v>
      </c>
      <c r="B128" s="220" t="s">
        <v>199</v>
      </c>
      <c r="C128" s="216" t="s">
        <v>290</v>
      </c>
      <c r="D128" s="78">
        <f t="shared" si="3"/>
        <v>0</v>
      </c>
      <c r="E128" s="78"/>
      <c r="F128" s="78"/>
    </row>
    <row r="129" spans="1:6" s="1" customFormat="1" ht="14.25" customHeight="1" x14ac:dyDescent="0.2">
      <c r="A129" s="214">
        <v>116</v>
      </c>
      <c r="B129" s="217" t="s">
        <v>200</v>
      </c>
      <c r="C129" s="216" t="s">
        <v>277</v>
      </c>
      <c r="D129" s="78">
        <f t="shared" si="3"/>
        <v>0</v>
      </c>
      <c r="E129" s="78"/>
      <c r="F129" s="78"/>
    </row>
    <row r="130" spans="1:6" s="1" customFormat="1" x14ac:dyDescent="0.2">
      <c r="A130" s="214">
        <v>117</v>
      </c>
      <c r="B130" s="217" t="s">
        <v>201</v>
      </c>
      <c r="C130" s="216" t="s">
        <v>202</v>
      </c>
      <c r="D130" s="78">
        <f t="shared" si="3"/>
        <v>0</v>
      </c>
      <c r="E130" s="78"/>
      <c r="F130" s="78"/>
    </row>
    <row r="131" spans="1:6" s="1" customFormat="1" x14ac:dyDescent="0.2">
      <c r="A131" s="214">
        <v>118</v>
      </c>
      <c r="B131" s="217" t="s">
        <v>203</v>
      </c>
      <c r="C131" s="216" t="s">
        <v>204</v>
      </c>
      <c r="D131" s="78">
        <f t="shared" si="3"/>
        <v>0</v>
      </c>
      <c r="E131" s="78"/>
      <c r="F131" s="78"/>
    </row>
    <row r="132" spans="1:6" s="1" customFormat="1" x14ac:dyDescent="0.2">
      <c r="A132" s="214">
        <v>119</v>
      </c>
      <c r="B132" s="215" t="s">
        <v>205</v>
      </c>
      <c r="C132" s="216" t="s">
        <v>206</v>
      </c>
      <c r="D132" s="78">
        <f t="shared" si="3"/>
        <v>0</v>
      </c>
      <c r="E132" s="78"/>
      <c r="F132" s="78"/>
    </row>
    <row r="133" spans="1:6" s="1" customFormat="1" ht="13.5" customHeight="1" x14ac:dyDescent="0.2">
      <c r="A133" s="214">
        <v>120</v>
      </c>
      <c r="B133" s="217" t="s">
        <v>207</v>
      </c>
      <c r="C133" s="216" t="s">
        <v>208</v>
      </c>
      <c r="D133" s="78">
        <f t="shared" si="3"/>
        <v>0</v>
      </c>
      <c r="E133" s="78"/>
      <c r="F133" s="78"/>
    </row>
    <row r="134" spans="1:6" s="1" customFormat="1" x14ac:dyDescent="0.2">
      <c r="A134" s="214">
        <v>121</v>
      </c>
      <c r="B134" s="220" t="s">
        <v>209</v>
      </c>
      <c r="C134" s="216" t="s">
        <v>210</v>
      </c>
      <c r="D134" s="78">
        <f t="shared" si="3"/>
        <v>0</v>
      </c>
      <c r="E134" s="78"/>
      <c r="F134" s="78"/>
    </row>
    <row r="135" spans="1:6" s="1" customFormat="1" ht="24" x14ac:dyDescent="0.2">
      <c r="A135" s="214">
        <v>122</v>
      </c>
      <c r="B135" s="220" t="s">
        <v>211</v>
      </c>
      <c r="C135" s="75" t="s">
        <v>387</v>
      </c>
      <c r="D135" s="78">
        <f t="shared" ref="D135:D153" si="4">E135+F135</f>
        <v>0</v>
      </c>
      <c r="E135" s="78"/>
      <c r="F135" s="78"/>
    </row>
    <row r="136" spans="1:6" s="1" customFormat="1" x14ac:dyDescent="0.2">
      <c r="A136" s="214">
        <v>123</v>
      </c>
      <c r="B136" s="220" t="s">
        <v>212</v>
      </c>
      <c r="C136" s="216" t="s">
        <v>249</v>
      </c>
      <c r="D136" s="78">
        <f t="shared" si="4"/>
        <v>6851275</v>
      </c>
      <c r="E136" s="78">
        <v>2662692</v>
      </c>
      <c r="F136" s="78">
        <v>4188583</v>
      </c>
    </row>
    <row r="137" spans="1:6" ht="10.5" customHeight="1" x14ac:dyDescent="0.2">
      <c r="A137" s="214">
        <v>124</v>
      </c>
      <c r="B137" s="220" t="s">
        <v>213</v>
      </c>
      <c r="C137" s="216" t="s">
        <v>214</v>
      </c>
      <c r="D137" s="78">
        <f t="shared" si="4"/>
        <v>8793117</v>
      </c>
      <c r="E137" s="82">
        <v>3417373</v>
      </c>
      <c r="F137" s="82">
        <v>5375744</v>
      </c>
    </row>
    <row r="138" spans="1:6" s="1" customFormat="1" x14ac:dyDescent="0.2">
      <c r="A138" s="214">
        <v>125</v>
      </c>
      <c r="B138" s="220" t="s">
        <v>215</v>
      </c>
      <c r="C138" s="216" t="s">
        <v>42</v>
      </c>
      <c r="D138" s="78">
        <f t="shared" si="4"/>
        <v>0</v>
      </c>
      <c r="E138" s="78"/>
      <c r="F138" s="78"/>
    </row>
    <row r="139" spans="1:6" s="1" customFormat="1" x14ac:dyDescent="0.2">
      <c r="A139" s="214">
        <v>126</v>
      </c>
      <c r="B139" s="215" t="s">
        <v>216</v>
      </c>
      <c r="C139" s="216" t="s">
        <v>48</v>
      </c>
      <c r="D139" s="78">
        <f t="shared" si="4"/>
        <v>0</v>
      </c>
      <c r="E139" s="78"/>
      <c r="F139" s="78"/>
    </row>
    <row r="140" spans="1:6" s="1" customFormat="1" x14ac:dyDescent="0.2">
      <c r="A140" s="214">
        <v>127</v>
      </c>
      <c r="B140" s="215" t="s">
        <v>217</v>
      </c>
      <c r="C140" s="216" t="s">
        <v>253</v>
      </c>
      <c r="D140" s="78">
        <f t="shared" si="4"/>
        <v>10836621</v>
      </c>
      <c r="E140" s="78">
        <v>4211564</v>
      </c>
      <c r="F140" s="78">
        <v>6625057</v>
      </c>
    </row>
    <row r="141" spans="1:6" s="1" customFormat="1" x14ac:dyDescent="0.2">
      <c r="A141" s="214">
        <v>128</v>
      </c>
      <c r="B141" s="215" t="s">
        <v>218</v>
      </c>
      <c r="C141" s="216" t="s">
        <v>50</v>
      </c>
      <c r="D141" s="78">
        <f t="shared" si="4"/>
        <v>0</v>
      </c>
      <c r="E141" s="78"/>
      <c r="F141" s="78"/>
    </row>
    <row r="142" spans="1:6" s="1" customFormat="1" x14ac:dyDescent="0.2">
      <c r="A142" s="214">
        <v>129</v>
      </c>
      <c r="B142" s="220" t="s">
        <v>219</v>
      </c>
      <c r="C142" s="216" t="s">
        <v>49</v>
      </c>
      <c r="D142" s="78">
        <f t="shared" si="4"/>
        <v>14770564</v>
      </c>
      <c r="E142" s="78">
        <v>5740459</v>
      </c>
      <c r="F142" s="78">
        <v>9030105</v>
      </c>
    </row>
    <row r="143" spans="1:6" s="1" customFormat="1" x14ac:dyDescent="0.2">
      <c r="A143" s="214">
        <v>130</v>
      </c>
      <c r="B143" s="220" t="s">
        <v>220</v>
      </c>
      <c r="C143" s="216" t="s">
        <v>221</v>
      </c>
      <c r="D143" s="78">
        <f t="shared" si="4"/>
        <v>0</v>
      </c>
      <c r="E143" s="78"/>
      <c r="F143" s="78"/>
    </row>
    <row r="144" spans="1:6" s="1" customFormat="1" x14ac:dyDescent="0.2">
      <c r="A144" s="214">
        <v>131</v>
      </c>
      <c r="B144" s="220" t="s">
        <v>222</v>
      </c>
      <c r="C144" s="216" t="s">
        <v>43</v>
      </c>
      <c r="D144" s="78">
        <f t="shared" si="4"/>
        <v>0</v>
      </c>
      <c r="E144" s="78"/>
      <c r="F144" s="78"/>
    </row>
    <row r="145" spans="1:56" s="1" customFormat="1" x14ac:dyDescent="0.2">
      <c r="A145" s="214">
        <v>132</v>
      </c>
      <c r="B145" s="215" t="s">
        <v>223</v>
      </c>
      <c r="C145" s="216" t="s">
        <v>251</v>
      </c>
      <c r="D145" s="78">
        <f t="shared" si="4"/>
        <v>6501744</v>
      </c>
      <c r="E145" s="78">
        <v>2526850</v>
      </c>
      <c r="F145" s="78">
        <v>3974894</v>
      </c>
    </row>
    <row r="146" spans="1:56" s="1" customFormat="1" x14ac:dyDescent="0.2">
      <c r="A146" s="214">
        <v>133</v>
      </c>
      <c r="B146" s="217" t="s">
        <v>224</v>
      </c>
      <c r="C146" s="216" t="s">
        <v>225</v>
      </c>
      <c r="D146" s="78">
        <f t="shared" si="4"/>
        <v>7548054</v>
      </c>
      <c r="E146" s="78">
        <v>2933489</v>
      </c>
      <c r="F146" s="78">
        <v>4614565</v>
      </c>
    </row>
    <row r="147" spans="1:56" x14ac:dyDescent="0.2">
      <c r="A147" s="214">
        <v>134</v>
      </c>
      <c r="B147" s="220" t="s">
        <v>226</v>
      </c>
      <c r="C147" s="216" t="s">
        <v>227</v>
      </c>
      <c r="D147" s="78">
        <f t="shared" si="4"/>
        <v>14080639</v>
      </c>
      <c r="E147" s="82">
        <v>5472325</v>
      </c>
      <c r="F147" s="82">
        <v>8608314</v>
      </c>
    </row>
    <row r="148" spans="1:56" x14ac:dyDescent="0.2">
      <c r="A148" s="214">
        <v>135</v>
      </c>
      <c r="B148" s="215" t="s">
        <v>228</v>
      </c>
      <c r="C148" s="216" t="s">
        <v>229</v>
      </c>
      <c r="D148" s="78">
        <f t="shared" si="4"/>
        <v>0</v>
      </c>
      <c r="E148" s="82"/>
      <c r="F148" s="82"/>
    </row>
    <row r="149" spans="1:56" ht="12.75" x14ac:dyDescent="0.2">
      <c r="A149" s="214">
        <v>136</v>
      </c>
      <c r="B149" s="231" t="s">
        <v>230</v>
      </c>
      <c r="C149" s="232" t="s">
        <v>231</v>
      </c>
      <c r="D149" s="78">
        <f t="shared" si="4"/>
        <v>0</v>
      </c>
      <c r="E149" s="82"/>
      <c r="F149" s="82"/>
    </row>
    <row r="150" spans="1:56" ht="12.75" x14ac:dyDescent="0.2">
      <c r="A150" s="214">
        <v>137</v>
      </c>
      <c r="B150" s="233" t="s">
        <v>278</v>
      </c>
      <c r="C150" s="234" t="s">
        <v>279</v>
      </c>
      <c r="D150" s="78">
        <f t="shared" si="4"/>
        <v>0</v>
      </c>
      <c r="E150" s="82"/>
      <c r="F150" s="82"/>
    </row>
    <row r="151" spans="1:56" ht="12.75" x14ac:dyDescent="0.2">
      <c r="A151" s="214">
        <v>138</v>
      </c>
      <c r="B151" s="235" t="s">
        <v>280</v>
      </c>
      <c r="C151" s="236" t="s">
        <v>281</v>
      </c>
      <c r="D151" s="78">
        <f t="shared" si="4"/>
        <v>0</v>
      </c>
      <c r="E151" s="82"/>
      <c r="F151" s="82"/>
    </row>
    <row r="152" spans="1:56" ht="12.75" x14ac:dyDescent="0.2">
      <c r="A152" s="214">
        <v>139</v>
      </c>
      <c r="B152" s="237" t="s">
        <v>282</v>
      </c>
      <c r="C152" s="238" t="s">
        <v>283</v>
      </c>
      <c r="D152" s="78">
        <f t="shared" si="4"/>
        <v>0</v>
      </c>
      <c r="E152" s="82"/>
      <c r="F152" s="82"/>
    </row>
    <row r="153" spans="1:56" x14ac:dyDescent="0.2">
      <c r="A153" s="214">
        <v>140</v>
      </c>
      <c r="B153" s="214" t="s">
        <v>288</v>
      </c>
      <c r="C153" s="239" t="s">
        <v>289</v>
      </c>
      <c r="D153" s="78">
        <f t="shared" si="4"/>
        <v>0</v>
      </c>
      <c r="E153" s="82"/>
      <c r="F153" s="82"/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53"/>
  <sheetViews>
    <sheetView tabSelected="1" zoomScale="90" zoomScaleNormal="90" workbookViewId="0">
      <pane xSplit="3" ySplit="8" topLeftCell="S131" activePane="bottomRight" state="frozen"/>
      <selection pane="topRight" activeCell="D1" sqref="D1"/>
      <selection pane="bottomLeft" activeCell="A9" sqref="A9"/>
      <selection pane="bottomRight" activeCell="F159" sqref="F15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28515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20" width="14.5703125" style="8" customWidth="1"/>
    <col min="21" max="16384" width="9.140625" style="8"/>
  </cols>
  <sheetData>
    <row r="2" spans="1:22" ht="15.75" x14ac:dyDescent="0.2">
      <c r="A2" s="124" t="s">
        <v>382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x14ac:dyDescent="0.2">
      <c r="C3" s="9"/>
    </row>
    <row r="4" spans="1:22" s="2" customFormat="1" ht="15.75" customHeight="1" x14ac:dyDescent="0.2">
      <c r="A4" s="125" t="s">
        <v>46</v>
      </c>
      <c r="B4" s="125" t="s">
        <v>59</v>
      </c>
      <c r="C4" s="126" t="s">
        <v>47</v>
      </c>
      <c r="D4" s="127" t="s">
        <v>293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22" ht="15" customHeight="1" x14ac:dyDescent="0.2">
      <c r="A5" s="125"/>
      <c r="B5" s="125"/>
      <c r="C5" s="126"/>
      <c r="D5" s="127" t="s">
        <v>294</v>
      </c>
      <c r="E5" s="127" t="s">
        <v>295</v>
      </c>
      <c r="F5" s="127" t="s">
        <v>296</v>
      </c>
      <c r="G5" s="127"/>
      <c r="H5" s="127"/>
      <c r="I5" s="127"/>
      <c r="J5" s="127"/>
      <c r="K5" s="127"/>
      <c r="L5" s="127"/>
      <c r="M5" s="127"/>
      <c r="N5" s="127"/>
      <c r="O5" s="127"/>
      <c r="P5" s="127" t="s">
        <v>301</v>
      </c>
      <c r="Q5" s="127" t="s">
        <v>302</v>
      </c>
      <c r="R5" s="146" t="s">
        <v>350</v>
      </c>
      <c r="S5" s="127" t="s">
        <v>377</v>
      </c>
    </row>
    <row r="6" spans="1:22" ht="14.25" customHeight="1" x14ac:dyDescent="0.2">
      <c r="A6" s="125"/>
      <c r="B6" s="125"/>
      <c r="C6" s="126"/>
      <c r="D6" s="127"/>
      <c r="E6" s="127"/>
      <c r="F6" s="127" t="s">
        <v>291</v>
      </c>
      <c r="G6" s="127" t="s">
        <v>304</v>
      </c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47"/>
      <c r="S6" s="127"/>
    </row>
    <row r="7" spans="1:22" ht="47.25" customHeight="1" x14ac:dyDescent="0.2">
      <c r="A7" s="125"/>
      <c r="B7" s="125"/>
      <c r="C7" s="126"/>
      <c r="D7" s="127"/>
      <c r="E7" s="127"/>
      <c r="F7" s="127"/>
      <c r="G7" s="84" t="s">
        <v>297</v>
      </c>
      <c r="H7" s="84" t="s">
        <v>374</v>
      </c>
      <c r="I7" s="84" t="s">
        <v>298</v>
      </c>
      <c r="J7" s="84" t="s">
        <v>299</v>
      </c>
      <c r="K7" s="84" t="s">
        <v>300</v>
      </c>
      <c r="L7" s="84" t="s">
        <v>305</v>
      </c>
      <c r="M7" s="84" t="s">
        <v>400</v>
      </c>
      <c r="N7" s="84" t="s">
        <v>306</v>
      </c>
      <c r="O7" s="29" t="s">
        <v>307</v>
      </c>
      <c r="P7" s="127"/>
      <c r="Q7" s="127"/>
      <c r="R7" s="148"/>
      <c r="S7" s="127"/>
    </row>
    <row r="8" spans="1:22" s="2" customFormat="1" x14ac:dyDescent="0.2">
      <c r="A8" s="149" t="s">
        <v>248</v>
      </c>
      <c r="B8" s="149"/>
      <c r="C8" s="149"/>
      <c r="D8" s="79">
        <f>D10+D9</f>
        <v>28587321242</v>
      </c>
      <c r="E8" s="79">
        <f t="shared" ref="E8:S8" si="0">E10+E9</f>
        <v>7395611865</v>
      </c>
      <c r="F8" s="79">
        <f t="shared" si="0"/>
        <v>24602269089</v>
      </c>
      <c r="G8" s="79">
        <f t="shared" si="0"/>
        <v>8363529726</v>
      </c>
      <c r="H8" s="79">
        <f t="shared" si="0"/>
        <v>1445232997</v>
      </c>
      <c r="I8" s="79">
        <f t="shared" si="0"/>
        <v>1593030999</v>
      </c>
      <c r="J8" s="79">
        <f t="shared" si="0"/>
        <v>8301172212</v>
      </c>
      <c r="K8" s="79">
        <f t="shared" si="0"/>
        <v>1811151584</v>
      </c>
      <c r="L8" s="79">
        <f t="shared" si="0"/>
        <v>504889310</v>
      </c>
      <c r="M8" s="79">
        <f t="shared" si="0"/>
        <v>181620483</v>
      </c>
      <c r="N8" s="79">
        <f t="shared" si="0"/>
        <v>2401641778</v>
      </c>
      <c r="O8" s="79">
        <f t="shared" si="0"/>
        <v>0</v>
      </c>
      <c r="P8" s="79">
        <f t="shared" si="0"/>
        <v>4151436195</v>
      </c>
      <c r="Q8" s="79">
        <f t="shared" si="0"/>
        <v>1414110576</v>
      </c>
      <c r="R8" s="79">
        <f t="shared" si="0"/>
        <v>1554017603.4299998</v>
      </c>
      <c r="S8" s="79">
        <f t="shared" si="0"/>
        <v>67704766570.430008</v>
      </c>
    </row>
    <row r="9" spans="1:22" s="3" customFormat="1" ht="11.25" customHeight="1" x14ac:dyDescent="0.2">
      <c r="A9" s="5"/>
      <c r="B9" s="5"/>
      <c r="C9" s="11" t="s">
        <v>56</v>
      </c>
      <c r="D9" s="78">
        <f>КС!D9</f>
        <v>3050224442</v>
      </c>
      <c r="E9" s="78">
        <f>'ДС (пр.03-23)'!D9</f>
        <v>711625408</v>
      </c>
      <c r="F9" s="78">
        <f>G9+H9+I9+J9+K9+L9+N9+O9+M9</f>
        <v>502411863</v>
      </c>
      <c r="G9" s="78">
        <f>'АПУ профилактика '!D10</f>
        <v>165072154</v>
      </c>
      <c r="H9" s="78">
        <f>'АПУ профилактика '!M10</f>
        <v>0</v>
      </c>
      <c r="I9" s="78">
        <f>'АПУ неотл.пом.'!D9</f>
        <v>30544707</v>
      </c>
      <c r="J9" s="78">
        <f>'АПУ обращения Пр. 3-23'!D9</f>
        <v>306782084</v>
      </c>
      <c r="K9" s="78">
        <f>'ОДИ ПГГ Пр.3-23'!D9</f>
        <v>12918</v>
      </c>
      <c r="L9" s="78">
        <f>'ОДИ МЗ РБ'!D9</f>
        <v>0</v>
      </c>
      <c r="M9" s="78">
        <v>0</v>
      </c>
      <c r="N9" s="78">
        <f>'ФАП (03-23)'!D9</f>
        <v>0</v>
      </c>
      <c r="O9" s="80"/>
      <c r="P9" s="78">
        <f>СМП!D9</f>
        <v>85897831</v>
      </c>
      <c r="Q9" s="78">
        <f>'Гемодиализ (пр.03-23)'!D9</f>
        <v>106587460</v>
      </c>
      <c r="R9" s="78">
        <f>'Мед.реаб.(АПУ,ДС,КС)'!D9</f>
        <v>50772687</v>
      </c>
      <c r="S9" s="78">
        <f>D9+E9+F9+P9+Q9+R9</f>
        <v>4507519691</v>
      </c>
      <c r="T9" s="83"/>
    </row>
    <row r="10" spans="1:22" s="2" customFormat="1" x14ac:dyDescent="0.2">
      <c r="A10" s="149" t="s">
        <v>247</v>
      </c>
      <c r="B10" s="149"/>
      <c r="C10" s="149"/>
      <c r="D10" s="79">
        <f>SUM(D11:D153)-D93</f>
        <v>25537096800</v>
      </c>
      <c r="E10" s="79">
        <f t="shared" ref="E10:S10" si="1">SUM(E11:E153)-E93</f>
        <v>6683986457</v>
      </c>
      <c r="F10" s="79">
        <f t="shared" si="1"/>
        <v>24099857226</v>
      </c>
      <c r="G10" s="79">
        <f t="shared" si="1"/>
        <v>8198457572</v>
      </c>
      <c r="H10" s="79">
        <f t="shared" si="1"/>
        <v>1445232997</v>
      </c>
      <c r="I10" s="79">
        <f t="shared" si="1"/>
        <v>1562486292</v>
      </c>
      <c r="J10" s="79">
        <f t="shared" si="1"/>
        <v>7994390128</v>
      </c>
      <c r="K10" s="79">
        <f t="shared" si="1"/>
        <v>1811138666</v>
      </c>
      <c r="L10" s="79">
        <f t="shared" si="1"/>
        <v>504889310</v>
      </c>
      <c r="M10" s="79">
        <f t="shared" si="1"/>
        <v>181620483</v>
      </c>
      <c r="N10" s="79">
        <f t="shared" si="1"/>
        <v>2401641778</v>
      </c>
      <c r="O10" s="79">
        <f t="shared" si="1"/>
        <v>0</v>
      </c>
      <c r="P10" s="79">
        <f t="shared" si="1"/>
        <v>4065538364</v>
      </c>
      <c r="Q10" s="79">
        <f t="shared" si="1"/>
        <v>1307523116</v>
      </c>
      <c r="R10" s="79">
        <f t="shared" si="1"/>
        <v>1503244916.4299998</v>
      </c>
      <c r="S10" s="79">
        <f t="shared" si="1"/>
        <v>63197246879.430008</v>
      </c>
    </row>
    <row r="11" spans="1:22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КС!D11</f>
        <v>49299052</v>
      </c>
      <c r="E11" s="78">
        <f>'ДС (пр.03-23)'!D11</f>
        <v>12159792</v>
      </c>
      <c r="F11" s="78">
        <f t="shared" ref="F11:F74" si="2">G11+H11+I11+J11+K11+L11+N11+O11+M11</f>
        <v>131228301</v>
      </c>
      <c r="G11" s="78">
        <f>'АПУ профилактика '!D12</f>
        <v>38880294</v>
      </c>
      <c r="H11" s="78">
        <f>'АПУ профилактика '!M12</f>
        <v>8526445</v>
      </c>
      <c r="I11" s="78">
        <f>'АПУ неотл.пом.'!D11</f>
        <v>7632277</v>
      </c>
      <c r="J11" s="78">
        <f>'АПУ обращения Пр. 3-23'!D11</f>
        <v>33741781</v>
      </c>
      <c r="K11" s="78">
        <f>'ОДИ ПГГ Пр.3-23'!D11</f>
        <v>1100932</v>
      </c>
      <c r="L11" s="78">
        <v>0</v>
      </c>
      <c r="M11" s="78">
        <v>0</v>
      </c>
      <c r="N11" s="78">
        <f>'ФАП (03-23)'!D11</f>
        <v>41346572</v>
      </c>
      <c r="O11" s="78"/>
      <c r="P11" s="78">
        <f>СМП!D11</f>
        <v>0</v>
      </c>
      <c r="Q11" s="78">
        <f>'Гемодиализ (пр.03-23)'!D11</f>
        <v>0</v>
      </c>
      <c r="R11" s="78">
        <f>'Мед.реаб.(АПУ,ДС,КС)'!D11</f>
        <v>0</v>
      </c>
      <c r="S11" s="78">
        <f t="shared" ref="S11:S42" si="3">D11+E11+F11+P11+Q11+R11</f>
        <v>192687145</v>
      </c>
    </row>
    <row r="12" spans="1:22" s="1" customFormat="1" x14ac:dyDescent="0.2">
      <c r="A12" s="25">
        <v>2</v>
      </c>
      <c r="B12" s="14" t="s">
        <v>61</v>
      </c>
      <c r="C12" s="10" t="s">
        <v>232</v>
      </c>
      <c r="D12" s="78">
        <f>КС!D12</f>
        <v>34872319</v>
      </c>
      <c r="E12" s="78">
        <f>'ДС (пр.03-23)'!D12</f>
        <v>12949238</v>
      </c>
      <c r="F12" s="78">
        <f t="shared" si="2"/>
        <v>131466276</v>
      </c>
      <c r="G12" s="78">
        <f>'АПУ профилактика '!D13</f>
        <v>34512843</v>
      </c>
      <c r="H12" s="78">
        <f>'АПУ профилактика '!M13</f>
        <v>9515243</v>
      </c>
      <c r="I12" s="78">
        <f>'АПУ неотл.пом.'!D12</f>
        <v>7672803</v>
      </c>
      <c r="J12" s="78">
        <f>'АПУ обращения Пр. 3-23'!D12</f>
        <v>36760051</v>
      </c>
      <c r="K12" s="78">
        <f>'ОДИ ПГГ Пр.3-23'!D12</f>
        <v>1349118</v>
      </c>
      <c r="L12" s="78">
        <v>0</v>
      </c>
      <c r="M12" s="78">
        <v>0</v>
      </c>
      <c r="N12" s="78">
        <f>'ФАП (03-23)'!D12</f>
        <v>41656218</v>
      </c>
      <c r="O12" s="78"/>
      <c r="P12" s="78">
        <f>СМП!D12</f>
        <v>0</v>
      </c>
      <c r="Q12" s="78">
        <f>'Гемодиализ (пр.03-23)'!D12</f>
        <v>0</v>
      </c>
      <c r="R12" s="78">
        <f>'Мед.реаб.(АПУ,ДС,КС)'!D12</f>
        <v>0</v>
      </c>
      <c r="S12" s="78">
        <f t="shared" si="3"/>
        <v>179287833</v>
      </c>
    </row>
    <row r="13" spans="1:22" s="22" customFormat="1" x14ac:dyDescent="0.2">
      <c r="A13" s="25">
        <v>3</v>
      </c>
      <c r="B13" s="27" t="s">
        <v>62</v>
      </c>
      <c r="C13" s="21" t="s">
        <v>5</v>
      </c>
      <c r="D13" s="78">
        <f>КС!D13</f>
        <v>208162575</v>
      </c>
      <c r="E13" s="78">
        <f>'ДС (пр.03-23)'!D13</f>
        <v>35927542</v>
      </c>
      <c r="F13" s="78">
        <f t="shared" si="2"/>
        <v>333242000</v>
      </c>
      <c r="G13" s="78">
        <f>'АПУ профилактика '!D14</f>
        <v>114176567</v>
      </c>
      <c r="H13" s="78">
        <f>'АПУ профилактика '!M14</f>
        <v>23109450</v>
      </c>
      <c r="I13" s="78">
        <f>'АПУ неотл.пом.'!D13</f>
        <v>22532474</v>
      </c>
      <c r="J13" s="78">
        <f>'АПУ обращения Пр. 3-23'!D13</f>
        <v>129503377</v>
      </c>
      <c r="K13" s="78">
        <f>'ОДИ ПГГ Пр.3-23'!D13</f>
        <v>13550978</v>
      </c>
      <c r="L13" s="78">
        <v>1250140</v>
      </c>
      <c r="M13" s="78">
        <v>0</v>
      </c>
      <c r="N13" s="78">
        <f>'ФАП (03-23)'!D13</f>
        <v>29119014</v>
      </c>
      <c r="O13" s="81"/>
      <c r="P13" s="78">
        <f>СМП!D13</f>
        <v>156085380</v>
      </c>
      <c r="Q13" s="78">
        <f>'Гемодиализ (пр.03-23)'!D13</f>
        <v>0</v>
      </c>
      <c r="R13" s="78">
        <f>'Мед.реаб.(АПУ,ДС,КС)'!D13</f>
        <v>0</v>
      </c>
      <c r="S13" s="78">
        <f t="shared" si="3"/>
        <v>733417497</v>
      </c>
    </row>
    <row r="14" spans="1:22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>КС!D14</f>
        <v>40453270</v>
      </c>
      <c r="E14" s="78">
        <f>'ДС (пр.03-23)'!D14</f>
        <v>13417660</v>
      </c>
      <c r="F14" s="78">
        <f t="shared" si="2"/>
        <v>142576139</v>
      </c>
      <c r="G14" s="78">
        <f>'АПУ профилактика '!D15</f>
        <v>36301968</v>
      </c>
      <c r="H14" s="78">
        <f>'АПУ профилактика '!M15</f>
        <v>8800720</v>
      </c>
      <c r="I14" s="78">
        <f>'АПУ неотл.пом.'!D14</f>
        <v>8385422</v>
      </c>
      <c r="J14" s="78">
        <f>'АПУ обращения Пр. 3-23'!D14</f>
        <v>37294779</v>
      </c>
      <c r="K14" s="78">
        <f>'ОДИ ПГГ Пр.3-23'!D14</f>
        <v>1123047</v>
      </c>
      <c r="L14" s="78">
        <v>0</v>
      </c>
      <c r="M14" s="78">
        <v>0</v>
      </c>
      <c r="N14" s="78">
        <f>'ФАП (03-23)'!D14</f>
        <v>50670203</v>
      </c>
      <c r="O14" s="78"/>
      <c r="P14" s="78">
        <f>СМП!D14</f>
        <v>0</v>
      </c>
      <c r="Q14" s="78">
        <f>'Гемодиализ (пр.03-23)'!D14</f>
        <v>0</v>
      </c>
      <c r="R14" s="78">
        <f>'Мед.реаб.(АПУ,ДС,КС)'!D14</f>
        <v>0</v>
      </c>
      <c r="S14" s="78">
        <f t="shared" si="3"/>
        <v>196447069</v>
      </c>
    </row>
    <row r="15" spans="1:22" s="1" customFormat="1" x14ac:dyDescent="0.2">
      <c r="A15" s="25">
        <v>5</v>
      </c>
      <c r="B15" s="12" t="s">
        <v>64</v>
      </c>
      <c r="C15" s="10" t="s">
        <v>8</v>
      </c>
      <c r="D15" s="78">
        <f>КС!D15</f>
        <v>48414261</v>
      </c>
      <c r="E15" s="78">
        <f>'ДС (пр.03-23)'!D15</f>
        <v>14535647</v>
      </c>
      <c r="F15" s="78">
        <f t="shared" si="2"/>
        <v>148451840</v>
      </c>
      <c r="G15" s="78">
        <f>'АПУ профилактика '!D16</f>
        <v>43279475</v>
      </c>
      <c r="H15" s="78">
        <f>'АПУ профилактика '!M16</f>
        <v>10311345</v>
      </c>
      <c r="I15" s="78">
        <f>'АПУ неотл.пом.'!D15</f>
        <v>9065922</v>
      </c>
      <c r="J15" s="78">
        <f>'АПУ обращения Пр. 3-23'!D15</f>
        <v>42663865</v>
      </c>
      <c r="K15" s="78">
        <f>'ОДИ ПГГ Пр.3-23'!D15</f>
        <v>1642001</v>
      </c>
      <c r="L15" s="78">
        <v>0</v>
      </c>
      <c r="M15" s="78">
        <v>0</v>
      </c>
      <c r="N15" s="78">
        <f>'ФАП (03-23)'!D15</f>
        <v>41489232</v>
      </c>
      <c r="O15" s="78"/>
      <c r="P15" s="78">
        <f>СМП!D15</f>
        <v>0</v>
      </c>
      <c r="Q15" s="78">
        <f>'Гемодиализ (пр.03-23)'!D15</f>
        <v>0</v>
      </c>
      <c r="R15" s="78">
        <f>'Мед.реаб.(АПУ,ДС,КС)'!D15</f>
        <v>0</v>
      </c>
      <c r="S15" s="78">
        <f t="shared" si="3"/>
        <v>211401748</v>
      </c>
    </row>
    <row r="16" spans="1:22" s="22" customFormat="1" x14ac:dyDescent="0.2">
      <c r="A16" s="25">
        <v>6</v>
      </c>
      <c r="B16" s="27" t="s">
        <v>65</v>
      </c>
      <c r="C16" s="21" t="s">
        <v>66</v>
      </c>
      <c r="D16" s="78">
        <f>КС!D16</f>
        <v>553092049</v>
      </c>
      <c r="E16" s="78">
        <f>'ДС (пр.03-23)'!D16</f>
        <v>93692090</v>
      </c>
      <c r="F16" s="78">
        <f t="shared" si="2"/>
        <v>808954193</v>
      </c>
      <c r="G16" s="78">
        <f>'АПУ профилактика '!D17</f>
        <v>282870200</v>
      </c>
      <c r="H16" s="78">
        <f>'АПУ профилактика '!M17</f>
        <v>66371810</v>
      </c>
      <c r="I16" s="78">
        <f>'АПУ неотл.пом.'!D16</f>
        <v>63882663</v>
      </c>
      <c r="J16" s="78">
        <f>'АПУ обращения Пр. 3-23'!D16</f>
        <v>292197239</v>
      </c>
      <c r="K16" s="78">
        <f>'ОДИ ПГГ Пр.3-23'!D16</f>
        <v>84721158</v>
      </c>
      <c r="L16" s="78">
        <v>2805225</v>
      </c>
      <c r="M16" s="78">
        <v>12443780</v>
      </c>
      <c r="N16" s="78">
        <f>'ФАП (03-23)'!D16</f>
        <v>3662118</v>
      </c>
      <c r="O16" s="81"/>
      <c r="P16" s="78">
        <f>СМП!D16</f>
        <v>324746681</v>
      </c>
      <c r="Q16" s="78">
        <f>'Гемодиализ (пр.03-23)'!D16</f>
        <v>568275</v>
      </c>
      <c r="R16" s="78">
        <f>'Мед.реаб.(АПУ,ДС,КС)'!D16</f>
        <v>35837044.5</v>
      </c>
      <c r="S16" s="78">
        <f t="shared" si="3"/>
        <v>1816890332.5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8">
        <f>КС!D17</f>
        <v>178862821</v>
      </c>
      <c r="E17" s="78">
        <f>'ДС (пр.03-23)'!D17</f>
        <v>34984845</v>
      </c>
      <c r="F17" s="78">
        <f t="shared" si="2"/>
        <v>348098703</v>
      </c>
      <c r="G17" s="78">
        <f>'АПУ профилактика '!D18</f>
        <v>116770300</v>
      </c>
      <c r="H17" s="78">
        <f>'АПУ профилактика '!M18</f>
        <v>23210720</v>
      </c>
      <c r="I17" s="78">
        <f>'АПУ неотл.пом.'!D17</f>
        <v>22702523</v>
      </c>
      <c r="J17" s="78">
        <f>'АПУ обращения Пр. 3-23'!D17</f>
        <v>121602088</v>
      </c>
      <c r="K17" s="78">
        <f>'ОДИ ПГГ Пр.3-23'!D17</f>
        <v>19769392</v>
      </c>
      <c r="L17" s="78">
        <v>0</v>
      </c>
      <c r="M17" s="78">
        <v>5215559</v>
      </c>
      <c r="N17" s="78">
        <f>'ФАП (03-23)'!D17</f>
        <v>38828121</v>
      </c>
      <c r="O17" s="78"/>
      <c r="P17" s="78">
        <f>СМП!D17</f>
        <v>0</v>
      </c>
      <c r="Q17" s="78">
        <f>'Гемодиализ (пр.03-23)'!D17</f>
        <v>0</v>
      </c>
      <c r="R17" s="78">
        <f>'Мед.реаб.(АПУ,ДС,КС)'!D17</f>
        <v>18964239</v>
      </c>
      <c r="S17" s="78">
        <f t="shared" si="3"/>
        <v>580910608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8">
        <f>КС!D18</f>
        <v>36417073</v>
      </c>
      <c r="E18" s="78">
        <f>'ДС (пр.03-23)'!D18</f>
        <v>15518498</v>
      </c>
      <c r="F18" s="78">
        <f t="shared" si="2"/>
        <v>148573627</v>
      </c>
      <c r="G18" s="78">
        <f>'АПУ профилактика '!D19</f>
        <v>46908403</v>
      </c>
      <c r="H18" s="78">
        <f>'АПУ профилактика '!M19</f>
        <v>7605162</v>
      </c>
      <c r="I18" s="78">
        <f>'АПУ неотл.пом.'!D18</f>
        <v>9514516</v>
      </c>
      <c r="J18" s="78">
        <f>'АПУ обращения Пр. 3-23'!D18</f>
        <v>47334284</v>
      </c>
      <c r="K18" s="78">
        <f>'ОДИ ПГГ Пр.3-23'!D18</f>
        <v>0</v>
      </c>
      <c r="L18" s="78">
        <v>0</v>
      </c>
      <c r="M18" s="78">
        <v>0</v>
      </c>
      <c r="N18" s="78">
        <f>'ФАП (03-23)'!D18</f>
        <v>37211262</v>
      </c>
      <c r="O18" s="78"/>
      <c r="P18" s="78">
        <f>СМП!D18</f>
        <v>0</v>
      </c>
      <c r="Q18" s="78">
        <f>'Гемодиализ (пр.03-23)'!D18</f>
        <v>0</v>
      </c>
      <c r="R18" s="78">
        <f>'Мед.реаб.(АПУ,ДС,КС)'!D18</f>
        <v>0</v>
      </c>
      <c r="S18" s="78">
        <f t="shared" si="3"/>
        <v>200509198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8">
        <f>КС!D19</f>
        <v>59023046</v>
      </c>
      <c r="E19" s="78">
        <f>'ДС (пр.03-23)'!D19</f>
        <v>12774064</v>
      </c>
      <c r="F19" s="78">
        <f t="shared" si="2"/>
        <v>160604199</v>
      </c>
      <c r="G19" s="78">
        <f>'АПУ профилактика '!D20</f>
        <v>41302577</v>
      </c>
      <c r="H19" s="78">
        <f>'АПУ профилактика '!M20</f>
        <v>9626360</v>
      </c>
      <c r="I19" s="78">
        <f>'АПУ неотл.пом.'!D19</f>
        <v>8266144</v>
      </c>
      <c r="J19" s="78">
        <f>'АПУ обращения Пр. 3-23'!D19</f>
        <v>39885580</v>
      </c>
      <c r="K19" s="78">
        <f>'ОДИ ПГГ Пр.3-23'!D19</f>
        <v>1346421</v>
      </c>
      <c r="L19" s="78">
        <v>0</v>
      </c>
      <c r="M19" s="78">
        <v>0</v>
      </c>
      <c r="N19" s="78">
        <f>'ФАП (03-23)'!D19</f>
        <v>60177117</v>
      </c>
      <c r="O19" s="78"/>
      <c r="P19" s="78">
        <f>СМП!D19</f>
        <v>0</v>
      </c>
      <c r="Q19" s="78">
        <f>'Гемодиализ (пр.03-23)'!D19</f>
        <v>0</v>
      </c>
      <c r="R19" s="78">
        <f>'Мед.реаб.(АПУ,ДС,КС)'!D19</f>
        <v>0</v>
      </c>
      <c r="S19" s="78">
        <f t="shared" si="3"/>
        <v>232401309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8">
        <f>КС!D20</f>
        <v>44793695</v>
      </c>
      <c r="E20" s="78">
        <f>'ДС (пр.03-23)'!D20</f>
        <v>16861186</v>
      </c>
      <c r="F20" s="78">
        <f t="shared" si="2"/>
        <v>163637469</v>
      </c>
      <c r="G20" s="78">
        <f>'АПУ профилактика '!D21</f>
        <v>49197555</v>
      </c>
      <c r="H20" s="78">
        <f>'АПУ профилактика '!M21</f>
        <v>10911937</v>
      </c>
      <c r="I20" s="78">
        <f>'АПУ неотл.пом.'!D20</f>
        <v>10911330</v>
      </c>
      <c r="J20" s="78">
        <f>'АПУ обращения Пр. 3-23'!D20</f>
        <v>50931053</v>
      </c>
      <c r="K20" s="78">
        <f>'ОДИ ПГГ Пр.3-23'!D20</f>
        <v>1772095</v>
      </c>
      <c r="L20" s="78">
        <v>0</v>
      </c>
      <c r="M20" s="78">
        <v>0</v>
      </c>
      <c r="N20" s="78">
        <f>'ФАП (03-23)'!D20</f>
        <v>39913499</v>
      </c>
      <c r="O20" s="78"/>
      <c r="P20" s="78">
        <f>СМП!D20</f>
        <v>0</v>
      </c>
      <c r="Q20" s="78">
        <f>'Гемодиализ (пр.03-23)'!D20</f>
        <v>0</v>
      </c>
      <c r="R20" s="78">
        <f>'Мед.реаб.(АПУ,ДС,КС)'!D20</f>
        <v>0</v>
      </c>
      <c r="S20" s="78">
        <f t="shared" si="3"/>
        <v>225292350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8">
        <f>КС!D21</f>
        <v>47183948</v>
      </c>
      <c r="E21" s="78">
        <f>'ДС (пр.03-23)'!D21</f>
        <v>13457873</v>
      </c>
      <c r="F21" s="78">
        <f t="shared" si="2"/>
        <v>140323317</v>
      </c>
      <c r="G21" s="78">
        <f>'АПУ профилактика '!D22</f>
        <v>43275816</v>
      </c>
      <c r="H21" s="78">
        <f>'АПУ профилактика '!M22</f>
        <v>9415380</v>
      </c>
      <c r="I21" s="78">
        <f>'АПУ неотл.пом.'!D21</f>
        <v>8793677</v>
      </c>
      <c r="J21" s="78">
        <f>'АПУ обращения Пр. 3-23'!D21</f>
        <v>38121051</v>
      </c>
      <c r="K21" s="78">
        <f>'ОДИ ПГГ Пр.3-23'!D21</f>
        <v>1584532</v>
      </c>
      <c r="L21" s="78">
        <v>0</v>
      </c>
      <c r="M21" s="78">
        <v>0</v>
      </c>
      <c r="N21" s="78">
        <f>'ФАП (03-23)'!D21</f>
        <v>39132861</v>
      </c>
      <c r="O21" s="78"/>
      <c r="P21" s="78">
        <f>СМП!D21</f>
        <v>0</v>
      </c>
      <c r="Q21" s="78">
        <f>'Гемодиализ (пр.03-23)'!D21</f>
        <v>0</v>
      </c>
      <c r="R21" s="78">
        <f>'Мед.реаб.(АПУ,ДС,КС)'!D21</f>
        <v>0</v>
      </c>
      <c r="S21" s="78">
        <f t="shared" si="3"/>
        <v>200965138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8">
        <f>КС!D22</f>
        <v>128109140</v>
      </c>
      <c r="E22" s="78">
        <f>'ДС (пр.03-23)'!D22</f>
        <v>26751433</v>
      </c>
      <c r="F22" s="78">
        <f t="shared" si="2"/>
        <v>264703430</v>
      </c>
      <c r="G22" s="78">
        <f>'АПУ профилактика '!D23</f>
        <v>76314162</v>
      </c>
      <c r="H22" s="78">
        <f>'АПУ профилактика '!M23</f>
        <v>18358160</v>
      </c>
      <c r="I22" s="78">
        <f>'АПУ неотл.пом.'!D22</f>
        <v>17424437</v>
      </c>
      <c r="J22" s="78">
        <f>'АПУ обращения Пр. 3-23'!D22</f>
        <v>92563120</v>
      </c>
      <c r="K22" s="78">
        <f>'ОДИ ПГГ Пр.3-23'!D22</f>
        <v>2633575</v>
      </c>
      <c r="L22" s="78">
        <v>0</v>
      </c>
      <c r="M22" s="78">
        <v>0</v>
      </c>
      <c r="N22" s="78">
        <f>'ФАП (03-23)'!D22</f>
        <v>57409976</v>
      </c>
      <c r="O22" s="78"/>
      <c r="P22" s="78">
        <f>СМП!D22</f>
        <v>0</v>
      </c>
      <c r="Q22" s="78">
        <f>'Гемодиализ (пр.03-23)'!D22</f>
        <v>0</v>
      </c>
      <c r="R22" s="78">
        <f>'Мед.реаб.(АПУ,ДС,КС)'!D22</f>
        <v>0</v>
      </c>
      <c r="S22" s="78">
        <f t="shared" si="3"/>
        <v>419564003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8">
        <f>КС!D23</f>
        <v>0</v>
      </c>
      <c r="E23" s="78">
        <f>'ДС (пр.03-23)'!D23</f>
        <v>0</v>
      </c>
      <c r="F23" s="78">
        <f t="shared" si="2"/>
        <v>5543872</v>
      </c>
      <c r="G23" s="78">
        <f>'АПУ профилактика '!D24</f>
        <v>0</v>
      </c>
      <c r="H23" s="78">
        <f>'АПУ профилактика '!M24</f>
        <v>0</v>
      </c>
      <c r="I23" s="78">
        <f>'АПУ неотл.пом.'!D23</f>
        <v>0</v>
      </c>
      <c r="J23" s="78">
        <f>'АПУ обращения Пр. 3-23'!D23</f>
        <v>0</v>
      </c>
      <c r="K23" s="78">
        <f>'ОДИ ПГГ Пр.3-23'!D23</f>
        <v>5543872</v>
      </c>
      <c r="L23" s="78">
        <v>0</v>
      </c>
      <c r="M23" s="78">
        <v>0</v>
      </c>
      <c r="N23" s="78">
        <f>'ФАП (03-23)'!D23</f>
        <v>0</v>
      </c>
      <c r="O23" s="78"/>
      <c r="P23" s="78">
        <f>СМП!D23</f>
        <v>0</v>
      </c>
      <c r="Q23" s="78">
        <f>'Гемодиализ (пр.03-23)'!D23</f>
        <v>0</v>
      </c>
      <c r="R23" s="78">
        <f>'Мед.реаб.(АПУ,ДС,КС)'!D23</f>
        <v>0</v>
      </c>
      <c r="S23" s="78">
        <f t="shared" si="3"/>
        <v>5543872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8">
        <f>КС!D24</f>
        <v>0</v>
      </c>
      <c r="E24" s="78">
        <f>'ДС (пр.03-23)'!D24</f>
        <v>0</v>
      </c>
      <c r="F24" s="78">
        <f t="shared" si="2"/>
        <v>0</v>
      </c>
      <c r="G24" s="78">
        <f>'АПУ профилактика '!D25</f>
        <v>0</v>
      </c>
      <c r="H24" s="78">
        <f>'АПУ профилактика '!M25</f>
        <v>0</v>
      </c>
      <c r="I24" s="78">
        <f>'АПУ неотл.пом.'!D24</f>
        <v>0</v>
      </c>
      <c r="J24" s="78">
        <f>'АПУ обращения Пр. 3-23'!D24</f>
        <v>0</v>
      </c>
      <c r="K24" s="78">
        <f>'ОДИ ПГГ Пр.3-23'!D24</f>
        <v>0</v>
      </c>
      <c r="L24" s="78">
        <v>0</v>
      </c>
      <c r="M24" s="78">
        <v>0</v>
      </c>
      <c r="N24" s="78">
        <f>'ФАП (03-23)'!D24</f>
        <v>0</v>
      </c>
      <c r="O24" s="78"/>
      <c r="P24" s="78">
        <f>СМП!D24</f>
        <v>0</v>
      </c>
      <c r="Q24" s="78">
        <f>'Гемодиализ (пр.03-23)'!D24</f>
        <v>0</v>
      </c>
      <c r="R24" s="78">
        <f>'Мед.реаб.(АПУ,ДС,КС)'!D24</f>
        <v>0</v>
      </c>
      <c r="S24" s="78">
        <f t="shared" si="3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8">
        <f>КС!D25</f>
        <v>54702403</v>
      </c>
      <c r="E25" s="78">
        <f>'ДС (пр.03-23)'!D25</f>
        <v>17716154</v>
      </c>
      <c r="F25" s="78">
        <f t="shared" si="2"/>
        <v>165868688</v>
      </c>
      <c r="G25" s="78">
        <f>'АПУ профилактика '!D26</f>
        <v>51682690</v>
      </c>
      <c r="H25" s="78">
        <f>'АПУ профилактика '!M26</f>
        <v>8360475</v>
      </c>
      <c r="I25" s="78">
        <f>'АПУ неотл.пом.'!D25</f>
        <v>10876314</v>
      </c>
      <c r="J25" s="78">
        <f>'АПУ обращения Пр. 3-23'!D25</f>
        <v>50309718</v>
      </c>
      <c r="K25" s="78">
        <f>'ОДИ ПГГ Пр.3-23'!D25</f>
        <v>978059</v>
      </c>
      <c r="L25" s="78">
        <v>0</v>
      </c>
      <c r="M25" s="78">
        <v>0</v>
      </c>
      <c r="N25" s="78">
        <f>'ФАП (03-23)'!D25</f>
        <v>43661432</v>
      </c>
      <c r="O25" s="78"/>
      <c r="P25" s="78">
        <f>СМП!D25</f>
        <v>0</v>
      </c>
      <c r="Q25" s="78">
        <f>'Гемодиализ (пр.03-23)'!D25</f>
        <v>0</v>
      </c>
      <c r="R25" s="78">
        <f>'Мед.реаб.(АПУ,ДС,КС)'!D25</f>
        <v>0</v>
      </c>
      <c r="S25" s="78">
        <f t="shared" si="3"/>
        <v>238287245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8">
        <f>КС!D26</f>
        <v>72174945</v>
      </c>
      <c r="E26" s="78">
        <f>'ДС (пр.03-23)'!D26</f>
        <v>25135907</v>
      </c>
      <c r="F26" s="78">
        <f t="shared" si="2"/>
        <v>236240866</v>
      </c>
      <c r="G26" s="78">
        <f>'АПУ профилактика '!D27</f>
        <v>84650323</v>
      </c>
      <c r="H26" s="78">
        <f>'АПУ профилактика '!M27</f>
        <v>9909074</v>
      </c>
      <c r="I26" s="78">
        <f>'АПУ неотл.пом.'!D26</f>
        <v>16998771</v>
      </c>
      <c r="J26" s="78">
        <f>'АПУ обращения Пр. 3-23'!D26</f>
        <v>61783839</v>
      </c>
      <c r="K26" s="78">
        <f>'ОДИ ПГГ Пр.3-23'!D26</f>
        <v>713055</v>
      </c>
      <c r="L26" s="78">
        <v>0</v>
      </c>
      <c r="M26" s="78">
        <v>0</v>
      </c>
      <c r="N26" s="78">
        <f>'ФАП (03-23)'!D26</f>
        <v>62185804</v>
      </c>
      <c r="O26" s="78"/>
      <c r="P26" s="78">
        <f>СМП!D26</f>
        <v>0</v>
      </c>
      <c r="Q26" s="78">
        <f>'Гемодиализ (пр.03-23)'!D26</f>
        <v>0</v>
      </c>
      <c r="R26" s="78">
        <f>'Мед.реаб.(АПУ,ДС,КС)'!D26</f>
        <v>0</v>
      </c>
      <c r="S26" s="78">
        <f t="shared" si="3"/>
        <v>333551718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8">
        <f>КС!D27</f>
        <v>117853366</v>
      </c>
      <c r="E27" s="78">
        <f>'ДС (пр.03-23)'!D27</f>
        <v>31806348</v>
      </c>
      <c r="F27" s="78">
        <f t="shared" si="2"/>
        <v>328226303</v>
      </c>
      <c r="G27" s="78">
        <f>'АПУ профилактика '!D28</f>
        <v>102835077</v>
      </c>
      <c r="H27" s="78">
        <f>'АПУ профилактика '!M28</f>
        <v>13864264</v>
      </c>
      <c r="I27" s="78">
        <f>'АПУ неотл.пом.'!D27</f>
        <v>20286355</v>
      </c>
      <c r="J27" s="78">
        <f>'АПУ обращения Пр. 3-23'!D27</f>
        <v>112091575</v>
      </c>
      <c r="K27" s="78">
        <f>'ОДИ ПГГ Пр.3-23'!D27</f>
        <v>10958949</v>
      </c>
      <c r="L27" s="78">
        <v>0</v>
      </c>
      <c r="M27" s="78">
        <v>0</v>
      </c>
      <c r="N27" s="78">
        <f>'ФАП (03-23)'!D27</f>
        <v>68190083</v>
      </c>
      <c r="O27" s="78"/>
      <c r="P27" s="78">
        <f>СМП!D27</f>
        <v>0</v>
      </c>
      <c r="Q27" s="78">
        <f>'Гемодиализ (пр.03-23)'!D27</f>
        <v>0</v>
      </c>
      <c r="R27" s="78">
        <f>'Мед.реаб.(АПУ,ДС,КС)'!D27</f>
        <v>0</v>
      </c>
      <c r="S27" s="78">
        <f t="shared" si="3"/>
        <v>477886017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8">
        <f>КС!D28</f>
        <v>553662006</v>
      </c>
      <c r="E28" s="78">
        <f>'ДС (пр.03-23)'!D28</f>
        <v>64880199</v>
      </c>
      <c r="F28" s="78">
        <f t="shared" si="2"/>
        <v>610951229</v>
      </c>
      <c r="G28" s="78">
        <f>'АПУ профилактика '!D29</f>
        <v>207783154</v>
      </c>
      <c r="H28" s="78">
        <f>'АПУ профилактика '!M29</f>
        <v>39277630</v>
      </c>
      <c r="I28" s="78">
        <f>'АПУ неотл.пом.'!D28</f>
        <v>32825946</v>
      </c>
      <c r="J28" s="78">
        <f>'АПУ обращения Пр. 3-23'!D28</f>
        <v>202229213</v>
      </c>
      <c r="K28" s="78">
        <f>'ОДИ ПГГ Пр.3-23'!D28</f>
        <v>72928470</v>
      </c>
      <c r="L28" s="78">
        <v>2154800</v>
      </c>
      <c r="M28" s="78">
        <v>11022810</v>
      </c>
      <c r="N28" s="78">
        <f>'ФАП (03-23)'!D28</f>
        <v>42729206</v>
      </c>
      <c r="O28" s="81"/>
      <c r="P28" s="78">
        <f>СМП!D28</f>
        <v>222799397</v>
      </c>
      <c r="Q28" s="78">
        <f>'Гемодиализ (пр.03-23)'!D28</f>
        <v>0</v>
      </c>
      <c r="R28" s="78">
        <f>'Мед.реаб.(АПУ,ДС,КС)'!D28</f>
        <v>37191341.329999998</v>
      </c>
      <c r="S28" s="78">
        <f t="shared" si="3"/>
        <v>1489484172.3299999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8">
        <f>КС!D29</f>
        <v>27994111</v>
      </c>
      <c r="E29" s="78">
        <f>'ДС (пр.03-23)'!D29</f>
        <v>10795567</v>
      </c>
      <c r="F29" s="78">
        <f t="shared" si="2"/>
        <v>116256068</v>
      </c>
      <c r="G29" s="78">
        <f>'АПУ профилактика '!D30</f>
        <v>32899863</v>
      </c>
      <c r="H29" s="78">
        <f>'АПУ профилактика '!M30</f>
        <v>5271712</v>
      </c>
      <c r="I29" s="78">
        <f>'АПУ неотл.пом.'!D29</f>
        <v>6942120</v>
      </c>
      <c r="J29" s="78">
        <f>'АПУ обращения Пр. 3-23'!D29</f>
        <v>37631724</v>
      </c>
      <c r="K29" s="78">
        <f>'ОДИ ПГГ Пр.3-23'!D29</f>
        <v>590219</v>
      </c>
      <c r="L29" s="78">
        <v>0</v>
      </c>
      <c r="M29" s="78">
        <v>0</v>
      </c>
      <c r="N29" s="78">
        <f>'ФАП (03-23)'!D29</f>
        <v>32920430</v>
      </c>
      <c r="O29" s="78"/>
      <c r="P29" s="78">
        <f>СМП!D29</f>
        <v>0</v>
      </c>
      <c r="Q29" s="78">
        <f>'Гемодиализ (пр.03-23)'!D29</f>
        <v>0</v>
      </c>
      <c r="R29" s="78">
        <f>'Мед.реаб.(АПУ,ДС,КС)'!D29</f>
        <v>0</v>
      </c>
      <c r="S29" s="78">
        <f t="shared" si="3"/>
        <v>155045746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8">
        <f>КС!D30</f>
        <v>27243556</v>
      </c>
      <c r="E30" s="78">
        <f>'ДС (пр.03-23)'!D30</f>
        <v>8330324</v>
      </c>
      <c r="F30" s="78">
        <f t="shared" si="2"/>
        <v>84498127</v>
      </c>
      <c r="G30" s="78">
        <f>'АПУ профилактика '!D31</f>
        <v>24799119</v>
      </c>
      <c r="H30" s="78">
        <f>'АПУ профилактика '!M31</f>
        <v>5664139</v>
      </c>
      <c r="I30" s="78">
        <f>'АПУ неотл.пом.'!D30</f>
        <v>5339856</v>
      </c>
      <c r="J30" s="78">
        <f>'АПУ обращения Пр. 3-23'!D30</f>
        <v>21927846</v>
      </c>
      <c r="K30" s="78">
        <f>'ОДИ ПГГ Пр.3-23'!D30</f>
        <v>279853</v>
      </c>
      <c r="L30" s="78">
        <v>0</v>
      </c>
      <c r="M30" s="78">
        <v>0</v>
      </c>
      <c r="N30" s="78">
        <f>'ФАП (03-23)'!D30</f>
        <v>26487314</v>
      </c>
      <c r="O30" s="78"/>
      <c r="P30" s="78">
        <f>СМП!D30</f>
        <v>0</v>
      </c>
      <c r="Q30" s="78">
        <f>'Гемодиализ (пр.03-23)'!D30</f>
        <v>0</v>
      </c>
      <c r="R30" s="78">
        <f>'Мед.реаб.(АПУ,ДС,КС)'!D30</f>
        <v>0</v>
      </c>
      <c r="S30" s="78">
        <f t="shared" si="3"/>
        <v>120072007</v>
      </c>
    </row>
    <row r="31" spans="1:19" x14ac:dyDescent="0.2">
      <c r="A31" s="25">
        <v>21</v>
      </c>
      <c r="B31" s="12" t="s">
        <v>81</v>
      </c>
      <c r="C31" s="10" t="s">
        <v>82</v>
      </c>
      <c r="D31" s="78">
        <f>КС!D31</f>
        <v>183354883</v>
      </c>
      <c r="E31" s="78">
        <f>'ДС (пр.03-23)'!D31</f>
        <v>42365899</v>
      </c>
      <c r="F31" s="78">
        <f t="shared" si="2"/>
        <v>403903306</v>
      </c>
      <c r="G31" s="78">
        <f>'АПУ профилактика '!D32</f>
        <v>129653810</v>
      </c>
      <c r="H31" s="78">
        <f>'АПУ профилактика '!M32</f>
        <v>25316315</v>
      </c>
      <c r="I31" s="78">
        <f>'АПУ неотл.пом.'!D31</f>
        <v>24769010</v>
      </c>
      <c r="J31" s="78">
        <f>'АПУ обращения Пр. 3-23'!D31</f>
        <v>157005726</v>
      </c>
      <c r="K31" s="78">
        <f>'ОДИ ПГГ Пр.3-23'!D31</f>
        <v>8741467</v>
      </c>
      <c r="L31" s="78">
        <v>0</v>
      </c>
      <c r="M31" s="78">
        <v>0</v>
      </c>
      <c r="N31" s="78">
        <f>'ФАП (03-23)'!D31</f>
        <v>58416978</v>
      </c>
      <c r="O31" s="82"/>
      <c r="P31" s="78">
        <f>СМП!D31</f>
        <v>0</v>
      </c>
      <c r="Q31" s="78">
        <f>'Гемодиализ (пр.03-23)'!D31</f>
        <v>0</v>
      </c>
      <c r="R31" s="78">
        <f>'Мед.реаб.(АПУ,ДС,КС)'!D31</f>
        <v>13793582</v>
      </c>
      <c r="S31" s="78">
        <f t="shared" si="3"/>
        <v>643417670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8">
        <f>КС!D32</f>
        <v>362917636</v>
      </c>
      <c r="E32" s="78">
        <f>'ДС (пр.03-23)'!D32</f>
        <v>35412650</v>
      </c>
      <c r="F32" s="78">
        <f t="shared" si="2"/>
        <v>333550161</v>
      </c>
      <c r="G32" s="78">
        <f>'АПУ профилактика '!D33</f>
        <v>119319212</v>
      </c>
      <c r="H32" s="78">
        <f>'АПУ профилактика '!M33</f>
        <v>17854621</v>
      </c>
      <c r="I32" s="78">
        <f>'АПУ неотл.пом.'!D32</f>
        <v>23980867</v>
      </c>
      <c r="J32" s="78">
        <f>'АПУ обращения Пр. 3-23'!D32</f>
        <v>121164193</v>
      </c>
      <c r="K32" s="78">
        <f>'ОДИ ПГГ Пр.3-23'!D32</f>
        <v>40766304</v>
      </c>
      <c r="L32" s="78">
        <v>2089500</v>
      </c>
      <c r="M32" s="78">
        <v>7083154</v>
      </c>
      <c r="N32" s="78">
        <f>'ФАП (03-23)'!D32</f>
        <v>1292310</v>
      </c>
      <c r="O32" s="81"/>
      <c r="P32" s="78">
        <f>СМП!D32</f>
        <v>151763448</v>
      </c>
      <c r="Q32" s="78">
        <f>'Гемодиализ (пр.03-23)'!D32</f>
        <v>0</v>
      </c>
      <c r="R32" s="78">
        <f>'Мед.реаб.(АПУ,ДС,КС)'!D32</f>
        <v>4930240</v>
      </c>
      <c r="S32" s="78">
        <f t="shared" si="3"/>
        <v>888574135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8">
        <f>КС!D33</f>
        <v>0</v>
      </c>
      <c r="E33" s="78">
        <f>'ДС (пр.03-23)'!D33</f>
        <v>7203787</v>
      </c>
      <c r="F33" s="78">
        <f t="shared" si="2"/>
        <v>120868195</v>
      </c>
      <c r="G33" s="78">
        <f>'АПУ профилактика '!D34</f>
        <v>49270988</v>
      </c>
      <c r="H33" s="78">
        <f>'АПУ профилактика '!M34</f>
        <v>7784379</v>
      </c>
      <c r="I33" s="78">
        <f>'АПУ неотл.пом.'!D33</f>
        <v>9927695</v>
      </c>
      <c r="J33" s="78">
        <f>'АПУ обращения Пр. 3-23'!D33</f>
        <v>52893251</v>
      </c>
      <c r="K33" s="78">
        <f>'ОДИ ПГГ Пр.3-23'!D33</f>
        <v>991882</v>
      </c>
      <c r="L33" s="78">
        <v>0</v>
      </c>
      <c r="M33" s="78">
        <v>0</v>
      </c>
      <c r="N33" s="78">
        <f>'ФАП (03-23)'!D33</f>
        <v>0</v>
      </c>
      <c r="O33" s="81"/>
      <c r="P33" s="78">
        <f>СМП!D33</f>
        <v>24201955</v>
      </c>
      <c r="Q33" s="78">
        <f>'Гемодиализ (пр.03-23)'!D33</f>
        <v>0</v>
      </c>
      <c r="R33" s="78">
        <f>'Мед.реаб.(АПУ,ДС,КС)'!D33</f>
        <v>0</v>
      </c>
      <c r="S33" s="78">
        <f t="shared" si="3"/>
        <v>152273937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>КС!D34</f>
        <v>0</v>
      </c>
      <c r="E34" s="78">
        <f>'ДС (пр.03-23)'!D34</f>
        <v>0</v>
      </c>
      <c r="F34" s="78">
        <f t="shared" si="2"/>
        <v>4941066</v>
      </c>
      <c r="G34" s="78">
        <f>'АПУ профилактика '!D35</f>
        <v>0</v>
      </c>
      <c r="H34" s="78">
        <f>'АПУ профилактика '!M35</f>
        <v>0</v>
      </c>
      <c r="I34" s="78">
        <f>'АПУ неотл.пом.'!D34</f>
        <v>0</v>
      </c>
      <c r="J34" s="78">
        <f>'АПУ обращения Пр. 3-23'!D34</f>
        <v>0</v>
      </c>
      <c r="K34" s="78">
        <f>'ОДИ ПГГ Пр.3-23'!D34</f>
        <v>4941066</v>
      </c>
      <c r="L34" s="78">
        <v>0</v>
      </c>
      <c r="M34" s="78">
        <v>0</v>
      </c>
      <c r="N34" s="78">
        <f>'ФАП (03-23)'!D34</f>
        <v>0</v>
      </c>
      <c r="O34" s="78"/>
      <c r="P34" s="78">
        <f>СМП!D34</f>
        <v>0</v>
      </c>
      <c r="Q34" s="78">
        <f>'Гемодиализ (пр.03-23)'!D34</f>
        <v>0</v>
      </c>
      <c r="R34" s="78">
        <f>'Мед.реаб.(АПУ,ДС,КС)'!D34</f>
        <v>0</v>
      </c>
      <c r="S34" s="78">
        <f t="shared" si="3"/>
        <v>4941066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8">
        <f>КС!D35</f>
        <v>0</v>
      </c>
      <c r="E35" s="78">
        <f>'ДС (пр.03-23)'!D35</f>
        <v>0</v>
      </c>
      <c r="F35" s="78">
        <f t="shared" si="2"/>
        <v>0</v>
      </c>
      <c r="G35" s="78">
        <f>'АПУ профилактика '!D36</f>
        <v>0</v>
      </c>
      <c r="H35" s="78">
        <f>'АПУ профилактика '!M36</f>
        <v>0</v>
      </c>
      <c r="I35" s="78">
        <f>'АПУ неотл.пом.'!D35</f>
        <v>0</v>
      </c>
      <c r="J35" s="78">
        <f>'АПУ обращения Пр. 3-23'!D35</f>
        <v>0</v>
      </c>
      <c r="K35" s="78">
        <f>'ОДИ ПГГ Пр.3-23'!D35</f>
        <v>0</v>
      </c>
      <c r="L35" s="78">
        <v>0</v>
      </c>
      <c r="M35" s="78">
        <v>0</v>
      </c>
      <c r="N35" s="78">
        <f>'ФАП (03-23)'!D35</f>
        <v>0</v>
      </c>
      <c r="O35" s="78"/>
      <c r="P35" s="78">
        <f>СМП!D35</f>
        <v>0</v>
      </c>
      <c r="Q35" s="78">
        <f>'Гемодиализ (пр.03-23)'!D35</f>
        <v>0</v>
      </c>
      <c r="R35" s="78">
        <f>'Мед.реаб.(АПУ,ДС,КС)'!D35</f>
        <v>19406617.800000001</v>
      </c>
      <c r="S35" s="78">
        <f t="shared" si="3"/>
        <v>19406617.800000001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8">
        <f>КС!D36</f>
        <v>1028338086</v>
      </c>
      <c r="E36" s="78">
        <f>'ДС (пр.03-23)'!D36</f>
        <v>66832247</v>
      </c>
      <c r="F36" s="78">
        <f t="shared" si="2"/>
        <v>527986027</v>
      </c>
      <c r="G36" s="78">
        <f>'АПУ профилактика '!D37</f>
        <v>190337715</v>
      </c>
      <c r="H36" s="78">
        <f>'АПУ профилактика '!M37</f>
        <v>48437018</v>
      </c>
      <c r="I36" s="78">
        <f>'АПУ неотл.пом.'!D36</f>
        <v>41562868</v>
      </c>
      <c r="J36" s="78">
        <f>'АПУ обращения Пр. 3-23'!D36</f>
        <v>200838096</v>
      </c>
      <c r="K36" s="78">
        <f>'ОДИ ПГГ Пр.3-23'!D36</f>
        <v>46810330</v>
      </c>
      <c r="L36" s="78">
        <v>0</v>
      </c>
      <c r="M36" s="78">
        <v>0</v>
      </c>
      <c r="N36" s="78">
        <f>'ФАП (03-23)'!D36</f>
        <v>0</v>
      </c>
      <c r="O36" s="78"/>
      <c r="P36" s="78">
        <f>СМП!D36</f>
        <v>0</v>
      </c>
      <c r="Q36" s="78">
        <f>'Гемодиализ (пр.03-23)'!D36</f>
        <v>940995</v>
      </c>
      <c r="R36" s="78">
        <f>'Мед.реаб.(АПУ,ДС,КС)'!D36</f>
        <v>30803945</v>
      </c>
      <c r="S36" s="78">
        <f t="shared" si="3"/>
        <v>1654901300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8">
        <f>КС!D37</f>
        <v>393105004</v>
      </c>
      <c r="E37" s="78">
        <f>'ДС (пр.03-23)'!D37</f>
        <v>82331469</v>
      </c>
      <c r="F37" s="78">
        <f t="shared" si="2"/>
        <v>715362210</v>
      </c>
      <c r="G37" s="78">
        <f>'АПУ профилактика '!D38</f>
        <v>273932961</v>
      </c>
      <c r="H37" s="78">
        <f>'АПУ профилактика '!M38</f>
        <v>50743746</v>
      </c>
      <c r="I37" s="78">
        <f>'АПУ неотл.пом.'!D37</f>
        <v>32026634</v>
      </c>
      <c r="J37" s="78">
        <f>'АПУ обращения Пр. 3-23'!D37</f>
        <v>204738468</v>
      </c>
      <c r="K37" s="78">
        <f>'ОДИ ПГГ Пр.3-23'!D37</f>
        <v>74368271</v>
      </c>
      <c r="L37" s="78">
        <v>5560089</v>
      </c>
      <c r="M37" s="78">
        <v>18839294</v>
      </c>
      <c r="N37" s="78">
        <f>'ФАП (03-23)'!D37</f>
        <v>55152747</v>
      </c>
      <c r="O37" s="78"/>
      <c r="P37" s="78">
        <f>СМП!D37</f>
        <v>0</v>
      </c>
      <c r="Q37" s="78">
        <f>'Гемодиализ (пр.03-23)'!D37</f>
        <v>757700</v>
      </c>
      <c r="R37" s="78">
        <f>'Мед.реаб.(АПУ,ДС,КС)'!D37</f>
        <v>0</v>
      </c>
      <c r="S37" s="78">
        <f t="shared" si="3"/>
        <v>1191556383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>КС!D38</f>
        <v>91649701</v>
      </c>
      <c r="E38" s="78">
        <f>'ДС (пр.03-23)'!D38</f>
        <v>31879772</v>
      </c>
      <c r="F38" s="78">
        <f t="shared" si="2"/>
        <v>204287561</v>
      </c>
      <c r="G38" s="78">
        <f>'АПУ профилактика '!D39</f>
        <v>124940787</v>
      </c>
      <c r="H38" s="78">
        <f>'АПУ профилактика '!M39</f>
        <v>0</v>
      </c>
      <c r="I38" s="78">
        <f>'АПУ неотл.пом.'!D38</f>
        <v>19691699</v>
      </c>
      <c r="J38" s="78">
        <f>'АПУ обращения Пр. 3-23'!D38</f>
        <v>56042593</v>
      </c>
      <c r="K38" s="78">
        <f>'ОДИ ПГГ Пр.3-23'!D38</f>
        <v>3612482</v>
      </c>
      <c r="L38" s="78">
        <v>0</v>
      </c>
      <c r="M38" s="78">
        <v>0</v>
      </c>
      <c r="N38" s="78">
        <f>'ФАП (03-23)'!D38</f>
        <v>0</v>
      </c>
      <c r="O38" s="78"/>
      <c r="P38" s="78">
        <f>СМП!D38</f>
        <v>0</v>
      </c>
      <c r="Q38" s="78">
        <f>'Гемодиализ (пр.03-23)'!D38</f>
        <v>0</v>
      </c>
      <c r="R38" s="78">
        <f>'Мед.реаб.(АПУ,ДС,КС)'!D38</f>
        <v>15361880</v>
      </c>
      <c r="S38" s="78">
        <f t="shared" si="3"/>
        <v>343178914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8">
        <f>КС!D39</f>
        <v>0</v>
      </c>
      <c r="E39" s="78">
        <f>'ДС (пр.03-23)'!D39</f>
        <v>0</v>
      </c>
      <c r="F39" s="78">
        <f t="shared" si="2"/>
        <v>145798513</v>
      </c>
      <c r="G39" s="78">
        <f>'АПУ профилактика '!D40</f>
        <v>8303555</v>
      </c>
      <c r="H39" s="78">
        <f>'АПУ профилактика '!M40</f>
        <v>0</v>
      </c>
      <c r="I39" s="78">
        <f>'АПУ неотл.пом.'!D39</f>
        <v>7883150</v>
      </c>
      <c r="J39" s="78">
        <f>'АПУ обращения Пр. 3-23'!D39</f>
        <v>129611808</v>
      </c>
      <c r="K39" s="78">
        <f>'ОДИ ПГГ Пр.3-23'!D39</f>
        <v>0</v>
      </c>
      <c r="L39" s="78">
        <v>0</v>
      </c>
      <c r="M39" s="78">
        <v>0</v>
      </c>
      <c r="N39" s="78">
        <f>'ФАП (03-23)'!D39</f>
        <v>0</v>
      </c>
      <c r="O39" s="78"/>
      <c r="P39" s="78">
        <f>СМП!D39</f>
        <v>0</v>
      </c>
      <c r="Q39" s="78">
        <f>'Гемодиализ (пр.03-23)'!D39</f>
        <v>0</v>
      </c>
      <c r="R39" s="78">
        <f>'Мед.реаб.(АПУ,ДС,КС)'!D39</f>
        <v>0</v>
      </c>
      <c r="S39" s="78">
        <f t="shared" si="3"/>
        <v>145798513</v>
      </c>
    </row>
    <row r="40" spans="1:19" s="22" customFormat="1" x14ac:dyDescent="0.2">
      <c r="A40" s="25">
        <v>30</v>
      </c>
      <c r="B40" s="23" t="s">
        <v>98</v>
      </c>
      <c r="C40" s="75" t="s">
        <v>292</v>
      </c>
      <c r="D40" s="78">
        <f>КС!D40</f>
        <v>0</v>
      </c>
      <c r="E40" s="78">
        <f>'ДС (пр.03-23)'!D40</f>
        <v>0</v>
      </c>
      <c r="F40" s="78">
        <f t="shared" si="2"/>
        <v>0</v>
      </c>
      <c r="G40" s="78">
        <f>'АПУ профилактика '!D41</f>
        <v>0</v>
      </c>
      <c r="H40" s="78">
        <f>'АПУ профилактика '!M41</f>
        <v>0</v>
      </c>
      <c r="I40" s="78">
        <f>'АПУ неотл.пом.'!D40</f>
        <v>0</v>
      </c>
      <c r="J40" s="78">
        <f>'АПУ обращения Пр. 3-23'!D40</f>
        <v>0</v>
      </c>
      <c r="K40" s="78">
        <f>'ОДИ ПГГ Пр.3-23'!D40</f>
        <v>0</v>
      </c>
      <c r="L40" s="78">
        <v>0</v>
      </c>
      <c r="M40" s="78">
        <v>0</v>
      </c>
      <c r="N40" s="78">
        <f>'ФАП (03-23)'!D40</f>
        <v>0</v>
      </c>
      <c r="O40" s="81"/>
      <c r="P40" s="78">
        <f>СМП!D40</f>
        <v>649367174</v>
      </c>
      <c r="Q40" s="78">
        <f>'Гемодиализ (пр.03-23)'!D40</f>
        <v>0</v>
      </c>
      <c r="R40" s="78">
        <f>'Мед.реаб.(АПУ,ДС,КС)'!D40</f>
        <v>0</v>
      </c>
      <c r="S40" s="78">
        <f t="shared" si="3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>КС!D41</f>
        <v>0</v>
      </c>
      <c r="E41" s="78">
        <f>'ДС (пр.03-23)'!D41</f>
        <v>5111259</v>
      </c>
      <c r="F41" s="78">
        <f t="shared" si="2"/>
        <v>35261003</v>
      </c>
      <c r="G41" s="78">
        <f>'АПУ профилактика '!D42</f>
        <v>12547363</v>
      </c>
      <c r="H41" s="78">
        <f>'АПУ профилактика '!M42</f>
        <v>2396744</v>
      </c>
      <c r="I41" s="78">
        <f>'АПУ неотл.пом.'!D41</f>
        <v>2562518</v>
      </c>
      <c r="J41" s="78">
        <f>'АПУ обращения Пр. 3-23'!D41</f>
        <v>17047633</v>
      </c>
      <c r="K41" s="78">
        <f>'ОДИ ПГГ Пр.3-23'!D41</f>
        <v>706745</v>
      </c>
      <c r="L41" s="78">
        <v>0</v>
      </c>
      <c r="M41" s="78">
        <v>0</v>
      </c>
      <c r="N41" s="78">
        <f>'ФАП (03-23)'!D41</f>
        <v>0</v>
      </c>
      <c r="O41" s="81"/>
      <c r="P41" s="78">
        <f>СМП!D41</f>
        <v>0</v>
      </c>
      <c r="Q41" s="78">
        <f>'Гемодиализ (пр.03-23)'!D41</f>
        <v>0</v>
      </c>
      <c r="R41" s="78">
        <f>'Мед.реаб.(АПУ,ДС,КС)'!D41</f>
        <v>0</v>
      </c>
      <c r="S41" s="78">
        <f t="shared" si="3"/>
        <v>40372262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8">
        <f>КС!D42</f>
        <v>434219385</v>
      </c>
      <c r="E42" s="78">
        <f>'ДС (пр.03-23)'!D42</f>
        <v>54425452</v>
      </c>
      <c r="F42" s="78">
        <f t="shared" si="2"/>
        <v>499158963</v>
      </c>
      <c r="G42" s="78">
        <f>'АПУ профилактика '!D43</f>
        <v>164595107</v>
      </c>
      <c r="H42" s="78">
        <f>'АПУ профилактика '!M43</f>
        <v>25212228</v>
      </c>
      <c r="I42" s="78">
        <f>'АПУ неотл.пом.'!D42</f>
        <v>33437501</v>
      </c>
      <c r="J42" s="78">
        <f>'АПУ обращения Пр. 3-23'!D42</f>
        <v>168918221</v>
      </c>
      <c r="K42" s="78">
        <f>'ОДИ ПГГ Пр.3-23'!D42</f>
        <v>46504633</v>
      </c>
      <c r="L42" s="78">
        <v>1552590</v>
      </c>
      <c r="M42" s="78">
        <v>10570474</v>
      </c>
      <c r="N42" s="78">
        <f>'ФАП (03-23)'!D42</f>
        <v>48368209</v>
      </c>
      <c r="O42" s="81"/>
      <c r="P42" s="78">
        <f>СМП!D42</f>
        <v>228613968</v>
      </c>
      <c r="Q42" s="78">
        <f>'Гемодиализ (пр.03-23)'!D42</f>
        <v>0</v>
      </c>
      <c r="R42" s="78">
        <f>'Мед.реаб.(АПУ,ДС,КС)'!D42</f>
        <v>13320817</v>
      </c>
      <c r="S42" s="78">
        <f t="shared" si="3"/>
        <v>1229738585</v>
      </c>
    </row>
    <row r="43" spans="1:19" x14ac:dyDescent="0.2">
      <c r="A43" s="25">
        <v>33</v>
      </c>
      <c r="B43" s="12" t="s">
        <v>101</v>
      </c>
      <c r="C43" s="10" t="s">
        <v>39</v>
      </c>
      <c r="D43" s="78">
        <f>КС!D43</f>
        <v>497345990</v>
      </c>
      <c r="E43" s="78">
        <f>'ДС (пр.03-23)'!D43</f>
        <v>71801607</v>
      </c>
      <c r="F43" s="78">
        <f t="shared" si="2"/>
        <v>628214897</v>
      </c>
      <c r="G43" s="78">
        <f>'АПУ профилактика '!D44</f>
        <v>241099248</v>
      </c>
      <c r="H43" s="78">
        <f>'АПУ профилактика '!M44</f>
        <v>48617055</v>
      </c>
      <c r="I43" s="78">
        <f>'АПУ неотл.пом.'!D43</f>
        <v>44812048</v>
      </c>
      <c r="J43" s="78">
        <f>'АПУ обращения Пр. 3-23'!D43</f>
        <v>247342295</v>
      </c>
      <c r="K43" s="78">
        <f>'ОДИ ПГГ Пр.3-23'!D43</f>
        <v>38499043</v>
      </c>
      <c r="L43" s="78">
        <v>2326950</v>
      </c>
      <c r="M43" s="78">
        <v>5518258</v>
      </c>
      <c r="N43" s="78">
        <f>'ФАП (03-23)'!D43</f>
        <v>0</v>
      </c>
      <c r="O43" s="82"/>
      <c r="P43" s="78">
        <f>СМП!D43</f>
        <v>0</v>
      </c>
      <c r="Q43" s="78">
        <f>'Гемодиализ (пр.03-23)'!D43</f>
        <v>0</v>
      </c>
      <c r="R43" s="78">
        <f>'Мед.реаб.(АПУ,ДС,КС)'!D43</f>
        <v>4492720</v>
      </c>
      <c r="S43" s="78">
        <f t="shared" ref="S43:S74" si="4">D43+E43+F43+P43+Q43+R43</f>
        <v>1201855214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8">
        <f>КС!D44</f>
        <v>46182382</v>
      </c>
      <c r="E44" s="78">
        <f>'ДС (пр.03-23)'!D44</f>
        <v>14821224</v>
      </c>
      <c r="F44" s="78">
        <f t="shared" si="2"/>
        <v>159097827</v>
      </c>
      <c r="G44" s="78">
        <f>'АПУ профилактика '!D45</f>
        <v>45989363</v>
      </c>
      <c r="H44" s="78">
        <f>'АПУ профилактика '!M45</f>
        <v>7346358</v>
      </c>
      <c r="I44" s="78">
        <f>'АПУ неотл.пом.'!D44</f>
        <v>9939288</v>
      </c>
      <c r="J44" s="78">
        <f>'АПУ обращения Пр. 3-23'!D44</f>
        <v>46806355</v>
      </c>
      <c r="K44" s="78">
        <f>'ОДИ ПГГ Пр.3-23'!D44</f>
        <v>678986</v>
      </c>
      <c r="L44" s="78">
        <v>0</v>
      </c>
      <c r="M44" s="78">
        <v>0</v>
      </c>
      <c r="N44" s="78">
        <f>'ФАП (03-23)'!D44</f>
        <v>48337477</v>
      </c>
      <c r="O44" s="78"/>
      <c r="P44" s="78">
        <f>СМП!D44</f>
        <v>0</v>
      </c>
      <c r="Q44" s="78">
        <f>'Гемодиализ (пр.03-23)'!D44</f>
        <v>0</v>
      </c>
      <c r="R44" s="78">
        <f>'Мед.реаб.(АПУ,ДС,КС)'!D44</f>
        <v>0</v>
      </c>
      <c r="S44" s="78">
        <f t="shared" si="4"/>
        <v>220101433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8">
        <f>КС!D45</f>
        <v>335052017</v>
      </c>
      <c r="E45" s="78">
        <f>'ДС (пр.03-23)'!D45</f>
        <v>51147529</v>
      </c>
      <c r="F45" s="78">
        <f t="shared" si="2"/>
        <v>436309391</v>
      </c>
      <c r="G45" s="78">
        <f>'АПУ профилактика '!D46</f>
        <v>152732152</v>
      </c>
      <c r="H45" s="78">
        <f>'АПУ профилактика '!M46</f>
        <v>38547635</v>
      </c>
      <c r="I45" s="78">
        <f>'АПУ неотл.пом.'!D45</f>
        <v>30852686</v>
      </c>
      <c r="J45" s="78">
        <f>'АПУ обращения Пр. 3-23'!D45</f>
        <v>160575641</v>
      </c>
      <c r="K45" s="78">
        <f>'ОДИ ПГГ Пр.3-23'!D45</f>
        <v>11338980</v>
      </c>
      <c r="L45" s="78">
        <v>0</v>
      </c>
      <c r="M45" s="78">
        <v>0</v>
      </c>
      <c r="N45" s="78">
        <f>'ФАП (03-23)'!D45</f>
        <v>42262297</v>
      </c>
      <c r="O45" s="78"/>
      <c r="P45" s="78">
        <f>СМП!D45</f>
        <v>0</v>
      </c>
      <c r="Q45" s="78">
        <f>'Гемодиализ (пр.03-23)'!D45</f>
        <v>0</v>
      </c>
      <c r="R45" s="78">
        <f>'Мед.реаб.(АПУ,ДС,КС)'!D45</f>
        <v>13862198</v>
      </c>
      <c r="S45" s="78">
        <f t="shared" si="4"/>
        <v>836371135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8">
        <f>КС!D46</f>
        <v>57633330</v>
      </c>
      <c r="E46" s="78">
        <f>'ДС (пр.03-23)'!D46</f>
        <v>18694023</v>
      </c>
      <c r="F46" s="78">
        <f t="shared" si="2"/>
        <v>197893345</v>
      </c>
      <c r="G46" s="78">
        <f>'АПУ профилактика '!D47</f>
        <v>58830651</v>
      </c>
      <c r="H46" s="78">
        <f>'АПУ профилактика '!M47</f>
        <v>10561708</v>
      </c>
      <c r="I46" s="78">
        <f>'АПУ неотл.пом.'!D46</f>
        <v>11702803</v>
      </c>
      <c r="J46" s="78">
        <f>'АПУ обращения Пр. 3-23'!D46</f>
        <v>66272410</v>
      </c>
      <c r="K46" s="78">
        <f>'ОДИ ПГГ Пр.3-23'!D46</f>
        <v>2298606</v>
      </c>
      <c r="L46" s="78">
        <v>0</v>
      </c>
      <c r="M46" s="78">
        <v>0</v>
      </c>
      <c r="N46" s="78">
        <f>'ФАП (03-23)'!D46</f>
        <v>48227167</v>
      </c>
      <c r="O46" s="78"/>
      <c r="P46" s="78">
        <f>СМП!D46</f>
        <v>0</v>
      </c>
      <c r="Q46" s="78">
        <f>'Гемодиализ (пр.03-23)'!D46</f>
        <v>0</v>
      </c>
      <c r="R46" s="78">
        <f>'Мед.реаб.(АПУ,ДС,КС)'!D46</f>
        <v>0</v>
      </c>
      <c r="S46" s="78">
        <f t="shared" si="4"/>
        <v>274220698</v>
      </c>
    </row>
    <row r="47" spans="1:19" x14ac:dyDescent="0.2">
      <c r="A47" s="25">
        <v>37</v>
      </c>
      <c r="B47" s="12" t="s">
        <v>105</v>
      </c>
      <c r="C47" s="10" t="s">
        <v>237</v>
      </c>
      <c r="D47" s="78">
        <f>КС!D47</f>
        <v>207815559</v>
      </c>
      <c r="E47" s="78">
        <f>'ДС (пр.03-23)'!D47</f>
        <v>52303109</v>
      </c>
      <c r="F47" s="78">
        <f t="shared" si="2"/>
        <v>418452289</v>
      </c>
      <c r="G47" s="78">
        <f>'АПУ профилактика '!D48</f>
        <v>144896217</v>
      </c>
      <c r="H47" s="78">
        <f>'АПУ профилактика '!M48</f>
        <v>29881942</v>
      </c>
      <c r="I47" s="78">
        <f>'АПУ неотл.пом.'!D47</f>
        <v>33287526</v>
      </c>
      <c r="J47" s="78">
        <f>'АПУ обращения Пр. 3-23'!D47</f>
        <v>137827494</v>
      </c>
      <c r="K47" s="78">
        <f>'ОДИ ПГГ Пр.3-23'!D47</f>
        <v>18434918</v>
      </c>
      <c r="L47" s="78">
        <v>0</v>
      </c>
      <c r="M47" s="78">
        <v>0</v>
      </c>
      <c r="N47" s="78">
        <f>'ФАП (03-23)'!D47</f>
        <v>54124192</v>
      </c>
      <c r="O47" s="82"/>
      <c r="P47" s="78">
        <f>СМП!D47</f>
        <v>0</v>
      </c>
      <c r="Q47" s="78">
        <f>'Гемодиализ (пр.03-23)'!D47</f>
        <v>0</v>
      </c>
      <c r="R47" s="78">
        <f>'Мед.реаб.(АПУ,ДС,КС)'!D47</f>
        <v>0</v>
      </c>
      <c r="S47" s="78">
        <f t="shared" si="4"/>
        <v>678570957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8">
        <f>КС!D48</f>
        <v>59101932</v>
      </c>
      <c r="E48" s="78">
        <f>'ДС (пр.03-23)'!D48</f>
        <v>17812195</v>
      </c>
      <c r="F48" s="78">
        <f t="shared" si="2"/>
        <v>191276408</v>
      </c>
      <c r="G48" s="78">
        <f>'АПУ профилактика '!D49</f>
        <v>51059329</v>
      </c>
      <c r="H48" s="78">
        <f>'АПУ профилактика '!M49</f>
        <v>9527902</v>
      </c>
      <c r="I48" s="78">
        <f>'АПУ неотл.пом.'!D48</f>
        <v>11086753</v>
      </c>
      <c r="J48" s="78">
        <f>'АПУ обращения Пр. 3-23'!D48</f>
        <v>57285917</v>
      </c>
      <c r="K48" s="78">
        <f>'ОДИ ПГГ Пр.3-23'!D48</f>
        <v>1362625</v>
      </c>
      <c r="L48" s="78">
        <v>0</v>
      </c>
      <c r="M48" s="78">
        <v>0</v>
      </c>
      <c r="N48" s="78">
        <f>'ФАП (03-23)'!D48</f>
        <v>60953882</v>
      </c>
      <c r="O48" s="78"/>
      <c r="P48" s="78">
        <f>СМП!D48</f>
        <v>0</v>
      </c>
      <c r="Q48" s="78">
        <f>'Гемодиализ (пр.03-23)'!D48</f>
        <v>0</v>
      </c>
      <c r="R48" s="78">
        <f>'Мед.реаб.(АПУ,ДС,КС)'!D48</f>
        <v>0</v>
      </c>
      <c r="S48" s="78">
        <f t="shared" si="4"/>
        <v>268190535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8">
        <f>КС!D49</f>
        <v>36257545</v>
      </c>
      <c r="E49" s="78">
        <f>'ДС (пр.03-23)'!D49</f>
        <v>10574166</v>
      </c>
      <c r="F49" s="78">
        <f t="shared" si="2"/>
        <v>120919200</v>
      </c>
      <c r="G49" s="78">
        <f>'АПУ профилактика '!D50</f>
        <v>31693990</v>
      </c>
      <c r="H49" s="78">
        <f>'АПУ профилактика '!M50</f>
        <v>7851305</v>
      </c>
      <c r="I49" s="78">
        <f>'АПУ неотл.пом.'!D49</f>
        <v>7231776</v>
      </c>
      <c r="J49" s="78">
        <f>'АПУ обращения Пр. 3-23'!D49</f>
        <v>38888411</v>
      </c>
      <c r="K49" s="78">
        <f>'ОДИ ПГГ Пр.3-23'!D49</f>
        <v>649133</v>
      </c>
      <c r="L49" s="78">
        <v>0</v>
      </c>
      <c r="M49" s="78">
        <v>0</v>
      </c>
      <c r="N49" s="78">
        <f>'ФАП (03-23)'!D49</f>
        <v>34604585</v>
      </c>
      <c r="O49" s="78"/>
      <c r="P49" s="78">
        <f>СМП!D49</f>
        <v>0</v>
      </c>
      <c r="Q49" s="78">
        <f>'Гемодиализ (пр.03-23)'!D49</f>
        <v>0</v>
      </c>
      <c r="R49" s="78">
        <f>'Мед.реаб.(АПУ,ДС,КС)'!D49</f>
        <v>0</v>
      </c>
      <c r="S49" s="78">
        <f t="shared" si="4"/>
        <v>167750911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8">
        <f>КС!D50</f>
        <v>50524311</v>
      </c>
      <c r="E50" s="78">
        <f>'ДС (пр.03-23)'!D50</f>
        <v>19289471</v>
      </c>
      <c r="F50" s="78">
        <f t="shared" si="2"/>
        <v>194161243</v>
      </c>
      <c r="G50" s="78">
        <f>'АПУ профилактика '!D51</f>
        <v>53076099</v>
      </c>
      <c r="H50" s="78">
        <f>'АПУ профилактика '!M51</f>
        <v>14154012</v>
      </c>
      <c r="I50" s="78">
        <f>'АПУ неотл.пом.'!D50</f>
        <v>12740020</v>
      </c>
      <c r="J50" s="78">
        <f>'АПУ обращения Пр. 3-23'!D50</f>
        <v>61790553</v>
      </c>
      <c r="K50" s="78">
        <f>'ОДИ ПГГ Пр.3-23'!D50</f>
        <v>1232563</v>
      </c>
      <c r="L50" s="78">
        <v>0</v>
      </c>
      <c r="M50" s="78">
        <v>0</v>
      </c>
      <c r="N50" s="78">
        <f>'ФАП (03-23)'!D50</f>
        <v>51167996</v>
      </c>
      <c r="O50" s="78"/>
      <c r="P50" s="78">
        <f>СМП!D50</f>
        <v>0</v>
      </c>
      <c r="Q50" s="78">
        <f>'Гемодиализ (пр.03-23)'!D50</f>
        <v>0</v>
      </c>
      <c r="R50" s="78">
        <f>'Мед.реаб.(АПУ,ДС,КС)'!D50</f>
        <v>0</v>
      </c>
      <c r="S50" s="78">
        <f t="shared" si="4"/>
        <v>263975025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8">
        <f>КС!D51</f>
        <v>28182710</v>
      </c>
      <c r="E51" s="78">
        <f>'ДС (пр.03-23)'!D51</f>
        <v>8894223</v>
      </c>
      <c r="F51" s="78">
        <f t="shared" si="2"/>
        <v>101901512</v>
      </c>
      <c r="G51" s="78">
        <f>'АПУ профилактика '!D52</f>
        <v>24996163</v>
      </c>
      <c r="H51" s="78">
        <f>'АПУ профилактика '!M52</f>
        <v>5682421</v>
      </c>
      <c r="I51" s="78">
        <f>'АПУ неотл.пом.'!D51</f>
        <v>5171210</v>
      </c>
      <c r="J51" s="78">
        <f>'АПУ обращения Пр. 3-23'!D51</f>
        <v>28641473</v>
      </c>
      <c r="K51" s="78">
        <f>'ОДИ ПГГ Пр.3-23'!D51</f>
        <v>383486</v>
      </c>
      <c r="L51" s="78">
        <v>0</v>
      </c>
      <c r="M51" s="78">
        <v>0</v>
      </c>
      <c r="N51" s="78">
        <f>'ФАП (03-23)'!D51</f>
        <v>37026759</v>
      </c>
      <c r="O51" s="78"/>
      <c r="P51" s="78">
        <f>СМП!D51</f>
        <v>0</v>
      </c>
      <c r="Q51" s="78">
        <f>'Гемодиализ (пр.03-23)'!D51</f>
        <v>0</v>
      </c>
      <c r="R51" s="78">
        <f>'Мед.реаб.(АПУ,ДС,КС)'!D51</f>
        <v>0</v>
      </c>
      <c r="S51" s="78">
        <f t="shared" si="4"/>
        <v>138978445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8">
        <f>КС!D52</f>
        <v>57521542</v>
      </c>
      <c r="E52" s="78">
        <f>'ДС (пр.03-23)'!D52</f>
        <v>14757683</v>
      </c>
      <c r="F52" s="78">
        <f t="shared" si="2"/>
        <v>65363163</v>
      </c>
      <c r="G52" s="78">
        <f>'АПУ профилактика '!D53</f>
        <v>26878426</v>
      </c>
      <c r="H52" s="78">
        <f>'АПУ профилактика '!M53</f>
        <v>3204098</v>
      </c>
      <c r="I52" s="78">
        <f>'АПУ неотл.пом.'!D52</f>
        <v>5247604</v>
      </c>
      <c r="J52" s="78">
        <f>'АПУ обращения Пр. 3-23'!D52</f>
        <v>22677001</v>
      </c>
      <c r="K52" s="78">
        <f>'ОДИ ПГГ Пр.3-23'!D52</f>
        <v>6581581</v>
      </c>
      <c r="L52" s="78">
        <v>0</v>
      </c>
      <c r="M52" s="78">
        <v>774453</v>
      </c>
      <c r="N52" s="78">
        <f>'ФАП (03-23)'!D52</f>
        <v>0</v>
      </c>
      <c r="O52" s="78"/>
      <c r="P52" s="78">
        <f>СМП!D52</f>
        <v>0</v>
      </c>
      <c r="Q52" s="78">
        <f>'Гемодиализ (пр.03-23)'!D52</f>
        <v>0</v>
      </c>
      <c r="R52" s="78">
        <f>'Мед.реаб.(АПУ,ДС,КС)'!D52</f>
        <v>0</v>
      </c>
      <c r="S52" s="78">
        <f t="shared" si="4"/>
        <v>137642388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8">
        <f>КС!D53</f>
        <v>398468779</v>
      </c>
      <c r="E53" s="78">
        <f>'ДС (пр.03-23)'!D53</f>
        <v>67675739</v>
      </c>
      <c r="F53" s="78">
        <f t="shared" si="2"/>
        <v>610922421</v>
      </c>
      <c r="G53" s="78">
        <f>'АПУ профилактика '!D54</f>
        <v>229098118</v>
      </c>
      <c r="H53" s="78">
        <f>'АПУ профилактика '!M54</f>
        <v>36288731</v>
      </c>
      <c r="I53" s="78">
        <f>'АПУ неотл.пом.'!D53</f>
        <v>42212540</v>
      </c>
      <c r="J53" s="78">
        <f>'АПУ обращения Пр. 3-23'!D53</f>
        <v>207770218</v>
      </c>
      <c r="K53" s="78">
        <f>'ОДИ ПГГ Пр.3-23'!D53</f>
        <v>74973181</v>
      </c>
      <c r="L53" s="78">
        <v>2388000</v>
      </c>
      <c r="M53" s="78">
        <v>18191633</v>
      </c>
      <c r="N53" s="78">
        <f>'ФАП (03-23)'!D53</f>
        <v>0</v>
      </c>
      <c r="O53" s="81"/>
      <c r="P53" s="78">
        <f>СМП!D53</f>
        <v>392863789</v>
      </c>
      <c r="Q53" s="78">
        <f>'Гемодиализ (пр.03-23)'!D53</f>
        <v>0</v>
      </c>
      <c r="R53" s="78">
        <f>'Мед.реаб.(АПУ,ДС,КС)'!D53</f>
        <v>30286113</v>
      </c>
      <c r="S53" s="78">
        <f t="shared" si="4"/>
        <v>1500216841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8">
        <f>КС!D54</f>
        <v>56288467</v>
      </c>
      <c r="E54" s="78">
        <f>'ДС (пр.03-23)'!D54</f>
        <v>17177474</v>
      </c>
      <c r="F54" s="78">
        <f t="shared" si="2"/>
        <v>163059711</v>
      </c>
      <c r="G54" s="78">
        <f>'АПУ профилактика '!D55</f>
        <v>44449910</v>
      </c>
      <c r="H54" s="78">
        <f>'АПУ профилактика '!M55</f>
        <v>10648913</v>
      </c>
      <c r="I54" s="78">
        <f>'АПУ неотл.пом.'!D54</f>
        <v>10435798</v>
      </c>
      <c r="J54" s="78">
        <f>'АПУ обращения Пр. 3-23'!D54</f>
        <v>46853868</v>
      </c>
      <c r="K54" s="78">
        <f>'ОДИ ПГГ Пр.3-23'!D54</f>
        <v>1771302</v>
      </c>
      <c r="L54" s="78">
        <v>0</v>
      </c>
      <c r="M54" s="78">
        <v>0</v>
      </c>
      <c r="N54" s="78">
        <f>'ФАП (03-23)'!D54</f>
        <v>48899920</v>
      </c>
      <c r="O54" s="78"/>
      <c r="P54" s="78">
        <f>СМП!D54</f>
        <v>0</v>
      </c>
      <c r="Q54" s="78">
        <f>'Гемодиализ (пр.03-23)'!D54</f>
        <v>0</v>
      </c>
      <c r="R54" s="78">
        <f>'Мед.реаб.(АПУ,ДС,КС)'!D54</f>
        <v>0</v>
      </c>
      <c r="S54" s="78">
        <f t="shared" si="4"/>
        <v>236525652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>КС!D55</f>
        <v>292856294</v>
      </c>
      <c r="E55" s="78">
        <f>'ДС (пр.03-23)'!D55</f>
        <v>52340468</v>
      </c>
      <c r="F55" s="78">
        <f t="shared" si="2"/>
        <v>406275419</v>
      </c>
      <c r="G55" s="78">
        <f>'АПУ профилактика '!D56</f>
        <v>156296360</v>
      </c>
      <c r="H55" s="78">
        <f>'АПУ профилактика '!M56</f>
        <v>26026615</v>
      </c>
      <c r="I55" s="78">
        <f>'АПУ неотл.пом.'!D55</f>
        <v>30687828</v>
      </c>
      <c r="J55" s="78">
        <f>'АПУ обращения Пр. 3-23'!D55</f>
        <v>151506399</v>
      </c>
      <c r="K55" s="78">
        <f>'ОДИ ПГГ Пр.3-23'!D55</f>
        <v>14540333</v>
      </c>
      <c r="L55" s="78">
        <v>0</v>
      </c>
      <c r="M55" s="78">
        <v>0</v>
      </c>
      <c r="N55" s="78">
        <f>'ФАП (03-23)'!D55</f>
        <v>27217884</v>
      </c>
      <c r="O55" s="78"/>
      <c r="P55" s="78">
        <f>СМП!D55</f>
        <v>0</v>
      </c>
      <c r="Q55" s="78">
        <f>'Гемодиализ (пр.03-23)'!D55</f>
        <v>0</v>
      </c>
      <c r="R55" s="78">
        <f>'Мед.реаб.(АПУ,ДС,КС)'!D55</f>
        <v>0</v>
      </c>
      <c r="S55" s="78">
        <f t="shared" si="4"/>
        <v>751472181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8">
        <f>КС!D56</f>
        <v>42606468</v>
      </c>
      <c r="E56" s="78">
        <f>'ДС (пр.03-23)'!D56</f>
        <v>11642163</v>
      </c>
      <c r="F56" s="78">
        <f t="shared" si="2"/>
        <v>133543501</v>
      </c>
      <c r="G56" s="78">
        <f>'АПУ профилактика '!D57</f>
        <v>37102082</v>
      </c>
      <c r="H56" s="78">
        <f>'АПУ профилактика '!M57</f>
        <v>8419548</v>
      </c>
      <c r="I56" s="78">
        <f>'АПУ неотл.пом.'!D56</f>
        <v>7940730</v>
      </c>
      <c r="J56" s="78">
        <f>'АПУ обращения Пр. 3-23'!D56</f>
        <v>36041504</v>
      </c>
      <c r="K56" s="78">
        <f>'ОДИ ПГГ Пр.3-23'!D56</f>
        <v>1323649</v>
      </c>
      <c r="L56" s="78">
        <v>0</v>
      </c>
      <c r="M56" s="78">
        <v>0</v>
      </c>
      <c r="N56" s="78">
        <f>'ФАП (03-23)'!D56</f>
        <v>42715988</v>
      </c>
      <c r="O56" s="78"/>
      <c r="P56" s="78">
        <f>СМП!D56</f>
        <v>0</v>
      </c>
      <c r="Q56" s="78">
        <f>'Гемодиализ (пр.03-23)'!D56</f>
        <v>0</v>
      </c>
      <c r="R56" s="78">
        <f>'Мед.реаб.(АПУ,ДС,КС)'!D56</f>
        <v>0</v>
      </c>
      <c r="S56" s="78">
        <f t="shared" si="4"/>
        <v>187792132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8">
        <f>КС!D57</f>
        <v>65413999</v>
      </c>
      <c r="E57" s="78">
        <f>'ДС (пр.03-23)'!D57</f>
        <v>19159296</v>
      </c>
      <c r="F57" s="78">
        <f t="shared" si="2"/>
        <v>209362872</v>
      </c>
      <c r="G57" s="78">
        <f>'АПУ профилактика '!D58</f>
        <v>58890781</v>
      </c>
      <c r="H57" s="78">
        <f>'АПУ профилактика '!M58</f>
        <v>13336812</v>
      </c>
      <c r="I57" s="78">
        <f>'АПУ неотл.пом.'!D57</f>
        <v>11960945</v>
      </c>
      <c r="J57" s="78">
        <f>'АПУ обращения Пр. 3-23'!D57</f>
        <v>57448284</v>
      </c>
      <c r="K57" s="78">
        <f>'ОДИ ПГГ Пр.3-23'!D57</f>
        <v>1243199</v>
      </c>
      <c r="L57" s="78">
        <v>0</v>
      </c>
      <c r="M57" s="78">
        <v>0</v>
      </c>
      <c r="N57" s="78">
        <f>'ФАП (03-23)'!D57</f>
        <v>66482851</v>
      </c>
      <c r="O57" s="78"/>
      <c r="P57" s="78">
        <f>СМП!D57</f>
        <v>0</v>
      </c>
      <c r="Q57" s="78">
        <f>'Гемодиализ (пр.03-23)'!D57</f>
        <v>0</v>
      </c>
      <c r="R57" s="78">
        <f>'Мед.реаб.(АПУ,ДС,КС)'!D57</f>
        <v>2548710</v>
      </c>
      <c r="S57" s="78">
        <f t="shared" si="4"/>
        <v>296484877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8">
        <f>КС!D58</f>
        <v>83455987</v>
      </c>
      <c r="E58" s="78">
        <f>'ДС (пр.03-23)'!D58</f>
        <v>22930960</v>
      </c>
      <c r="F58" s="78">
        <f t="shared" si="2"/>
        <v>215083289</v>
      </c>
      <c r="G58" s="78">
        <f>'АПУ профилактика '!D59</f>
        <v>65815792</v>
      </c>
      <c r="H58" s="78">
        <f>'АПУ профилактика '!M59</f>
        <v>14319982</v>
      </c>
      <c r="I58" s="78">
        <f>'АПУ неотл.пом.'!D58</f>
        <v>14744943</v>
      </c>
      <c r="J58" s="78">
        <f>'АПУ обращения Пр. 3-23'!D58</f>
        <v>67073758</v>
      </c>
      <c r="K58" s="78">
        <f>'ОДИ ПГГ Пр.3-23'!D58</f>
        <v>4384738</v>
      </c>
      <c r="L58" s="78">
        <v>0</v>
      </c>
      <c r="M58" s="78">
        <v>0</v>
      </c>
      <c r="N58" s="78">
        <f>'ФАП (03-23)'!D58</f>
        <v>48744076</v>
      </c>
      <c r="O58" s="78"/>
      <c r="P58" s="78">
        <f>СМП!D58</f>
        <v>0</v>
      </c>
      <c r="Q58" s="78">
        <f>'Гемодиализ (пр.03-23)'!D58</f>
        <v>0</v>
      </c>
      <c r="R58" s="78">
        <f>'Мед.реаб.(АПУ,ДС,КС)'!D58</f>
        <v>0</v>
      </c>
      <c r="S58" s="78">
        <f t="shared" si="4"/>
        <v>321470236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>КС!D59</f>
        <v>31919241</v>
      </c>
      <c r="E59" s="78">
        <f>'ДС (пр.03-23)'!D59</f>
        <v>7429888</v>
      </c>
      <c r="F59" s="78">
        <f t="shared" si="2"/>
        <v>93387602</v>
      </c>
      <c r="G59" s="78">
        <f>'АПУ профилактика '!D60</f>
        <v>22134534</v>
      </c>
      <c r="H59" s="78">
        <f>'АПУ профилактика '!M60</f>
        <v>6304112</v>
      </c>
      <c r="I59" s="78">
        <f>'АПУ неотл.пом.'!D59</f>
        <v>5029098</v>
      </c>
      <c r="J59" s="78">
        <f>'АПУ обращения Пр. 3-23'!D59</f>
        <v>26478900</v>
      </c>
      <c r="K59" s="78">
        <f>'ОДИ ПГГ Пр.3-23'!D59</f>
        <v>33737</v>
      </c>
      <c r="L59" s="78">
        <v>0</v>
      </c>
      <c r="M59" s="78">
        <v>0</v>
      </c>
      <c r="N59" s="78">
        <f>'ФАП (03-23)'!D59</f>
        <v>33407221</v>
      </c>
      <c r="O59" s="78"/>
      <c r="P59" s="78">
        <f>СМП!D59</f>
        <v>0</v>
      </c>
      <c r="Q59" s="78">
        <f>'Гемодиализ (пр.03-23)'!D59</f>
        <v>0</v>
      </c>
      <c r="R59" s="78">
        <f>'Мед.реаб.(АПУ,ДС,КС)'!D59</f>
        <v>0</v>
      </c>
      <c r="S59" s="78">
        <f t="shared" si="4"/>
        <v>132736731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8">
        <f>КС!D60</f>
        <v>53728293</v>
      </c>
      <c r="E60" s="78">
        <f>'ДС (пр.03-23)'!D60</f>
        <v>15229461</v>
      </c>
      <c r="F60" s="78">
        <f t="shared" si="2"/>
        <v>163307981</v>
      </c>
      <c r="G60" s="78">
        <f>'АПУ профилактика '!D61</f>
        <v>44064934</v>
      </c>
      <c r="H60" s="78">
        <f>'АПУ профилактика '!M61</f>
        <v>12115936</v>
      </c>
      <c r="I60" s="78">
        <f>'АПУ неотл.пом.'!D60</f>
        <v>10030481</v>
      </c>
      <c r="J60" s="78">
        <f>'АПУ обращения Пр. 3-23'!D60</f>
        <v>49467223</v>
      </c>
      <c r="K60" s="78">
        <f>'ОДИ ПГГ Пр.3-23'!D60</f>
        <v>1106725</v>
      </c>
      <c r="L60" s="78">
        <v>0</v>
      </c>
      <c r="M60" s="78">
        <v>0</v>
      </c>
      <c r="N60" s="78">
        <f>'ФАП (03-23)'!D60</f>
        <v>46522682</v>
      </c>
      <c r="O60" s="78"/>
      <c r="P60" s="78">
        <f>СМП!D60</f>
        <v>0</v>
      </c>
      <c r="Q60" s="78">
        <f>'Гемодиализ (пр.03-23)'!D60</f>
        <v>0</v>
      </c>
      <c r="R60" s="78">
        <f>'Мед.реаб.(АПУ,ДС,КС)'!D60</f>
        <v>0</v>
      </c>
      <c r="S60" s="78">
        <f t="shared" si="4"/>
        <v>232265735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8">
        <f>КС!D61</f>
        <v>71622531</v>
      </c>
      <c r="E61" s="78">
        <f>'ДС (пр.03-23)'!D61</f>
        <v>21536544</v>
      </c>
      <c r="F61" s="78">
        <f t="shared" si="2"/>
        <v>228189233</v>
      </c>
      <c r="G61" s="78">
        <f>'АПУ профилактика '!D62</f>
        <v>66786224</v>
      </c>
      <c r="H61" s="78">
        <f>'АПУ профилактика '!M62</f>
        <v>18045907</v>
      </c>
      <c r="I61" s="78">
        <f>'АПУ неотл.пом.'!D61</f>
        <v>14975164</v>
      </c>
      <c r="J61" s="78">
        <f>'АПУ обращения Пр. 3-23'!D61</f>
        <v>76986600</v>
      </c>
      <c r="K61" s="78">
        <f>'ОДИ ПГГ Пр.3-23'!D61</f>
        <v>2727831</v>
      </c>
      <c r="L61" s="78">
        <v>0</v>
      </c>
      <c r="M61" s="78">
        <v>0</v>
      </c>
      <c r="N61" s="78">
        <f>'ФАП (03-23)'!D61</f>
        <v>48667507</v>
      </c>
      <c r="O61" s="78"/>
      <c r="P61" s="78">
        <f>СМП!D61</f>
        <v>0</v>
      </c>
      <c r="Q61" s="78">
        <f>'Гемодиализ (пр.03-23)'!D61</f>
        <v>0</v>
      </c>
      <c r="R61" s="78">
        <f>'Мед.реаб.(АПУ,ДС,КС)'!D61</f>
        <v>0</v>
      </c>
      <c r="S61" s="78">
        <f t="shared" si="4"/>
        <v>321348308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8">
        <f>КС!D62</f>
        <v>518424375</v>
      </c>
      <c r="E62" s="78">
        <f>'ДС (пр.03-23)'!D62</f>
        <v>81721074</v>
      </c>
      <c r="F62" s="78">
        <f t="shared" si="2"/>
        <v>639168322</v>
      </c>
      <c r="G62" s="78">
        <f>'АПУ профилактика '!D63</f>
        <v>234713542</v>
      </c>
      <c r="H62" s="78">
        <f>'АПУ профилактика '!M63</f>
        <v>41729229</v>
      </c>
      <c r="I62" s="78">
        <f>'АПУ неотл.пом.'!D62</f>
        <v>50975056</v>
      </c>
      <c r="J62" s="78">
        <f>'АПУ обращения Пр. 3-23'!D62</f>
        <v>219540183</v>
      </c>
      <c r="K62" s="78">
        <f>'ОДИ ПГГ Пр.3-23'!D62</f>
        <v>18925311</v>
      </c>
      <c r="L62" s="78">
        <v>1669918</v>
      </c>
      <c r="M62" s="78">
        <v>0</v>
      </c>
      <c r="N62" s="78">
        <f>'ФАП (03-23)'!D62</f>
        <v>71615083</v>
      </c>
      <c r="O62" s="78"/>
      <c r="P62" s="78">
        <f>СМП!D62</f>
        <v>0</v>
      </c>
      <c r="Q62" s="78">
        <f>'Гемодиализ (пр.03-23)'!D62</f>
        <v>0</v>
      </c>
      <c r="R62" s="78">
        <f>'Мед.реаб.(АПУ,ДС,КС)'!D62</f>
        <v>0</v>
      </c>
      <c r="S62" s="78">
        <f t="shared" si="4"/>
        <v>1239313771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8">
        <f>КС!D63</f>
        <v>50263071</v>
      </c>
      <c r="E63" s="78">
        <f>'ДС (пр.03-23)'!D63</f>
        <v>13413724</v>
      </c>
      <c r="F63" s="78">
        <f t="shared" si="2"/>
        <v>146032761</v>
      </c>
      <c r="G63" s="78">
        <f>'АПУ профилактика '!D64</f>
        <v>40881853</v>
      </c>
      <c r="H63" s="78">
        <f>'АПУ профилактика '!M64</f>
        <v>7306974</v>
      </c>
      <c r="I63" s="78">
        <f>'АПУ неотл.пом.'!D63</f>
        <v>8231754</v>
      </c>
      <c r="J63" s="78">
        <f>'АПУ обращения Пр. 3-23'!D63</f>
        <v>37157765</v>
      </c>
      <c r="K63" s="78">
        <f>'ОДИ ПГГ Пр.3-23'!D63</f>
        <v>1506261</v>
      </c>
      <c r="L63" s="78">
        <v>0</v>
      </c>
      <c r="M63" s="78">
        <v>0</v>
      </c>
      <c r="N63" s="78">
        <f>'ФАП (03-23)'!D63</f>
        <v>50948154</v>
      </c>
      <c r="O63" s="78"/>
      <c r="P63" s="78">
        <f>СМП!D63</f>
        <v>0</v>
      </c>
      <c r="Q63" s="78">
        <f>'Гемодиализ (пр.03-23)'!D63</f>
        <v>0</v>
      </c>
      <c r="R63" s="78">
        <f>'Мед.реаб.(АПУ,ДС,КС)'!D63</f>
        <v>0</v>
      </c>
      <c r="S63" s="78">
        <f t="shared" si="4"/>
        <v>209709556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8">
        <f>КС!D64</f>
        <v>0</v>
      </c>
      <c r="E64" s="78">
        <f>'ДС (пр.03-23)'!D64</f>
        <v>43940</v>
      </c>
      <c r="F64" s="78">
        <f t="shared" si="2"/>
        <v>85616</v>
      </c>
      <c r="G64" s="78">
        <f>'АПУ профилактика '!D65</f>
        <v>0</v>
      </c>
      <c r="H64" s="78">
        <f>'АПУ профилактика '!M65</f>
        <v>0</v>
      </c>
      <c r="I64" s="78">
        <f>'АПУ неотл.пом.'!D64</f>
        <v>0</v>
      </c>
      <c r="J64" s="78">
        <f>'АПУ обращения Пр. 3-23'!D64</f>
        <v>85616</v>
      </c>
      <c r="K64" s="78">
        <f>'ОДИ ПГГ Пр.3-23'!D64</f>
        <v>0</v>
      </c>
      <c r="L64" s="78">
        <v>0</v>
      </c>
      <c r="M64" s="78">
        <v>0</v>
      </c>
      <c r="N64" s="78">
        <f>'ФАП (03-23)'!D64</f>
        <v>0</v>
      </c>
      <c r="O64" s="78"/>
      <c r="P64" s="78">
        <f>СМП!D64</f>
        <v>0</v>
      </c>
      <c r="Q64" s="78">
        <f>'Гемодиализ (пр.03-23)'!D64</f>
        <v>0</v>
      </c>
      <c r="R64" s="78">
        <f>'Мед.реаб.(АПУ,ДС,КС)'!D64</f>
        <v>0</v>
      </c>
      <c r="S64" s="78">
        <f t="shared" si="4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8">
        <f>КС!D65</f>
        <v>174617248</v>
      </c>
      <c r="E65" s="78">
        <f>'ДС (пр.03-23)'!D65</f>
        <v>0</v>
      </c>
      <c r="F65" s="78">
        <f t="shared" si="2"/>
        <v>0</v>
      </c>
      <c r="G65" s="78">
        <f>'АПУ профилактика '!D66</f>
        <v>0</v>
      </c>
      <c r="H65" s="78">
        <f>'АПУ профилактика '!M66</f>
        <v>0</v>
      </c>
      <c r="I65" s="78">
        <f>'АПУ неотл.пом.'!D65</f>
        <v>0</v>
      </c>
      <c r="J65" s="78">
        <f>'АПУ обращения Пр. 3-23'!D65</f>
        <v>0</v>
      </c>
      <c r="K65" s="78">
        <f>'ОДИ ПГГ Пр.3-23'!D65</f>
        <v>0</v>
      </c>
      <c r="L65" s="78">
        <v>0</v>
      </c>
      <c r="M65" s="78">
        <v>0</v>
      </c>
      <c r="N65" s="78">
        <f>'ФАП (03-23)'!D65</f>
        <v>0</v>
      </c>
      <c r="O65" s="78"/>
      <c r="P65" s="78">
        <f>СМП!D65</f>
        <v>0</v>
      </c>
      <c r="Q65" s="78">
        <f>'Гемодиализ (пр.03-23)'!D65</f>
        <v>0</v>
      </c>
      <c r="R65" s="78">
        <f>'Мед.реаб.(АПУ,ДС,КС)'!D65</f>
        <v>0</v>
      </c>
      <c r="S65" s="78">
        <f t="shared" si="4"/>
        <v>174617248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8">
        <f>КС!D66</f>
        <v>0</v>
      </c>
      <c r="E66" s="78">
        <f>'ДС (пр.03-23)'!D66</f>
        <v>0</v>
      </c>
      <c r="F66" s="78">
        <f t="shared" si="2"/>
        <v>0</v>
      </c>
      <c r="G66" s="78">
        <f>'АПУ профилактика '!D67</f>
        <v>0</v>
      </c>
      <c r="H66" s="78">
        <f>'АПУ профилактика '!M67</f>
        <v>0</v>
      </c>
      <c r="I66" s="78">
        <f>'АПУ неотл.пом.'!D66</f>
        <v>0</v>
      </c>
      <c r="J66" s="78">
        <f>'АПУ обращения Пр. 3-23'!D66</f>
        <v>0</v>
      </c>
      <c r="K66" s="78">
        <f>'ОДИ ПГГ Пр.3-23'!D66</f>
        <v>0</v>
      </c>
      <c r="L66" s="78">
        <v>0</v>
      </c>
      <c r="M66" s="78">
        <v>0</v>
      </c>
      <c r="N66" s="78">
        <f>'ФАП (03-23)'!D66</f>
        <v>0</v>
      </c>
      <c r="O66" s="78"/>
      <c r="P66" s="78">
        <f>СМП!D66</f>
        <v>0</v>
      </c>
      <c r="Q66" s="78">
        <f>'Гемодиализ (пр.03-23)'!D66</f>
        <v>0</v>
      </c>
      <c r="R66" s="78">
        <f>'Мед.реаб.(АПУ,ДС,КС)'!D66</f>
        <v>10518852</v>
      </c>
      <c r="S66" s="78">
        <f t="shared" si="4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8">
        <f>КС!D67</f>
        <v>0</v>
      </c>
      <c r="E67" s="78">
        <f>'ДС (пр.03-23)'!D67</f>
        <v>24363521</v>
      </c>
      <c r="F67" s="78">
        <f t="shared" si="2"/>
        <v>166712913</v>
      </c>
      <c r="G67" s="78">
        <f>'АПУ профилактика '!D68</f>
        <v>105800496</v>
      </c>
      <c r="H67" s="78">
        <f>'АПУ профилактика '!M68</f>
        <v>0</v>
      </c>
      <c r="I67" s="78">
        <f>'АПУ неотл.пом.'!D67</f>
        <v>7520086</v>
      </c>
      <c r="J67" s="78">
        <f>'АПУ обращения Пр. 3-23'!D67</f>
        <v>51812742</v>
      </c>
      <c r="K67" s="78">
        <f>'ОДИ ПГГ Пр.3-23'!D67</f>
        <v>1579589</v>
      </c>
      <c r="L67" s="78">
        <v>0</v>
      </c>
      <c r="M67" s="78">
        <v>0</v>
      </c>
      <c r="N67" s="78">
        <f>'ФАП (03-23)'!D67</f>
        <v>0</v>
      </c>
      <c r="O67" s="78"/>
      <c r="P67" s="78">
        <f>СМП!D67</f>
        <v>0</v>
      </c>
      <c r="Q67" s="78">
        <f>'Гемодиализ (пр.03-23)'!D67</f>
        <v>0</v>
      </c>
      <c r="R67" s="78">
        <f>'Мед.реаб.(АПУ,ДС,КС)'!D67</f>
        <v>6983160</v>
      </c>
      <c r="S67" s="78">
        <f t="shared" si="4"/>
        <v>198059594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8">
        <f>КС!D68</f>
        <v>0</v>
      </c>
      <c r="E68" s="78">
        <f>'ДС (пр.03-23)'!D68</f>
        <v>20629862</v>
      </c>
      <c r="F68" s="78">
        <f t="shared" si="2"/>
        <v>135215216</v>
      </c>
      <c r="G68" s="78">
        <f>'АПУ профилактика '!D69</f>
        <v>85671715</v>
      </c>
      <c r="H68" s="78">
        <f>'АПУ профилактика '!M69</f>
        <v>0</v>
      </c>
      <c r="I68" s="78">
        <f>'АПУ неотл.пом.'!D68</f>
        <v>5971673</v>
      </c>
      <c r="J68" s="78">
        <f>'АПУ обращения Пр. 3-23'!D68</f>
        <v>41965267</v>
      </c>
      <c r="K68" s="78">
        <f>'ОДИ ПГГ Пр.3-23'!D68</f>
        <v>1606561</v>
      </c>
      <c r="L68" s="78">
        <v>0</v>
      </c>
      <c r="M68" s="78">
        <v>0</v>
      </c>
      <c r="N68" s="78">
        <f>'ФАП (03-23)'!D68</f>
        <v>0</v>
      </c>
      <c r="O68" s="78"/>
      <c r="P68" s="78">
        <f>СМП!D68</f>
        <v>0</v>
      </c>
      <c r="Q68" s="78">
        <f>'Гемодиализ (пр.03-23)'!D68</f>
        <v>0</v>
      </c>
      <c r="R68" s="78">
        <f>'Мед.реаб.(АПУ,ДС,КС)'!D68</f>
        <v>7042020</v>
      </c>
      <c r="S68" s="78">
        <f t="shared" si="4"/>
        <v>162887098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8">
        <f>КС!D69</f>
        <v>0</v>
      </c>
      <c r="E69" s="78">
        <f>'ДС (пр.03-23)'!D69</f>
        <v>26990970</v>
      </c>
      <c r="F69" s="78">
        <f t="shared" si="2"/>
        <v>227104355</v>
      </c>
      <c r="G69" s="78">
        <f>'АПУ профилактика '!D70</f>
        <v>125014112</v>
      </c>
      <c r="H69" s="78">
        <f>'АПУ профилактика '!M70</f>
        <v>0</v>
      </c>
      <c r="I69" s="78">
        <f>'АПУ неотл.пом.'!D69</f>
        <v>20860743</v>
      </c>
      <c r="J69" s="78">
        <f>'АПУ обращения Пр. 3-23'!D69</f>
        <v>79191841</v>
      </c>
      <c r="K69" s="78">
        <f>'ОДИ ПГГ Пр.3-23'!D69</f>
        <v>2037659</v>
      </c>
      <c r="L69" s="78">
        <v>0</v>
      </c>
      <c r="M69" s="78">
        <v>0</v>
      </c>
      <c r="N69" s="78">
        <f>'ФАП (03-23)'!D69</f>
        <v>0</v>
      </c>
      <c r="O69" s="78"/>
      <c r="P69" s="78">
        <f>СМП!D69</f>
        <v>0</v>
      </c>
      <c r="Q69" s="78">
        <f>'Гемодиализ (пр.03-23)'!D69</f>
        <v>0</v>
      </c>
      <c r="R69" s="78">
        <f>'Мед.реаб.(АПУ,ДС,КС)'!D69</f>
        <v>0</v>
      </c>
      <c r="S69" s="78">
        <f t="shared" si="4"/>
        <v>254095325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>КС!D70</f>
        <v>0</v>
      </c>
      <c r="E70" s="78">
        <f>'ДС (пр.03-23)'!D70</f>
        <v>37009043</v>
      </c>
      <c r="F70" s="78">
        <f t="shared" si="2"/>
        <v>269577638</v>
      </c>
      <c r="G70" s="78">
        <f>'АПУ профилактика '!D71</f>
        <v>161334734</v>
      </c>
      <c r="H70" s="78">
        <f>'АПУ профилактика '!M71</f>
        <v>0</v>
      </c>
      <c r="I70" s="78">
        <f>'АПУ неотл.пом.'!D70</f>
        <v>24685044</v>
      </c>
      <c r="J70" s="78">
        <f>'АПУ обращения Пр. 3-23'!D70</f>
        <v>81345082</v>
      </c>
      <c r="K70" s="78">
        <f>'ОДИ ПГГ Пр.3-23'!D70</f>
        <v>2212778</v>
      </c>
      <c r="L70" s="78">
        <v>0</v>
      </c>
      <c r="M70" s="78">
        <v>0</v>
      </c>
      <c r="N70" s="78">
        <f>'ФАП (03-23)'!D70</f>
        <v>0</v>
      </c>
      <c r="O70" s="78"/>
      <c r="P70" s="78">
        <f>СМП!D70</f>
        <v>0</v>
      </c>
      <c r="Q70" s="78">
        <f>'Гемодиализ (пр.03-23)'!D70</f>
        <v>0</v>
      </c>
      <c r="R70" s="78">
        <f>'Мед.реаб.(АПУ,ДС,КС)'!D70</f>
        <v>7081934</v>
      </c>
      <c r="S70" s="78">
        <f t="shared" si="4"/>
        <v>313668615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>КС!D71</f>
        <v>0</v>
      </c>
      <c r="E71" s="78">
        <f>'ДС (пр.03-23)'!D71</f>
        <v>15503986</v>
      </c>
      <c r="F71" s="78">
        <f t="shared" si="2"/>
        <v>106278750</v>
      </c>
      <c r="G71" s="78">
        <f>'АПУ профилактика '!D72</f>
        <v>64277598</v>
      </c>
      <c r="H71" s="78">
        <f>'АПУ профилактика '!M72</f>
        <v>0</v>
      </c>
      <c r="I71" s="78">
        <f>'АПУ неотл.пом.'!D71</f>
        <v>4282385</v>
      </c>
      <c r="J71" s="78">
        <f>'АПУ обращения Пр. 3-23'!D71</f>
        <v>36493743</v>
      </c>
      <c r="K71" s="78">
        <f>'ОДИ ПГГ Пр.3-23'!D71</f>
        <v>1225024</v>
      </c>
      <c r="L71" s="78">
        <v>0</v>
      </c>
      <c r="M71" s="78">
        <v>0</v>
      </c>
      <c r="N71" s="78">
        <f>'ФАП (03-23)'!D71</f>
        <v>0</v>
      </c>
      <c r="O71" s="78"/>
      <c r="P71" s="78">
        <f>СМП!D71</f>
        <v>0</v>
      </c>
      <c r="Q71" s="78">
        <f>'Гемодиализ (пр.03-23)'!D71</f>
        <v>0</v>
      </c>
      <c r="R71" s="78">
        <f>'Мед.реаб.(АПУ,ДС,КС)'!D71</f>
        <v>7023990</v>
      </c>
      <c r="S71" s="78">
        <f t="shared" si="4"/>
        <v>128806726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8">
        <f>КС!D72</f>
        <v>0</v>
      </c>
      <c r="E72" s="78">
        <f>'ДС (пр.03-23)'!D72</f>
        <v>0</v>
      </c>
      <c r="F72" s="78">
        <f t="shared" si="2"/>
        <v>70584239</v>
      </c>
      <c r="G72" s="78">
        <f>'АПУ профилактика '!D73</f>
        <v>22094189</v>
      </c>
      <c r="H72" s="78">
        <f>'АПУ профилактика '!M73</f>
        <v>0</v>
      </c>
      <c r="I72" s="78">
        <f>'АПУ неотл.пом.'!D72</f>
        <v>0</v>
      </c>
      <c r="J72" s="78">
        <f>'АПУ обращения Пр. 3-23'!D72</f>
        <v>48490050</v>
      </c>
      <c r="K72" s="78">
        <f>'ОДИ ПГГ Пр.3-23'!D72</f>
        <v>0</v>
      </c>
      <c r="L72" s="78">
        <v>0</v>
      </c>
      <c r="M72" s="78">
        <v>0</v>
      </c>
      <c r="N72" s="78">
        <f>'ФАП (03-23)'!D72</f>
        <v>0</v>
      </c>
      <c r="O72" s="78"/>
      <c r="P72" s="78">
        <f>СМП!D72</f>
        <v>0</v>
      </c>
      <c r="Q72" s="78">
        <f>'Гемодиализ (пр.03-23)'!D72</f>
        <v>0</v>
      </c>
      <c r="R72" s="78">
        <f>'Мед.реаб.(АПУ,ДС,КС)'!D72</f>
        <v>0</v>
      </c>
      <c r="S72" s="78">
        <f t="shared" si="4"/>
        <v>70584239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8">
        <f>КС!D73</f>
        <v>0</v>
      </c>
      <c r="E73" s="78">
        <f>'ДС (пр.03-23)'!D73</f>
        <v>0</v>
      </c>
      <c r="F73" s="78">
        <f t="shared" si="2"/>
        <v>102008543</v>
      </c>
      <c r="G73" s="78">
        <f>'АПУ профилактика '!D74</f>
        <v>21374173</v>
      </c>
      <c r="H73" s="78">
        <f>'АПУ профилактика '!M74</f>
        <v>0</v>
      </c>
      <c r="I73" s="78">
        <f>'АПУ неотл.пом.'!D73</f>
        <v>6969421</v>
      </c>
      <c r="J73" s="78">
        <f>'АПУ обращения Пр. 3-23'!D73</f>
        <v>73664949</v>
      </c>
      <c r="K73" s="78">
        <f>'ОДИ ПГГ Пр.3-23'!D73</f>
        <v>0</v>
      </c>
      <c r="L73" s="78">
        <v>0</v>
      </c>
      <c r="M73" s="78">
        <v>0</v>
      </c>
      <c r="N73" s="78">
        <f>'ФАП (03-23)'!D73</f>
        <v>0</v>
      </c>
      <c r="O73" s="78"/>
      <c r="P73" s="78">
        <f>СМП!D73</f>
        <v>0</v>
      </c>
      <c r="Q73" s="78">
        <f>'Гемодиализ (пр.03-23)'!D73</f>
        <v>0</v>
      </c>
      <c r="R73" s="78">
        <f>'Мед.реаб.(АПУ,ДС,КС)'!D73</f>
        <v>0</v>
      </c>
      <c r="S73" s="78">
        <f t="shared" si="4"/>
        <v>102008543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8">
        <f>КС!D74</f>
        <v>0</v>
      </c>
      <c r="E74" s="78">
        <f>'ДС (пр.03-23)'!D74</f>
        <v>45294435</v>
      </c>
      <c r="F74" s="78">
        <f t="shared" si="2"/>
        <v>314321356</v>
      </c>
      <c r="G74" s="78">
        <f>'АПУ профилактика '!D75</f>
        <v>120689733</v>
      </c>
      <c r="H74" s="78">
        <f>'АПУ профилактика '!M75</f>
        <v>34562909</v>
      </c>
      <c r="I74" s="78">
        <f>'АПУ неотл.пом.'!D74</f>
        <v>18791708</v>
      </c>
      <c r="J74" s="78">
        <f>'АПУ обращения Пр. 3-23'!D74</f>
        <v>132393002</v>
      </c>
      <c r="K74" s="78">
        <f>'ОДИ ПГГ Пр.3-23'!D74</f>
        <v>6817204</v>
      </c>
      <c r="L74" s="78">
        <v>1066800</v>
      </c>
      <c r="M74" s="78">
        <v>0</v>
      </c>
      <c r="N74" s="78">
        <f>'ФАП (03-23)'!D74</f>
        <v>0</v>
      </c>
      <c r="O74" s="78"/>
      <c r="P74" s="78">
        <f>СМП!D74</f>
        <v>0</v>
      </c>
      <c r="Q74" s="78">
        <f>'Гемодиализ (пр.03-23)'!D74</f>
        <v>0</v>
      </c>
      <c r="R74" s="78">
        <f>'Мед.реаб.(АПУ,ДС,КС)'!D74</f>
        <v>3369540</v>
      </c>
      <c r="S74" s="78">
        <f t="shared" si="4"/>
        <v>362985331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8">
        <f>КС!D75</f>
        <v>0</v>
      </c>
      <c r="E75" s="78">
        <f>'ДС (пр.03-23)'!D75</f>
        <v>27946713</v>
      </c>
      <c r="F75" s="78">
        <f t="shared" ref="F75:F138" si="5">G75+H75+I75+J75+K75+L75+N75+O75+M75</f>
        <v>215570537</v>
      </c>
      <c r="G75" s="78">
        <f>'АПУ профилактика '!D76</f>
        <v>90347731</v>
      </c>
      <c r="H75" s="78">
        <f>'АПУ профилактика '!M76</f>
        <v>32752691</v>
      </c>
      <c r="I75" s="78">
        <f>'АПУ неотл.пом.'!D75</f>
        <v>13258874</v>
      </c>
      <c r="J75" s="78">
        <f>'АПУ обращения Пр. 3-23'!D75</f>
        <v>71925439</v>
      </c>
      <c r="K75" s="78">
        <f>'ОДИ ПГГ Пр.3-23'!D75</f>
        <v>7285802</v>
      </c>
      <c r="L75" s="78">
        <v>0</v>
      </c>
      <c r="M75" s="78">
        <v>0</v>
      </c>
      <c r="N75" s="78">
        <f>'ФАП (03-23)'!D75</f>
        <v>0</v>
      </c>
      <c r="O75" s="78"/>
      <c r="P75" s="78">
        <f>СМП!D75</f>
        <v>0</v>
      </c>
      <c r="Q75" s="78">
        <f>'Гемодиализ (пр.03-23)'!D75</f>
        <v>0</v>
      </c>
      <c r="R75" s="78">
        <f>'Мед.реаб.(АПУ,ДС,КС)'!D75</f>
        <v>10296080</v>
      </c>
      <c r="S75" s="78">
        <f t="shared" ref="S75:S106" si="6">D75+E75+F75+P75+Q75+R75</f>
        <v>253813330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8">
        <f>КС!D76</f>
        <v>0</v>
      </c>
      <c r="E76" s="78">
        <f>'ДС (пр.03-23)'!D76</f>
        <v>70140490</v>
      </c>
      <c r="F76" s="78">
        <f t="shared" si="5"/>
        <v>440103508</v>
      </c>
      <c r="G76" s="78">
        <f>'АПУ профилактика '!D77</f>
        <v>162232730</v>
      </c>
      <c r="H76" s="78">
        <f>'АПУ профилактика '!M77</f>
        <v>53856417</v>
      </c>
      <c r="I76" s="78">
        <f>'АПУ неотл.пом.'!D76</f>
        <v>28226633</v>
      </c>
      <c r="J76" s="78">
        <f>'АПУ обращения Пр. 3-23'!D76</f>
        <v>184094584</v>
      </c>
      <c r="K76" s="78">
        <f>'ОДИ ПГГ Пр.3-23'!D76</f>
        <v>9455244</v>
      </c>
      <c r="L76" s="78">
        <v>2237900</v>
      </c>
      <c r="M76" s="78">
        <v>0</v>
      </c>
      <c r="N76" s="78">
        <f>'ФАП (03-23)'!D76</f>
        <v>0</v>
      </c>
      <c r="O76" s="78"/>
      <c r="P76" s="78">
        <f>СМП!D76</f>
        <v>0</v>
      </c>
      <c r="Q76" s="78">
        <f>'Гемодиализ (пр.03-23)'!D76</f>
        <v>0</v>
      </c>
      <c r="R76" s="78">
        <f>'Мед.реаб.(АПУ,ДС,КС)'!D76</f>
        <v>5615900</v>
      </c>
      <c r="S76" s="78">
        <f t="shared" si="6"/>
        <v>515859898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8">
        <f>КС!D77</f>
        <v>0</v>
      </c>
      <c r="E77" s="78">
        <f>'ДС (пр.03-23)'!D77</f>
        <v>0</v>
      </c>
      <c r="F77" s="78">
        <f t="shared" si="5"/>
        <v>35803825</v>
      </c>
      <c r="G77" s="78">
        <f>'АПУ профилактика '!D78</f>
        <v>1555981</v>
      </c>
      <c r="H77" s="78">
        <f>'АПУ профилактика '!M78</f>
        <v>0</v>
      </c>
      <c r="I77" s="78">
        <f>'АПУ неотл.пом.'!D77</f>
        <v>0</v>
      </c>
      <c r="J77" s="78">
        <f>'АПУ обращения Пр. 3-23'!D77</f>
        <v>34247844</v>
      </c>
      <c r="K77" s="78">
        <f>'ОДИ ПГГ Пр.3-23'!D77</f>
        <v>0</v>
      </c>
      <c r="L77" s="78">
        <v>0</v>
      </c>
      <c r="M77" s="78">
        <v>0</v>
      </c>
      <c r="N77" s="78">
        <f>'ФАП (03-23)'!D77</f>
        <v>0</v>
      </c>
      <c r="O77" s="78"/>
      <c r="P77" s="78">
        <f>СМП!D77</f>
        <v>0</v>
      </c>
      <c r="Q77" s="78">
        <f>'Гемодиализ (пр.03-23)'!D77</f>
        <v>0</v>
      </c>
      <c r="R77" s="78">
        <f>'Мед.реаб.(АПУ,ДС,КС)'!D77</f>
        <v>0</v>
      </c>
      <c r="S77" s="78">
        <f t="shared" si="6"/>
        <v>35803825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8">
        <f>КС!D78</f>
        <v>0</v>
      </c>
      <c r="E78" s="78">
        <f>'ДС (пр.03-23)'!D78</f>
        <v>0</v>
      </c>
      <c r="F78" s="78">
        <f t="shared" si="5"/>
        <v>59319363</v>
      </c>
      <c r="G78" s="78">
        <f>'АПУ профилактика '!D79</f>
        <v>1921288</v>
      </c>
      <c r="H78" s="78">
        <f>'АПУ профилактика '!M79</f>
        <v>0</v>
      </c>
      <c r="I78" s="78">
        <f>'АПУ неотл.пом.'!D78</f>
        <v>16483667</v>
      </c>
      <c r="J78" s="78">
        <f>'АПУ обращения Пр. 3-23'!D78</f>
        <v>40914408</v>
      </c>
      <c r="K78" s="78">
        <f>'ОДИ ПГГ Пр.3-23'!D78</f>
        <v>0</v>
      </c>
      <c r="L78" s="78">
        <v>0</v>
      </c>
      <c r="M78" s="78">
        <v>0</v>
      </c>
      <c r="N78" s="78">
        <f>'ФАП (03-23)'!D78</f>
        <v>0</v>
      </c>
      <c r="O78" s="78"/>
      <c r="P78" s="78">
        <f>СМП!D78</f>
        <v>0</v>
      </c>
      <c r="Q78" s="78">
        <f>'Гемодиализ (пр.03-23)'!D78</f>
        <v>0</v>
      </c>
      <c r="R78" s="78">
        <f>'Мед.реаб.(АПУ,ДС,КС)'!D78</f>
        <v>0</v>
      </c>
      <c r="S78" s="78">
        <f t="shared" si="6"/>
        <v>59319363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8">
        <f>КС!D79</f>
        <v>0</v>
      </c>
      <c r="E79" s="78">
        <f>'ДС (пр.03-23)'!D79</f>
        <v>0</v>
      </c>
      <c r="F79" s="78">
        <f t="shared" si="5"/>
        <v>50001519</v>
      </c>
      <c r="G79" s="78">
        <f>'АПУ профилактика '!D80</f>
        <v>2254179</v>
      </c>
      <c r="H79" s="78">
        <f>'АПУ профилактика '!M80</f>
        <v>0</v>
      </c>
      <c r="I79" s="78">
        <f>'АПУ неотл.пом.'!D79</f>
        <v>0</v>
      </c>
      <c r="J79" s="78">
        <f>'АПУ обращения Пр. 3-23'!D79</f>
        <v>47747340</v>
      </c>
      <c r="K79" s="78">
        <f>'ОДИ ПГГ Пр.3-23'!D79</f>
        <v>0</v>
      </c>
      <c r="L79" s="78">
        <v>0</v>
      </c>
      <c r="M79" s="78">
        <v>0</v>
      </c>
      <c r="N79" s="78">
        <f>'ФАП (03-23)'!D79</f>
        <v>0</v>
      </c>
      <c r="O79" s="78"/>
      <c r="P79" s="78">
        <f>СМП!D79</f>
        <v>0</v>
      </c>
      <c r="Q79" s="78">
        <f>'Гемодиализ (пр.03-23)'!D79</f>
        <v>0</v>
      </c>
      <c r="R79" s="78">
        <f>'Мед.реаб.(АПУ,ДС,КС)'!D79</f>
        <v>0</v>
      </c>
      <c r="S79" s="78">
        <f t="shared" si="6"/>
        <v>50001519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8">
        <f>КС!D80</f>
        <v>0</v>
      </c>
      <c r="E80" s="78">
        <f>'ДС (пр.03-23)'!D80</f>
        <v>0</v>
      </c>
      <c r="F80" s="78">
        <f t="shared" si="5"/>
        <v>40662977</v>
      </c>
      <c r="G80" s="78">
        <f>'АПУ профилактика '!D81</f>
        <v>2156929</v>
      </c>
      <c r="H80" s="78">
        <f>'АПУ профилактика '!M81</f>
        <v>0</v>
      </c>
      <c r="I80" s="78">
        <f>'АПУ неотл.пом.'!D80</f>
        <v>0</v>
      </c>
      <c r="J80" s="78">
        <f>'АПУ обращения Пр. 3-23'!D80</f>
        <v>38506048</v>
      </c>
      <c r="K80" s="78">
        <f>'ОДИ ПГГ Пр.3-23'!D80</f>
        <v>0</v>
      </c>
      <c r="L80" s="78">
        <v>0</v>
      </c>
      <c r="M80" s="78">
        <v>0</v>
      </c>
      <c r="N80" s="78">
        <f>'ФАП (03-23)'!D80</f>
        <v>0</v>
      </c>
      <c r="O80" s="78"/>
      <c r="P80" s="78">
        <f>СМП!D80</f>
        <v>0</v>
      </c>
      <c r="Q80" s="78">
        <f>'Гемодиализ (пр.03-23)'!D80</f>
        <v>0</v>
      </c>
      <c r="R80" s="78">
        <f>'Мед.реаб.(АПУ,ДС,КС)'!D80</f>
        <v>0</v>
      </c>
      <c r="S80" s="78">
        <f t="shared" si="6"/>
        <v>40662977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8">
        <f>КС!D81</f>
        <v>0</v>
      </c>
      <c r="E81" s="78">
        <f>'ДС (пр.03-23)'!D81</f>
        <v>0</v>
      </c>
      <c r="F81" s="78">
        <f t="shared" si="5"/>
        <v>69115750</v>
      </c>
      <c r="G81" s="78">
        <f>'АПУ профилактика '!D82</f>
        <v>11651782</v>
      </c>
      <c r="H81" s="78">
        <f>'АПУ профилактика '!M82</f>
        <v>0</v>
      </c>
      <c r="I81" s="78">
        <f>'АПУ неотл.пом.'!D81</f>
        <v>0</v>
      </c>
      <c r="J81" s="78">
        <f>'АПУ обращения Пр. 3-23'!D81</f>
        <v>57463968</v>
      </c>
      <c r="K81" s="78">
        <f>'ОДИ ПГГ Пр.3-23'!D81</f>
        <v>0</v>
      </c>
      <c r="L81" s="78">
        <v>0</v>
      </c>
      <c r="M81" s="78">
        <v>0</v>
      </c>
      <c r="N81" s="78">
        <f>'ФАП (03-23)'!D81</f>
        <v>0</v>
      </c>
      <c r="O81" s="78"/>
      <c r="P81" s="78">
        <f>СМП!D81</f>
        <v>0</v>
      </c>
      <c r="Q81" s="78">
        <f>'Гемодиализ (пр.03-23)'!D81</f>
        <v>0</v>
      </c>
      <c r="R81" s="78">
        <f>'Мед.реаб.(АПУ,ДС,КС)'!D81</f>
        <v>0</v>
      </c>
      <c r="S81" s="78">
        <f t="shared" si="6"/>
        <v>69115750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8">
        <f>КС!D82</f>
        <v>0</v>
      </c>
      <c r="E82" s="78">
        <f>'ДС (пр.03-23)'!D82</f>
        <v>0</v>
      </c>
      <c r="F82" s="78">
        <f t="shared" si="5"/>
        <v>41883677</v>
      </c>
      <c r="G82" s="78">
        <f>'АПУ профилактика '!D83</f>
        <v>1698115</v>
      </c>
      <c r="H82" s="78">
        <f>'АПУ профилактика '!M83</f>
        <v>0</v>
      </c>
      <c r="I82" s="78">
        <f>'АПУ неотл.пом.'!D82</f>
        <v>0</v>
      </c>
      <c r="J82" s="78">
        <f>'АПУ обращения Пр. 3-23'!D82</f>
        <v>40185562</v>
      </c>
      <c r="K82" s="78">
        <f>'ОДИ ПГГ Пр.3-23'!D82</f>
        <v>0</v>
      </c>
      <c r="L82" s="78">
        <v>0</v>
      </c>
      <c r="M82" s="78">
        <v>0</v>
      </c>
      <c r="N82" s="78">
        <f>'ФАП (03-23)'!D82</f>
        <v>0</v>
      </c>
      <c r="O82" s="78"/>
      <c r="P82" s="78">
        <f>СМП!D82</f>
        <v>0</v>
      </c>
      <c r="Q82" s="78">
        <f>'Гемодиализ (пр.03-23)'!D82</f>
        <v>0</v>
      </c>
      <c r="R82" s="78">
        <f>'Мед.реаб.(АПУ,ДС,КС)'!D82</f>
        <v>0</v>
      </c>
      <c r="S82" s="78">
        <f t="shared" si="6"/>
        <v>41883677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8">
        <f>КС!D83</f>
        <v>0</v>
      </c>
      <c r="E83" s="78">
        <f>'ДС (пр.03-23)'!D83</f>
        <v>0</v>
      </c>
      <c r="F83" s="78">
        <f t="shared" si="5"/>
        <v>38070696</v>
      </c>
      <c r="G83" s="78">
        <f>'АПУ профилактика '!D84</f>
        <v>1693750</v>
      </c>
      <c r="H83" s="78">
        <f>'АПУ профилактика '!M84</f>
        <v>0</v>
      </c>
      <c r="I83" s="78">
        <f>'АПУ неотл.пом.'!D83</f>
        <v>0</v>
      </c>
      <c r="J83" s="78">
        <f>'АПУ обращения Пр. 3-23'!D83</f>
        <v>36376946</v>
      </c>
      <c r="K83" s="78">
        <f>'ОДИ ПГГ Пр.3-23'!D83</f>
        <v>0</v>
      </c>
      <c r="L83" s="78">
        <v>0</v>
      </c>
      <c r="M83" s="78">
        <v>0</v>
      </c>
      <c r="N83" s="78">
        <f>'ФАП (03-23)'!D83</f>
        <v>0</v>
      </c>
      <c r="O83" s="78"/>
      <c r="P83" s="78">
        <f>СМП!D83</f>
        <v>0</v>
      </c>
      <c r="Q83" s="78">
        <f>'Гемодиализ (пр.03-23)'!D83</f>
        <v>0</v>
      </c>
      <c r="R83" s="78">
        <f>'Мед.реаб.(АПУ,ДС,КС)'!D83</f>
        <v>0</v>
      </c>
      <c r="S83" s="78">
        <f t="shared" si="6"/>
        <v>38070696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8">
        <f>КС!D84</f>
        <v>376215087</v>
      </c>
      <c r="E84" s="78">
        <f>'ДС (пр.03-23)'!D84</f>
        <v>53726294</v>
      </c>
      <c r="F84" s="78">
        <f t="shared" si="5"/>
        <v>364346361</v>
      </c>
      <c r="G84" s="78">
        <f>'АПУ профилактика '!D85</f>
        <v>167585145</v>
      </c>
      <c r="H84" s="78">
        <f>'АПУ профилактика '!M85</f>
        <v>26195403</v>
      </c>
      <c r="I84" s="78">
        <f>'АПУ неотл.пом.'!D84</f>
        <v>30129215</v>
      </c>
      <c r="J84" s="78">
        <f>'АПУ обращения Пр. 3-23'!D84</f>
        <v>125515881</v>
      </c>
      <c r="K84" s="78">
        <f>'ОДИ ПГГ Пр.3-23'!D84</f>
        <v>10018103</v>
      </c>
      <c r="L84" s="78">
        <v>0</v>
      </c>
      <c r="M84" s="78">
        <v>0</v>
      </c>
      <c r="N84" s="78">
        <f>'ФАП (03-23)'!D84</f>
        <v>4902614</v>
      </c>
      <c r="O84" s="78"/>
      <c r="P84" s="78">
        <f>СМП!D84</f>
        <v>0</v>
      </c>
      <c r="Q84" s="78">
        <f>'Гемодиализ (пр.03-23)'!D84</f>
        <v>0</v>
      </c>
      <c r="R84" s="78">
        <f>'Мед.реаб.(АПУ,ДС,КС)'!D84</f>
        <v>9784704</v>
      </c>
      <c r="S84" s="78">
        <f t="shared" si="6"/>
        <v>804072446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8">
        <f>КС!D85</f>
        <v>67851076</v>
      </c>
      <c r="E85" s="78">
        <f>'ДС (пр.03-23)'!D85</f>
        <v>92799781</v>
      </c>
      <c r="F85" s="78">
        <f t="shared" si="5"/>
        <v>640867406</v>
      </c>
      <c r="G85" s="78">
        <f>'АПУ профилактика '!D86</f>
        <v>245760844</v>
      </c>
      <c r="H85" s="78">
        <f>'АПУ профилактика '!M86</f>
        <v>72878463</v>
      </c>
      <c r="I85" s="78">
        <f>'АПУ неотл.пом.'!D85</f>
        <v>55272053</v>
      </c>
      <c r="J85" s="78">
        <f>'АПУ обращения Пр. 3-23'!D85</f>
        <v>250753235</v>
      </c>
      <c r="K85" s="78">
        <f>'ОДИ ПГГ Пр.3-23'!D85</f>
        <v>13756115</v>
      </c>
      <c r="L85" s="78">
        <v>0</v>
      </c>
      <c r="M85" s="78">
        <v>0</v>
      </c>
      <c r="N85" s="78">
        <f>'ФАП (03-23)'!D85</f>
        <v>2446696</v>
      </c>
      <c r="O85" s="78"/>
      <c r="P85" s="78">
        <f>СМП!D85</f>
        <v>0</v>
      </c>
      <c r="Q85" s="78">
        <f>'Гемодиализ (пр.03-23)'!D85</f>
        <v>0</v>
      </c>
      <c r="R85" s="78">
        <f>'Мед.реаб.(АПУ,ДС,КС)'!D85</f>
        <v>42799339.399999999</v>
      </c>
      <c r="S85" s="78">
        <f t="shared" si="6"/>
        <v>844317602.39999998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8">
        <f>КС!D86</f>
        <v>640430987</v>
      </c>
      <c r="E86" s="78">
        <f>'ДС (пр.03-23)'!D86</f>
        <v>51576852</v>
      </c>
      <c r="F86" s="78">
        <f t="shared" si="5"/>
        <v>400433237</v>
      </c>
      <c r="G86" s="78">
        <f>'АПУ профилактика '!D87</f>
        <v>140051521</v>
      </c>
      <c r="H86" s="78">
        <f>'АПУ профилактика '!M87</f>
        <v>37395679</v>
      </c>
      <c r="I86" s="78">
        <f>'АПУ неотл.пом.'!D86</f>
        <v>51669499</v>
      </c>
      <c r="J86" s="78">
        <f>'АПУ обращения Пр. 3-23'!D86</f>
        <v>150524650</v>
      </c>
      <c r="K86" s="78">
        <f>'ОДИ ПГГ Пр.3-23'!D86</f>
        <v>18274089</v>
      </c>
      <c r="L86" s="78">
        <v>0</v>
      </c>
      <c r="M86" s="78">
        <v>0</v>
      </c>
      <c r="N86" s="78">
        <f>'ФАП (03-23)'!D86</f>
        <v>2517799</v>
      </c>
      <c r="O86" s="78"/>
      <c r="P86" s="78">
        <f>СМП!D86</f>
        <v>0</v>
      </c>
      <c r="Q86" s="78">
        <f>'Гемодиализ (пр.03-23)'!D86</f>
        <v>0</v>
      </c>
      <c r="R86" s="78">
        <f>'Мед.реаб.(АПУ,ДС,КС)'!D86</f>
        <v>46601036.859999999</v>
      </c>
      <c r="S86" s="78">
        <f t="shared" si="6"/>
        <v>1139042112.8599999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8">
        <f>КС!D87</f>
        <v>22748133</v>
      </c>
      <c r="E87" s="78">
        <f>'ДС (пр.03-23)'!D87</f>
        <v>13163476</v>
      </c>
      <c r="F87" s="78">
        <f t="shared" si="5"/>
        <v>104382013</v>
      </c>
      <c r="G87" s="78">
        <f>'АПУ профилактика '!D88</f>
        <v>38520329</v>
      </c>
      <c r="H87" s="78">
        <f>'АПУ профилактика '!M88</f>
        <v>11992161</v>
      </c>
      <c r="I87" s="78">
        <f>'АПУ неотл.пом.'!D87</f>
        <v>6688243</v>
      </c>
      <c r="J87" s="78">
        <f>'АПУ обращения Пр. 3-23'!D87</f>
        <v>45105755</v>
      </c>
      <c r="K87" s="78">
        <f>'ОДИ ПГГ Пр.3-23'!D87</f>
        <v>2075525</v>
      </c>
      <c r="L87" s="78">
        <v>0</v>
      </c>
      <c r="M87" s="78">
        <v>0</v>
      </c>
      <c r="N87" s="78">
        <f>'ФАП (03-23)'!D87</f>
        <v>0</v>
      </c>
      <c r="O87" s="78"/>
      <c r="P87" s="78">
        <f>СМП!D87</f>
        <v>0</v>
      </c>
      <c r="Q87" s="78">
        <f>'Гемодиализ (пр.03-23)'!D87</f>
        <v>0</v>
      </c>
      <c r="R87" s="78">
        <f>'Мед.реаб.(АПУ,ДС,КС)'!D87</f>
        <v>1283870</v>
      </c>
      <c r="S87" s="78">
        <f t="shared" si="6"/>
        <v>141577492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>КС!D88</f>
        <v>539785070</v>
      </c>
      <c r="E88" s="78">
        <f>'ДС (пр.03-23)'!D88</f>
        <v>99836683</v>
      </c>
      <c r="F88" s="78">
        <f t="shared" si="5"/>
        <v>822067707</v>
      </c>
      <c r="G88" s="78">
        <f>'АПУ профилактика '!D89</f>
        <v>292547477</v>
      </c>
      <c r="H88" s="78">
        <f>'АПУ профилактика '!M89</f>
        <v>58233569</v>
      </c>
      <c r="I88" s="78">
        <f>'АПУ неотл.пом.'!D88</f>
        <v>35303808</v>
      </c>
      <c r="J88" s="78">
        <f>'АПУ обращения Пр. 3-23'!D88</f>
        <v>268392084</v>
      </c>
      <c r="K88" s="78">
        <f>'ОДИ ПГГ Пр.3-23'!D88</f>
        <v>137575033</v>
      </c>
      <c r="L88" s="78">
        <v>3282650</v>
      </c>
      <c r="M88" s="78">
        <v>22280924</v>
      </c>
      <c r="N88" s="78">
        <f>'ФАП (03-23)'!D88</f>
        <v>4452162</v>
      </c>
      <c r="O88" s="78"/>
      <c r="P88" s="78">
        <f>СМП!D88</f>
        <v>0</v>
      </c>
      <c r="Q88" s="78">
        <f>'Гемодиализ (пр.03-23)'!D88</f>
        <v>0</v>
      </c>
      <c r="R88" s="78">
        <f>'Мед.реаб.(АПУ,ДС,КС)'!D88</f>
        <v>44199661.850000001</v>
      </c>
      <c r="S88" s="78">
        <f t="shared" si="6"/>
        <v>1505889121.8499999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>КС!D89</f>
        <v>408626206</v>
      </c>
      <c r="E89" s="78">
        <f>'ДС (пр.03-23)'!D89</f>
        <v>19267471</v>
      </c>
      <c r="F89" s="78">
        <f t="shared" si="5"/>
        <v>183972810</v>
      </c>
      <c r="G89" s="78">
        <f>'АПУ профилактика '!D90</f>
        <v>99007660</v>
      </c>
      <c r="H89" s="78">
        <f>'АПУ профилактика '!M90</f>
        <v>0</v>
      </c>
      <c r="I89" s="78">
        <f>'АПУ неотл.пом.'!D89</f>
        <v>22059439</v>
      </c>
      <c r="J89" s="78">
        <f>'АПУ обращения Пр. 3-23'!D89</f>
        <v>44704817</v>
      </c>
      <c r="K89" s="78">
        <f>'ОДИ ПГГ Пр.3-23'!D89</f>
        <v>18200894</v>
      </c>
      <c r="L89" s="78">
        <v>0</v>
      </c>
      <c r="M89" s="78">
        <v>0</v>
      </c>
      <c r="N89" s="78">
        <f>'ФАП (03-23)'!D89</f>
        <v>0</v>
      </c>
      <c r="O89" s="78"/>
      <c r="P89" s="78">
        <f>СМП!D89</f>
        <v>0</v>
      </c>
      <c r="Q89" s="78">
        <f>'Гемодиализ (пр.03-23)'!D89</f>
        <v>0</v>
      </c>
      <c r="R89" s="78">
        <f>'Мед.реаб.(АПУ,ДС,КС)'!D89</f>
        <v>176053710.06</v>
      </c>
      <c r="S89" s="78">
        <f t="shared" si="6"/>
        <v>787920197.05999994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8">
        <f>КС!D90</f>
        <v>892767448</v>
      </c>
      <c r="E90" s="78">
        <f>'ДС (пр.03-23)'!D90</f>
        <v>69978316</v>
      </c>
      <c r="F90" s="78">
        <f t="shared" si="5"/>
        <v>492613244</v>
      </c>
      <c r="G90" s="78">
        <f>'АПУ профилактика '!D91</f>
        <v>220514842</v>
      </c>
      <c r="H90" s="78">
        <f>'АПУ профилактика '!M91</f>
        <v>51753639</v>
      </c>
      <c r="I90" s="78">
        <f>'АПУ неотл.пом.'!D90</f>
        <v>28545275</v>
      </c>
      <c r="J90" s="78">
        <f>'АПУ обращения Пр. 3-23'!D90</f>
        <v>176784638</v>
      </c>
      <c r="K90" s="78">
        <f>'ОДИ ПГГ Пр.3-23'!D90</f>
        <v>12959250</v>
      </c>
      <c r="L90" s="78">
        <v>0</v>
      </c>
      <c r="M90" s="78">
        <v>0</v>
      </c>
      <c r="N90" s="78">
        <f>'ФАП (03-23)'!D90</f>
        <v>2055600</v>
      </c>
      <c r="O90" s="78"/>
      <c r="P90" s="78">
        <f>СМП!D90</f>
        <v>0</v>
      </c>
      <c r="Q90" s="78">
        <f>'Гемодиализ (пр.03-23)'!D90</f>
        <v>6061600</v>
      </c>
      <c r="R90" s="78">
        <f>'Мед.реаб.(АПУ,ДС,КС)'!D90</f>
        <v>123245085</v>
      </c>
      <c r="S90" s="78">
        <f t="shared" si="6"/>
        <v>1584665693</v>
      </c>
    </row>
    <row r="91" spans="1:19" s="1" customFormat="1" x14ac:dyDescent="0.2">
      <c r="A91" s="25">
        <v>81</v>
      </c>
      <c r="B91" s="12" t="s">
        <v>152</v>
      </c>
      <c r="C91" s="10" t="s">
        <v>391</v>
      </c>
      <c r="D91" s="78">
        <f>КС!D91</f>
        <v>301819322</v>
      </c>
      <c r="E91" s="78">
        <f>'ДС (пр.03-23)'!D91</f>
        <v>7426708</v>
      </c>
      <c r="F91" s="78">
        <f t="shared" si="5"/>
        <v>63853455</v>
      </c>
      <c r="G91" s="78">
        <f>'АПУ профилактика '!D92</f>
        <v>11300480</v>
      </c>
      <c r="H91" s="78">
        <f>'АПУ профилактика '!M92</f>
        <v>0</v>
      </c>
      <c r="I91" s="78">
        <f>'АПУ неотл.пом.'!D91</f>
        <v>0</v>
      </c>
      <c r="J91" s="78">
        <f>'АПУ обращения Пр. 3-23'!D91</f>
        <v>50156410</v>
      </c>
      <c r="K91" s="78">
        <f>'ОДИ ПГГ Пр.3-23'!D91</f>
        <v>0</v>
      </c>
      <c r="L91" s="78">
        <v>2396565</v>
      </c>
      <c r="M91" s="78">
        <v>0</v>
      </c>
      <c r="N91" s="78">
        <f>'ФАП (03-23)'!D91</f>
        <v>0</v>
      </c>
      <c r="O91" s="78"/>
      <c r="P91" s="78">
        <f>СМП!D91</f>
        <v>0</v>
      </c>
      <c r="Q91" s="78">
        <f>'Гемодиализ (пр.03-23)'!D91</f>
        <v>0</v>
      </c>
      <c r="R91" s="78">
        <f>'Мед.реаб.(АПУ,ДС,КС)'!D91</f>
        <v>0</v>
      </c>
      <c r="S91" s="78">
        <f t="shared" si="6"/>
        <v>373099485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8">
        <f>КС!D92</f>
        <v>0</v>
      </c>
      <c r="E92" s="78">
        <f>'ДС (пр.03-23)'!D92</f>
        <v>0</v>
      </c>
      <c r="F92" s="78">
        <f t="shared" si="5"/>
        <v>0</v>
      </c>
      <c r="G92" s="78">
        <f>'АПУ профилактика '!D93</f>
        <v>0</v>
      </c>
      <c r="H92" s="78">
        <f>'АПУ профилактика '!M93</f>
        <v>0</v>
      </c>
      <c r="I92" s="78">
        <f>'АПУ неотл.пом.'!D92</f>
        <v>0</v>
      </c>
      <c r="J92" s="78">
        <f>'АПУ обращения Пр. 3-23'!D92</f>
        <v>0</v>
      </c>
      <c r="K92" s="78">
        <f>'ОДИ ПГГ Пр.3-23'!D92</f>
        <v>0</v>
      </c>
      <c r="L92" s="78">
        <v>0</v>
      </c>
      <c r="M92" s="78">
        <v>0</v>
      </c>
      <c r="N92" s="78">
        <f>'ФАП (03-23)'!D92</f>
        <v>0</v>
      </c>
      <c r="O92" s="78"/>
      <c r="P92" s="78">
        <f>СМП!D92</f>
        <v>1811018543</v>
      </c>
      <c r="Q92" s="78">
        <f>'Гемодиализ (пр.03-23)'!D92</f>
        <v>0</v>
      </c>
      <c r="R92" s="78">
        <f>'Мед.реаб.(АПУ,ДС,КС)'!D92</f>
        <v>0</v>
      </c>
      <c r="S92" s="78">
        <f t="shared" si="6"/>
        <v>1811018543</v>
      </c>
    </row>
    <row r="93" spans="1:19" s="1" customFormat="1" ht="24" x14ac:dyDescent="0.2">
      <c r="A93" s="128">
        <v>83</v>
      </c>
      <c r="B93" s="131" t="s">
        <v>154</v>
      </c>
      <c r="C93" s="17" t="s">
        <v>274</v>
      </c>
      <c r="D93" s="78">
        <f>КС!D93</f>
        <v>497966385</v>
      </c>
      <c r="E93" s="78">
        <f>'ДС (пр.03-23)'!D93</f>
        <v>183890325</v>
      </c>
      <c r="F93" s="78">
        <f t="shared" si="5"/>
        <v>71410145</v>
      </c>
      <c r="G93" s="78">
        <f>'АПУ профилактика '!D94</f>
        <v>15109424</v>
      </c>
      <c r="H93" s="78">
        <f>'АПУ профилактика '!M94</f>
        <v>1308082</v>
      </c>
      <c r="I93" s="78">
        <f>'АПУ неотл.пом.'!D93</f>
        <v>12337850</v>
      </c>
      <c r="J93" s="78">
        <f>'АПУ обращения Пр. 3-23'!D93</f>
        <v>38465614</v>
      </c>
      <c r="K93" s="78">
        <f>'ОДИ ПГГ Пр.3-23'!D93</f>
        <v>3891045</v>
      </c>
      <c r="L93" s="78">
        <f>'ОДИ МЗ РБ'!D93</f>
        <v>0</v>
      </c>
      <c r="M93" s="78">
        <v>298130</v>
      </c>
      <c r="N93" s="78">
        <f>'ФАП (03-23)'!D93</f>
        <v>0</v>
      </c>
      <c r="O93" s="78"/>
      <c r="P93" s="78">
        <f>СМП!D93</f>
        <v>0</v>
      </c>
      <c r="Q93" s="78">
        <f>'Гемодиализ (пр.03-23)'!D93</f>
        <v>0</v>
      </c>
      <c r="R93" s="78">
        <f>'Мед.реаб.(АПУ,ДС,КС)'!D93</f>
        <v>0</v>
      </c>
      <c r="S93" s="78">
        <f t="shared" si="6"/>
        <v>753266855</v>
      </c>
    </row>
    <row r="94" spans="1:19" s="1" customFormat="1" ht="36" x14ac:dyDescent="0.2">
      <c r="A94" s="129"/>
      <c r="B94" s="132"/>
      <c r="C94" s="10" t="s">
        <v>389</v>
      </c>
      <c r="D94" s="78">
        <f>КС!D94</f>
        <v>0</v>
      </c>
      <c r="E94" s="78">
        <f>'ДС (пр.03-23)'!D94</f>
        <v>0</v>
      </c>
      <c r="F94" s="78">
        <f t="shared" si="5"/>
        <v>28630443</v>
      </c>
      <c r="G94" s="78">
        <f>'АПУ профилактика '!D95</f>
        <v>11212420</v>
      </c>
      <c r="H94" s="78">
        <f>'АПУ профилактика '!M95</f>
        <v>1308082</v>
      </c>
      <c r="I94" s="78">
        <f>'АПУ неотл.пом.'!D94</f>
        <v>2671170</v>
      </c>
      <c r="J94" s="78">
        <f>'АПУ обращения Пр. 3-23'!D94</f>
        <v>9249596</v>
      </c>
      <c r="K94" s="78">
        <f>'ОДИ ПГГ Пр.3-23'!D94</f>
        <v>3891045</v>
      </c>
      <c r="L94" s="78">
        <f>'ОДИ МЗ РБ'!D94</f>
        <v>0</v>
      </c>
      <c r="M94" s="78">
        <v>298130</v>
      </c>
      <c r="N94" s="78">
        <f>'ФАП (03-23)'!D94</f>
        <v>0</v>
      </c>
      <c r="O94" s="78"/>
      <c r="P94" s="78">
        <f>СМП!D94</f>
        <v>0</v>
      </c>
      <c r="Q94" s="78">
        <f>'Гемодиализ (пр.03-23)'!D94</f>
        <v>0</v>
      </c>
      <c r="R94" s="78">
        <f>'Мед.реаб.(АПУ,ДС,КС)'!D94</f>
        <v>0</v>
      </c>
      <c r="S94" s="78">
        <f t="shared" si="6"/>
        <v>28630443</v>
      </c>
    </row>
    <row r="95" spans="1:19" s="1" customFormat="1" ht="24" x14ac:dyDescent="0.2">
      <c r="A95" s="129"/>
      <c r="B95" s="132"/>
      <c r="C95" s="10" t="s">
        <v>275</v>
      </c>
      <c r="D95" s="78">
        <f>КС!D95</f>
        <v>0</v>
      </c>
      <c r="E95" s="78">
        <f>'ДС (пр.03-23)'!D95</f>
        <v>0</v>
      </c>
      <c r="F95" s="78">
        <f t="shared" si="5"/>
        <v>11097307</v>
      </c>
      <c r="G95" s="78">
        <f>'АПУ профилактика '!D96</f>
        <v>2244204</v>
      </c>
      <c r="H95" s="78">
        <f>'АПУ профилактика '!M96</f>
        <v>0</v>
      </c>
      <c r="I95" s="78">
        <f>'АПУ неотл.пом.'!D95</f>
        <v>0</v>
      </c>
      <c r="J95" s="78">
        <f>'АПУ обращения Пр. 3-23'!D95</f>
        <v>8853103</v>
      </c>
      <c r="K95" s="78">
        <f>'ОДИ ПГГ Пр.3-23'!D95</f>
        <v>0</v>
      </c>
      <c r="L95" s="78">
        <f>'ОДИ МЗ РБ'!D95</f>
        <v>0</v>
      </c>
      <c r="M95" s="78">
        <v>0</v>
      </c>
      <c r="N95" s="78">
        <f>'ФАП (03-23)'!D95</f>
        <v>0</v>
      </c>
      <c r="O95" s="78"/>
      <c r="P95" s="78">
        <f>СМП!D95</f>
        <v>0</v>
      </c>
      <c r="Q95" s="78">
        <f>'Гемодиализ (пр.03-23)'!D95</f>
        <v>0</v>
      </c>
      <c r="R95" s="78">
        <f>'Мед.реаб.(АПУ,ДС,КС)'!D95</f>
        <v>0</v>
      </c>
      <c r="S95" s="78">
        <f t="shared" si="6"/>
        <v>11097307</v>
      </c>
    </row>
    <row r="96" spans="1:19" s="1" customFormat="1" ht="36" x14ac:dyDescent="0.2">
      <c r="A96" s="130"/>
      <c r="B96" s="133"/>
      <c r="C96" s="28" t="s">
        <v>390</v>
      </c>
      <c r="D96" s="78">
        <f>КС!D96</f>
        <v>497966385</v>
      </c>
      <c r="E96" s="78">
        <f>'ДС (пр.03-23)'!D96</f>
        <v>183890325</v>
      </c>
      <c r="F96" s="78">
        <f t="shared" si="5"/>
        <v>31682395</v>
      </c>
      <c r="G96" s="78">
        <f>'АПУ профилактика '!D97</f>
        <v>1652800</v>
      </c>
      <c r="H96" s="78">
        <f>'АПУ профилактика '!M97</f>
        <v>0</v>
      </c>
      <c r="I96" s="78">
        <f>'АПУ неотл.пом.'!D96</f>
        <v>9666680</v>
      </c>
      <c r="J96" s="78">
        <f>'АПУ обращения Пр. 3-23'!D96</f>
        <v>20362915</v>
      </c>
      <c r="K96" s="78">
        <f>'ОДИ ПГГ Пр.3-23'!D96</f>
        <v>0</v>
      </c>
      <c r="L96" s="78">
        <f>'ОДИ МЗ РБ'!D96</f>
        <v>0</v>
      </c>
      <c r="M96" s="78">
        <v>0</v>
      </c>
      <c r="N96" s="78">
        <f>'ФАП (03-23)'!D96</f>
        <v>0</v>
      </c>
      <c r="O96" s="78"/>
      <c r="P96" s="78">
        <f>СМП!D96</f>
        <v>0</v>
      </c>
      <c r="Q96" s="78">
        <f>'Гемодиализ (пр.03-23)'!D96</f>
        <v>0</v>
      </c>
      <c r="R96" s="78">
        <f>'Мед.реаб.(АПУ,ДС,КС)'!D96</f>
        <v>0</v>
      </c>
      <c r="S96" s="78">
        <f t="shared" si="6"/>
        <v>713539105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8">
        <f>КС!D97</f>
        <v>0</v>
      </c>
      <c r="E97" s="78">
        <f>'ДС (пр.03-23)'!D97</f>
        <v>0</v>
      </c>
      <c r="F97" s="78">
        <f t="shared" si="5"/>
        <v>3303188</v>
      </c>
      <c r="G97" s="78">
        <f>'АПУ профилактика '!D98</f>
        <v>1681386</v>
      </c>
      <c r="H97" s="78">
        <f>'АПУ профилактика '!M98</f>
        <v>0</v>
      </c>
      <c r="I97" s="78">
        <f>'АПУ неотл.пом.'!D97</f>
        <v>0</v>
      </c>
      <c r="J97" s="78">
        <f>'АПУ обращения Пр. 3-23'!D97</f>
        <v>1621802</v>
      </c>
      <c r="K97" s="78">
        <f>'ОДИ ПГГ Пр.3-23'!D97</f>
        <v>0</v>
      </c>
      <c r="L97" s="103">
        <v>0</v>
      </c>
      <c r="M97" s="78">
        <v>0</v>
      </c>
      <c r="N97" s="78">
        <f>'ФАП (03-23)'!D97</f>
        <v>0</v>
      </c>
      <c r="O97" s="78"/>
      <c r="P97" s="78">
        <f>СМП!D97</f>
        <v>0</v>
      </c>
      <c r="Q97" s="78">
        <f>'Гемодиализ (пр.03-23)'!D97</f>
        <v>0</v>
      </c>
      <c r="R97" s="78">
        <f>'Мед.реаб.(АПУ,ДС,КС)'!D97</f>
        <v>0</v>
      </c>
      <c r="S97" s="78">
        <f t="shared" si="6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8">
        <f>КС!D98</f>
        <v>0</v>
      </c>
      <c r="E98" s="78">
        <f>'ДС (пр.03-23)'!D98</f>
        <v>1332001</v>
      </c>
      <c r="F98" s="78">
        <f t="shared" si="5"/>
        <v>22457011</v>
      </c>
      <c r="G98" s="78">
        <f>'АПУ профилактика '!D99</f>
        <v>8505283</v>
      </c>
      <c r="H98" s="78">
        <f>'АПУ профилактика '!M99</f>
        <v>2610538</v>
      </c>
      <c r="I98" s="78">
        <f>'АПУ неотл.пом.'!D98</f>
        <v>2114732</v>
      </c>
      <c r="J98" s="78">
        <f>'АПУ обращения Пр. 3-23'!D98</f>
        <v>8796737</v>
      </c>
      <c r="K98" s="78">
        <f>'ОДИ ПГГ Пр.3-23'!D98</f>
        <v>429721</v>
      </c>
      <c r="L98" s="78">
        <v>0</v>
      </c>
      <c r="M98" s="78">
        <v>0</v>
      </c>
      <c r="N98" s="78">
        <f>'ФАП (03-23)'!D98</f>
        <v>0</v>
      </c>
      <c r="O98" s="78"/>
      <c r="P98" s="78">
        <f>СМП!D98</f>
        <v>0</v>
      </c>
      <c r="Q98" s="78">
        <f>'Гемодиализ (пр.03-23)'!D98</f>
        <v>0</v>
      </c>
      <c r="R98" s="78">
        <f>'Мед.реаб.(АПУ,ДС,КС)'!D98</f>
        <v>0</v>
      </c>
      <c r="S98" s="78">
        <f t="shared" si="6"/>
        <v>23789012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8">
        <f>КС!D99</f>
        <v>174932011</v>
      </c>
      <c r="E99" s="78">
        <f>'ДС (пр.03-23)'!D99</f>
        <v>15639533</v>
      </c>
      <c r="F99" s="78">
        <f t="shared" si="5"/>
        <v>103414268</v>
      </c>
      <c r="G99" s="78">
        <f>'АПУ профилактика '!D100</f>
        <v>35428288</v>
      </c>
      <c r="H99" s="78">
        <f>'АПУ профилактика '!M100</f>
        <v>8852763</v>
      </c>
      <c r="I99" s="78">
        <f>'АПУ неотл.пом.'!D99</f>
        <v>5823122</v>
      </c>
      <c r="J99" s="78">
        <f>'АПУ обращения Пр. 3-23'!D99</f>
        <v>35940870</v>
      </c>
      <c r="K99" s="78">
        <f>'ОДИ ПГГ Пр.3-23'!D99</f>
        <v>17369225</v>
      </c>
      <c r="L99" s="78">
        <v>0</v>
      </c>
      <c r="M99" s="78">
        <v>0</v>
      </c>
      <c r="N99" s="78">
        <f>'ФАП (03-23)'!D99</f>
        <v>0</v>
      </c>
      <c r="O99" s="78"/>
      <c r="P99" s="78">
        <f>СМП!D99</f>
        <v>0</v>
      </c>
      <c r="Q99" s="78">
        <f>'Гемодиализ (пр.03-23)'!D99</f>
        <v>0</v>
      </c>
      <c r="R99" s="78">
        <f>'Мед.реаб.(АПУ,ДС,КС)'!D99</f>
        <v>45035951.829999998</v>
      </c>
      <c r="S99" s="78">
        <f t="shared" si="6"/>
        <v>339021763.82999998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8">
        <f>КС!D100</f>
        <v>36866582</v>
      </c>
      <c r="E100" s="78">
        <f>'ДС (пр.03-23)'!D100</f>
        <v>9541427</v>
      </c>
      <c r="F100" s="78">
        <f t="shared" si="5"/>
        <v>123547006</v>
      </c>
      <c r="G100" s="78">
        <f>'АПУ профилактика '!D101</f>
        <v>32679291</v>
      </c>
      <c r="H100" s="78">
        <f>'АПУ профилактика '!M101</f>
        <v>6848444</v>
      </c>
      <c r="I100" s="78">
        <f>'АПУ неотл.пом.'!D100</f>
        <v>6918085</v>
      </c>
      <c r="J100" s="78">
        <f>'АПУ обращения Пр. 3-23'!D100</f>
        <v>34708129</v>
      </c>
      <c r="K100" s="78">
        <f>'ОДИ ПГГ Пр.3-23'!D100</f>
        <v>1233286</v>
      </c>
      <c r="L100" s="78">
        <v>0</v>
      </c>
      <c r="M100" s="78">
        <v>0</v>
      </c>
      <c r="N100" s="78">
        <f>'ФАП (03-23)'!D100</f>
        <v>41159771</v>
      </c>
      <c r="O100" s="78"/>
      <c r="P100" s="78">
        <f>СМП!D100</f>
        <v>0</v>
      </c>
      <c r="Q100" s="78">
        <f>'Гемодиализ (пр.03-23)'!D100</f>
        <v>0</v>
      </c>
      <c r="R100" s="78">
        <f>'Мед.реаб.(АПУ,ДС,КС)'!D100</f>
        <v>2010545</v>
      </c>
      <c r="S100" s="78">
        <f t="shared" si="6"/>
        <v>171965560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8">
        <f>КС!D101</f>
        <v>34604876</v>
      </c>
      <c r="E101" s="78">
        <f>'ДС (пр.03-23)'!D101</f>
        <v>10532032</v>
      </c>
      <c r="F101" s="78">
        <f t="shared" si="5"/>
        <v>104644007</v>
      </c>
      <c r="G101" s="78">
        <f>'АПУ профилактика '!D102</f>
        <v>30829084</v>
      </c>
      <c r="H101" s="78">
        <f>'АПУ профилактика '!M102</f>
        <v>6164865</v>
      </c>
      <c r="I101" s="78">
        <f>'АПУ неотл.пом.'!D101</f>
        <v>7156366</v>
      </c>
      <c r="J101" s="78">
        <f>'АПУ обращения Пр. 3-23'!D101</f>
        <v>35344966</v>
      </c>
      <c r="K101" s="78">
        <f>'ОДИ ПГГ Пр.3-23'!D101</f>
        <v>753773</v>
      </c>
      <c r="L101" s="78">
        <v>0</v>
      </c>
      <c r="M101" s="78">
        <v>0</v>
      </c>
      <c r="N101" s="78">
        <f>'ФАП (03-23)'!D101</f>
        <v>24394953</v>
      </c>
      <c r="O101" s="78"/>
      <c r="P101" s="78">
        <f>СМП!D101</f>
        <v>0</v>
      </c>
      <c r="Q101" s="78">
        <f>'Гемодиализ (пр.03-23)'!D101</f>
        <v>0</v>
      </c>
      <c r="R101" s="78">
        <f>'Мед.реаб.(АПУ,ДС,КС)'!D101</f>
        <v>2825250</v>
      </c>
      <c r="S101" s="78">
        <f t="shared" si="6"/>
        <v>152606165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8">
        <f>КС!D102</f>
        <v>81284699</v>
      </c>
      <c r="E102" s="78">
        <f>'ДС (пр.03-23)'!D102</f>
        <v>28194115</v>
      </c>
      <c r="F102" s="78">
        <f t="shared" si="5"/>
        <v>247350487</v>
      </c>
      <c r="G102" s="78">
        <f>'АПУ профилактика '!D103</f>
        <v>95936433</v>
      </c>
      <c r="H102" s="78">
        <f>'АПУ профилактика '!M103</f>
        <v>14639268</v>
      </c>
      <c r="I102" s="78">
        <f>'АПУ неотл.пом.'!D102</f>
        <v>19874390</v>
      </c>
      <c r="J102" s="78">
        <f>'АПУ обращения Пр. 3-23'!D102</f>
        <v>95091997</v>
      </c>
      <c r="K102" s="78">
        <f>'ОДИ ПГГ Пр.3-23'!D102</f>
        <v>4713836</v>
      </c>
      <c r="L102" s="78">
        <v>0</v>
      </c>
      <c r="M102" s="78">
        <v>0</v>
      </c>
      <c r="N102" s="78">
        <f>'ФАП (03-23)'!D102</f>
        <v>17094563</v>
      </c>
      <c r="O102" s="78"/>
      <c r="P102" s="78">
        <f>СМП!D102</f>
        <v>0</v>
      </c>
      <c r="Q102" s="78">
        <f>'Гемодиализ (пр.03-23)'!D102</f>
        <v>0</v>
      </c>
      <c r="R102" s="78">
        <f>'Мед.реаб.(АПУ,ДС,КС)'!D102</f>
        <v>0</v>
      </c>
      <c r="S102" s="78">
        <f t="shared" si="6"/>
        <v>356829301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8">
        <f>КС!D103</f>
        <v>44868459</v>
      </c>
      <c r="E103" s="78">
        <f>'ДС (пр.03-23)'!D103</f>
        <v>13311464</v>
      </c>
      <c r="F103" s="78">
        <f t="shared" si="5"/>
        <v>131061488</v>
      </c>
      <c r="G103" s="78">
        <f>'АПУ профилактика '!D104</f>
        <v>39002868</v>
      </c>
      <c r="H103" s="78">
        <f>'АПУ профилактика '!M104</f>
        <v>8778216</v>
      </c>
      <c r="I103" s="78">
        <f>'АПУ неотл.пом.'!D103</f>
        <v>7963634</v>
      </c>
      <c r="J103" s="78">
        <f>'АПУ обращения Пр. 3-23'!D103</f>
        <v>38067799</v>
      </c>
      <c r="K103" s="78">
        <f>'ОДИ ПГГ Пр.3-23'!D103</f>
        <v>3240626</v>
      </c>
      <c r="L103" s="78">
        <v>0</v>
      </c>
      <c r="M103" s="78">
        <v>0</v>
      </c>
      <c r="N103" s="78">
        <f>'ФАП (03-23)'!D103</f>
        <v>34008345</v>
      </c>
      <c r="O103" s="78"/>
      <c r="P103" s="78">
        <f>СМП!D103</f>
        <v>0</v>
      </c>
      <c r="Q103" s="78">
        <f>'Гемодиализ (пр.03-23)'!D103</f>
        <v>0</v>
      </c>
      <c r="R103" s="78">
        <f>'Мед.реаб.(АПУ,ДС,КС)'!D103</f>
        <v>0</v>
      </c>
      <c r="S103" s="78">
        <f t="shared" si="6"/>
        <v>189241411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8">
        <f>КС!D104</f>
        <v>70592163</v>
      </c>
      <c r="E104" s="78">
        <f>'ДС (пр.03-23)'!D104</f>
        <v>15992782</v>
      </c>
      <c r="F104" s="78">
        <f t="shared" si="5"/>
        <v>171829216</v>
      </c>
      <c r="G104" s="78">
        <f>'АПУ профилактика '!D105</f>
        <v>46433324</v>
      </c>
      <c r="H104" s="78">
        <f>'АПУ профилактика '!M105</f>
        <v>11262165</v>
      </c>
      <c r="I104" s="78">
        <f>'АПУ неотл.пом.'!D104</f>
        <v>10430293</v>
      </c>
      <c r="J104" s="78">
        <f>'АПУ обращения Пр. 3-23'!D104</f>
        <v>49351009</v>
      </c>
      <c r="K104" s="78">
        <f>'ОДИ ПГГ Пр.3-23'!D104</f>
        <v>4604314</v>
      </c>
      <c r="L104" s="78">
        <v>0</v>
      </c>
      <c r="M104" s="78">
        <v>0</v>
      </c>
      <c r="N104" s="78">
        <f>'ФАП (03-23)'!D104</f>
        <v>49748111</v>
      </c>
      <c r="O104" s="78"/>
      <c r="P104" s="78">
        <f>СМП!D104</f>
        <v>0</v>
      </c>
      <c r="Q104" s="78">
        <f>'Гемодиализ (пр.03-23)'!D104</f>
        <v>0</v>
      </c>
      <c r="R104" s="78">
        <f>'Мед.реаб.(АПУ,ДС,КС)'!D104</f>
        <v>0</v>
      </c>
      <c r="S104" s="78">
        <f t="shared" si="6"/>
        <v>258414161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8">
        <f>КС!D105</f>
        <v>61071461</v>
      </c>
      <c r="E105" s="78">
        <f>'ДС (пр.03-23)'!D105</f>
        <v>34413282</v>
      </c>
      <c r="F105" s="78">
        <f t="shared" si="5"/>
        <v>314572800</v>
      </c>
      <c r="G105" s="78">
        <f>'АПУ профилактика '!D106</f>
        <v>103730662</v>
      </c>
      <c r="H105" s="78">
        <f>'АПУ профилактика '!M106</f>
        <v>16874260</v>
      </c>
      <c r="I105" s="78">
        <f>'АПУ неотл.пом.'!D105</f>
        <v>23953836</v>
      </c>
      <c r="J105" s="78">
        <f>'АПУ обращения Пр. 3-23'!D105</f>
        <v>112933142</v>
      </c>
      <c r="K105" s="78">
        <f>'ОДИ ПГГ Пр.3-23'!D105</f>
        <v>0</v>
      </c>
      <c r="L105" s="78">
        <v>0</v>
      </c>
      <c r="M105" s="78">
        <v>0</v>
      </c>
      <c r="N105" s="78">
        <f>'ФАП (03-23)'!D105</f>
        <v>57080900</v>
      </c>
      <c r="O105" s="78"/>
      <c r="P105" s="78">
        <f>СМП!D105</f>
        <v>0</v>
      </c>
      <c r="Q105" s="78">
        <f>'Гемодиализ (пр.03-23)'!D105</f>
        <v>0</v>
      </c>
      <c r="R105" s="78">
        <f>'Мед.реаб.(АПУ,ДС,КС)'!D105</f>
        <v>0</v>
      </c>
      <c r="S105" s="78">
        <f t="shared" si="6"/>
        <v>410057543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8">
        <f>КС!D106</f>
        <v>100901635</v>
      </c>
      <c r="E106" s="78">
        <f>'ДС (пр.03-23)'!D106</f>
        <v>28869778</v>
      </c>
      <c r="F106" s="78">
        <f t="shared" si="5"/>
        <v>255740878</v>
      </c>
      <c r="G106" s="78">
        <f>'АПУ профилактика '!D107</f>
        <v>87349442</v>
      </c>
      <c r="H106" s="78">
        <f>'АПУ профилактика '!M107</f>
        <v>12184857</v>
      </c>
      <c r="I106" s="78">
        <f>'АПУ неотл.пом.'!D106</f>
        <v>18034711</v>
      </c>
      <c r="J106" s="78">
        <f>'АПУ обращения Пр. 3-23'!D106</f>
        <v>83254780</v>
      </c>
      <c r="K106" s="78">
        <f>'ОДИ ПГГ Пр.3-23'!D106</f>
        <v>842436</v>
      </c>
      <c r="L106" s="78">
        <v>0</v>
      </c>
      <c r="M106" s="78">
        <v>0</v>
      </c>
      <c r="N106" s="78">
        <f>'ФАП (03-23)'!D106</f>
        <v>54074652</v>
      </c>
      <c r="O106" s="78"/>
      <c r="P106" s="78">
        <f>СМП!D106</f>
        <v>0</v>
      </c>
      <c r="Q106" s="78">
        <f>'Гемодиализ (пр.03-23)'!D106</f>
        <v>0</v>
      </c>
      <c r="R106" s="78">
        <f>'Мед.реаб.(АПУ,ДС,КС)'!D106</f>
        <v>0</v>
      </c>
      <c r="S106" s="78">
        <f t="shared" si="6"/>
        <v>385512291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8">
        <f>КС!D107</f>
        <v>29325708</v>
      </c>
      <c r="E107" s="78">
        <f>'ДС (пр.03-23)'!D107</f>
        <v>9456801</v>
      </c>
      <c r="F107" s="78">
        <f t="shared" si="5"/>
        <v>101249373</v>
      </c>
      <c r="G107" s="78">
        <f>'АПУ профилактика '!D108</f>
        <v>29590521</v>
      </c>
      <c r="H107" s="78">
        <f>'АПУ профилактика '!M108</f>
        <v>5477066</v>
      </c>
      <c r="I107" s="78">
        <f>'АПУ неотл.пом.'!D107</f>
        <v>6544397</v>
      </c>
      <c r="J107" s="78">
        <f>'АПУ обращения Пр. 3-23'!D107</f>
        <v>33271361</v>
      </c>
      <c r="K107" s="78">
        <f>'ОДИ ПГГ Пр.3-23'!D107</f>
        <v>644824</v>
      </c>
      <c r="L107" s="78">
        <v>0</v>
      </c>
      <c r="M107" s="78">
        <v>0</v>
      </c>
      <c r="N107" s="78">
        <f>'ФАП (03-23)'!D107</f>
        <v>25721204</v>
      </c>
      <c r="O107" s="78"/>
      <c r="P107" s="78">
        <f>СМП!D107</f>
        <v>0</v>
      </c>
      <c r="Q107" s="78">
        <f>'Гемодиализ (пр.03-23)'!D107</f>
        <v>0</v>
      </c>
      <c r="R107" s="78">
        <f>'Мед.реаб.(АПУ,ДС,КС)'!D107</f>
        <v>0</v>
      </c>
      <c r="S107" s="78">
        <f t="shared" ref="S107:S138" si="7">D107+E107+F107+P107+Q107+R107</f>
        <v>140031882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8">
        <f>КС!D108</f>
        <v>44264829</v>
      </c>
      <c r="E108" s="78">
        <f>'ДС (пр.03-23)'!D108</f>
        <v>15178036</v>
      </c>
      <c r="F108" s="78">
        <f t="shared" si="5"/>
        <v>149476760</v>
      </c>
      <c r="G108" s="78">
        <f>'АПУ профилактика '!D109</f>
        <v>45095370</v>
      </c>
      <c r="H108" s="78">
        <f>'АПУ профилактика '!M109</f>
        <v>9824681</v>
      </c>
      <c r="I108" s="78">
        <f>'АПУ неотл.пом.'!D108</f>
        <v>10121883</v>
      </c>
      <c r="J108" s="78">
        <f>'АПУ обращения Пр. 3-23'!D108</f>
        <v>40620213</v>
      </c>
      <c r="K108" s="78">
        <f>'ОДИ ПГГ Пр.3-23'!D108</f>
        <v>457211</v>
      </c>
      <c r="L108" s="78">
        <v>0</v>
      </c>
      <c r="M108" s="78">
        <v>0</v>
      </c>
      <c r="N108" s="78">
        <f>'ФАП (03-23)'!D108</f>
        <v>43357402</v>
      </c>
      <c r="O108" s="78"/>
      <c r="P108" s="78">
        <f>СМП!D108</f>
        <v>0</v>
      </c>
      <c r="Q108" s="78">
        <f>'Гемодиализ (пр.03-23)'!D108</f>
        <v>0</v>
      </c>
      <c r="R108" s="78">
        <f>'Мед.реаб.(АПУ,ДС,КС)'!D108</f>
        <v>0</v>
      </c>
      <c r="S108" s="78">
        <f t="shared" si="7"/>
        <v>208919625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>КС!D109</f>
        <v>83205031</v>
      </c>
      <c r="E109" s="78">
        <f>'ДС (пр.03-23)'!D109</f>
        <v>15105735</v>
      </c>
      <c r="F109" s="78">
        <f t="shared" si="5"/>
        <v>151287302</v>
      </c>
      <c r="G109" s="78">
        <f>'АПУ профилактика '!D110</f>
        <v>45029790</v>
      </c>
      <c r="H109" s="78">
        <f>'АПУ профилактика '!M110</f>
        <v>8326717</v>
      </c>
      <c r="I109" s="78">
        <f>'АПУ неотл.пом.'!D109</f>
        <v>9761935</v>
      </c>
      <c r="J109" s="78">
        <f>'АПУ обращения Пр. 3-23'!D109</f>
        <v>46011938</v>
      </c>
      <c r="K109" s="78">
        <f>'ОДИ ПГГ Пр.3-23'!D109</f>
        <v>1745696</v>
      </c>
      <c r="L109" s="78">
        <v>0</v>
      </c>
      <c r="M109" s="78">
        <v>0</v>
      </c>
      <c r="N109" s="78">
        <f>'ФАП (03-23)'!D109</f>
        <v>40411226</v>
      </c>
      <c r="O109" s="78"/>
      <c r="P109" s="78">
        <f>СМП!D109</f>
        <v>0</v>
      </c>
      <c r="Q109" s="78">
        <f>'Гемодиализ (пр.03-23)'!D109</f>
        <v>0</v>
      </c>
      <c r="R109" s="78">
        <f>'Мед.реаб.(АПУ,ДС,КС)'!D109</f>
        <v>0</v>
      </c>
      <c r="S109" s="78">
        <f t="shared" si="7"/>
        <v>249598068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8">
        <f>КС!D110</f>
        <v>195540895</v>
      </c>
      <c r="E110" s="78">
        <f>'ДС (пр.03-23)'!D110</f>
        <v>19118097</v>
      </c>
      <c r="F110" s="78">
        <f t="shared" si="5"/>
        <v>170466539</v>
      </c>
      <c r="G110" s="78">
        <f>'АПУ профилактика '!D111</f>
        <v>61811987</v>
      </c>
      <c r="H110" s="78">
        <f>'АПУ профилактика '!M111</f>
        <v>9662930</v>
      </c>
      <c r="I110" s="78">
        <f>'АПУ неотл.пом.'!D110</f>
        <v>9294140</v>
      </c>
      <c r="J110" s="78">
        <f>'АПУ обращения Пр. 3-23'!D110</f>
        <v>52619156</v>
      </c>
      <c r="K110" s="78">
        <f>'ОДИ ПГГ Пр.3-23'!D110</f>
        <v>12619531</v>
      </c>
      <c r="L110" s="78">
        <v>1194000</v>
      </c>
      <c r="M110" s="78">
        <v>0</v>
      </c>
      <c r="N110" s="78">
        <f>'ФАП (03-23)'!D110</f>
        <v>23264795</v>
      </c>
      <c r="O110" s="81"/>
      <c r="P110" s="78">
        <f>СМП!D110</f>
        <v>104078029</v>
      </c>
      <c r="Q110" s="78">
        <f>'Гемодиализ (пр.03-23)'!D110</f>
        <v>0</v>
      </c>
      <c r="R110" s="78">
        <f>'Мед.реаб.(АПУ,ДС,КС)'!D110</f>
        <v>13826413</v>
      </c>
      <c r="S110" s="78">
        <f t="shared" si="7"/>
        <v>503029973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8">
        <f>КС!D111</f>
        <v>36628429</v>
      </c>
      <c r="E111" s="78">
        <f>'ДС (пр.03-23)'!D111</f>
        <v>12226692</v>
      </c>
      <c r="F111" s="78">
        <f t="shared" si="5"/>
        <v>111563218</v>
      </c>
      <c r="G111" s="78">
        <f>'АПУ профилактика '!D112</f>
        <v>39874474</v>
      </c>
      <c r="H111" s="78">
        <f>'АПУ профилактика '!M112</f>
        <v>6132513</v>
      </c>
      <c r="I111" s="78">
        <f>'АПУ неотл.пом.'!D111</f>
        <v>7633117</v>
      </c>
      <c r="J111" s="78">
        <f>'АПУ обращения Пр. 3-23'!D111</f>
        <v>35125691</v>
      </c>
      <c r="K111" s="78">
        <f>'ОДИ ПГГ Пр.3-23'!D111</f>
        <v>1166105</v>
      </c>
      <c r="L111" s="78">
        <v>0</v>
      </c>
      <c r="M111" s="78">
        <v>0</v>
      </c>
      <c r="N111" s="78">
        <f>'ФАП (03-23)'!D111</f>
        <v>21631318</v>
      </c>
      <c r="O111" s="78"/>
      <c r="P111" s="78">
        <f>СМП!D111</f>
        <v>0</v>
      </c>
      <c r="Q111" s="78">
        <f>'Гемодиализ (пр.03-23)'!D111</f>
        <v>0</v>
      </c>
      <c r="R111" s="78">
        <f>'Мед.реаб.(АПУ,ДС,КС)'!D111</f>
        <v>0</v>
      </c>
      <c r="S111" s="78">
        <f t="shared" si="7"/>
        <v>160418339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8">
        <f>КС!D112</f>
        <v>50300713</v>
      </c>
      <c r="E112" s="78">
        <f>'ДС (пр.03-23)'!D112</f>
        <v>17292797</v>
      </c>
      <c r="F112" s="78">
        <f t="shared" si="5"/>
        <v>169479692</v>
      </c>
      <c r="G112" s="78">
        <f>'АПУ профилактика '!D113</f>
        <v>50154544</v>
      </c>
      <c r="H112" s="78">
        <f>'АПУ профилактика '!M113</f>
        <v>11354997</v>
      </c>
      <c r="I112" s="78">
        <f>'АПУ неотл.пом.'!D112</f>
        <v>10785160</v>
      </c>
      <c r="J112" s="78">
        <f>'АПУ обращения Пр. 3-23'!D112</f>
        <v>49450478</v>
      </c>
      <c r="K112" s="78">
        <f>'ОДИ ПГГ Пр.3-23'!D112</f>
        <v>1998612</v>
      </c>
      <c r="L112" s="78">
        <v>0</v>
      </c>
      <c r="M112" s="78">
        <v>0</v>
      </c>
      <c r="N112" s="78">
        <f>'ФАП (03-23)'!D112</f>
        <v>45735901</v>
      </c>
      <c r="O112" s="78"/>
      <c r="P112" s="78">
        <f>СМП!D112</f>
        <v>0</v>
      </c>
      <c r="Q112" s="78">
        <f>'Гемодиализ (пр.03-23)'!D112</f>
        <v>0</v>
      </c>
      <c r="R112" s="78">
        <f>'Мед.реаб.(АПУ,ДС,КС)'!D112</f>
        <v>0</v>
      </c>
      <c r="S112" s="78">
        <f t="shared" si="7"/>
        <v>237073202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8">
        <f>КС!D113</f>
        <v>85991803</v>
      </c>
      <c r="E113" s="78">
        <f>'ДС (пр.03-23)'!D113</f>
        <v>29501513</v>
      </c>
      <c r="F113" s="78">
        <f t="shared" si="5"/>
        <v>268354360</v>
      </c>
      <c r="G113" s="78">
        <f>'АПУ профилактика '!D114</f>
        <v>84912430</v>
      </c>
      <c r="H113" s="78">
        <f>'АПУ профилактика '!M114</f>
        <v>17078210</v>
      </c>
      <c r="I113" s="78">
        <f>'АПУ неотл.пом.'!D113</f>
        <v>18730667</v>
      </c>
      <c r="J113" s="78">
        <f>'АПУ обращения Пр. 3-23'!D113</f>
        <v>89387435</v>
      </c>
      <c r="K113" s="78">
        <f>'ОДИ ПГГ Пр.3-23'!D113</f>
        <v>6659911</v>
      </c>
      <c r="L113" s="78">
        <v>0</v>
      </c>
      <c r="M113" s="78">
        <v>0</v>
      </c>
      <c r="N113" s="78">
        <f>'ФАП (03-23)'!D113</f>
        <v>51585707</v>
      </c>
      <c r="O113" s="78"/>
      <c r="P113" s="78">
        <f>СМП!D113</f>
        <v>0</v>
      </c>
      <c r="Q113" s="78">
        <f>'Гемодиализ (пр.03-23)'!D113</f>
        <v>0</v>
      </c>
      <c r="R113" s="78">
        <f>'Мед.реаб.(АПУ,ДС,КС)'!D113</f>
        <v>0</v>
      </c>
      <c r="S113" s="78">
        <f t="shared" si="7"/>
        <v>383847676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8">
        <f>КС!D114</f>
        <v>36486739</v>
      </c>
      <c r="E114" s="78">
        <f>'ДС (пр.03-23)'!D114</f>
        <v>13025991</v>
      </c>
      <c r="F114" s="78">
        <f t="shared" si="5"/>
        <v>134161589</v>
      </c>
      <c r="G114" s="78">
        <f>'АПУ профилактика '!D115</f>
        <v>39960559</v>
      </c>
      <c r="H114" s="78">
        <f>'АПУ профилактика '!M115</f>
        <v>8062287</v>
      </c>
      <c r="I114" s="78">
        <f>'АПУ неотл.пом.'!D114</f>
        <v>8768252</v>
      </c>
      <c r="J114" s="78">
        <f>'АПУ обращения Пр. 3-23'!D114</f>
        <v>38498462</v>
      </c>
      <c r="K114" s="78">
        <f>'ОДИ ПГГ Пр.3-23'!D114</f>
        <v>398844</v>
      </c>
      <c r="L114" s="78">
        <v>0</v>
      </c>
      <c r="M114" s="78">
        <v>0</v>
      </c>
      <c r="N114" s="78">
        <f>'ФАП (03-23)'!D114</f>
        <v>38473185</v>
      </c>
      <c r="O114" s="78"/>
      <c r="P114" s="78">
        <f>СМП!D114</f>
        <v>0</v>
      </c>
      <c r="Q114" s="78">
        <f>'Гемодиализ (пр.03-23)'!D114</f>
        <v>0</v>
      </c>
      <c r="R114" s="78">
        <f>'Мед.реаб.(АПУ,ДС,КС)'!D114</f>
        <v>5615900</v>
      </c>
      <c r="S114" s="78">
        <f t="shared" si="7"/>
        <v>189290219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>КС!D115</f>
        <v>0</v>
      </c>
      <c r="E115" s="78">
        <f>'ДС (пр.03-23)'!D115</f>
        <v>0</v>
      </c>
      <c r="F115" s="78">
        <f t="shared" si="5"/>
        <v>1319665</v>
      </c>
      <c r="G115" s="78">
        <f>'АПУ профилактика '!D116</f>
        <v>1319665</v>
      </c>
      <c r="H115" s="78">
        <f>'АПУ профилактика '!M116</f>
        <v>0</v>
      </c>
      <c r="I115" s="78">
        <f>'АПУ неотл.пом.'!D115</f>
        <v>0</v>
      </c>
      <c r="J115" s="78">
        <f>'АПУ обращения Пр. 3-23'!D115</f>
        <v>0</v>
      </c>
      <c r="K115" s="78">
        <f>'ОДИ ПГГ Пр.3-23'!D115</f>
        <v>0</v>
      </c>
      <c r="L115" s="78">
        <v>0</v>
      </c>
      <c r="M115" s="78">
        <v>0</v>
      </c>
      <c r="N115" s="78">
        <f>'ФАП (03-23)'!D115</f>
        <v>0</v>
      </c>
      <c r="O115" s="78"/>
      <c r="P115" s="78">
        <f>СМП!D115</f>
        <v>0</v>
      </c>
      <c r="Q115" s="78">
        <f>'Гемодиализ (пр.03-23)'!D115</f>
        <v>197666857</v>
      </c>
      <c r="R115" s="78">
        <f>'Мед.реаб.(АПУ,ДС,КС)'!D115</f>
        <v>0</v>
      </c>
      <c r="S115" s="78">
        <f t="shared" si="7"/>
        <v>198986522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8">
        <f>КС!D116</f>
        <v>0</v>
      </c>
      <c r="E116" s="78">
        <f>'ДС (пр.03-23)'!D116</f>
        <v>66926552</v>
      </c>
      <c r="F116" s="78">
        <f t="shared" si="5"/>
        <v>0</v>
      </c>
      <c r="G116" s="78">
        <f>'АПУ профилактика '!D117</f>
        <v>0</v>
      </c>
      <c r="H116" s="78">
        <f>'АПУ профилактика '!M117</f>
        <v>0</v>
      </c>
      <c r="I116" s="78">
        <f>'АПУ неотл.пом.'!D116</f>
        <v>0</v>
      </c>
      <c r="J116" s="78">
        <f>'АПУ обращения Пр. 3-23'!D116</f>
        <v>0</v>
      </c>
      <c r="K116" s="78">
        <f>'ОДИ ПГГ Пр.3-23'!D116</f>
        <v>0</v>
      </c>
      <c r="L116" s="78">
        <v>0</v>
      </c>
      <c r="M116" s="78">
        <v>0</v>
      </c>
      <c r="N116" s="78">
        <f>'ФАП (03-23)'!D116</f>
        <v>0</v>
      </c>
      <c r="O116" s="78"/>
      <c r="P116" s="78">
        <f>СМП!D116</f>
        <v>0</v>
      </c>
      <c r="Q116" s="78">
        <f>'Гемодиализ (пр.03-23)'!D116</f>
        <v>0</v>
      </c>
      <c r="R116" s="78">
        <f>'Мед.реаб.(АПУ,ДС,КС)'!D116</f>
        <v>0</v>
      </c>
      <c r="S116" s="78">
        <f t="shared" si="7"/>
        <v>66926552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8">
        <f>КС!D117</f>
        <v>0</v>
      </c>
      <c r="E117" s="78">
        <f>'ДС (пр.03-23)'!D117</f>
        <v>0</v>
      </c>
      <c r="F117" s="78">
        <f t="shared" si="5"/>
        <v>193528</v>
      </c>
      <c r="G117" s="78">
        <f>'АПУ профилактика '!D118</f>
        <v>193528</v>
      </c>
      <c r="H117" s="78">
        <f>'АПУ профилактика '!M118</f>
        <v>0</v>
      </c>
      <c r="I117" s="78">
        <f>'АПУ неотл.пом.'!D117</f>
        <v>0</v>
      </c>
      <c r="J117" s="78">
        <f>'АПУ обращения Пр. 3-23'!D117</f>
        <v>0</v>
      </c>
      <c r="K117" s="78">
        <f>'ОДИ ПГГ Пр.3-23'!D117</f>
        <v>0</v>
      </c>
      <c r="L117" s="78">
        <v>0</v>
      </c>
      <c r="M117" s="78">
        <v>0</v>
      </c>
      <c r="N117" s="78">
        <f>'ФАП (03-23)'!D117</f>
        <v>0</v>
      </c>
      <c r="O117" s="78"/>
      <c r="P117" s="78">
        <f>СМП!D117</f>
        <v>0</v>
      </c>
      <c r="Q117" s="78">
        <f>'Гемодиализ (пр.03-23)'!D117</f>
        <v>28843288</v>
      </c>
      <c r="R117" s="78">
        <f>'Мед.реаб.(АПУ,ДС,КС)'!D117</f>
        <v>0</v>
      </c>
      <c r="S117" s="78">
        <f t="shared" si="7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8">
        <f>КС!D118</f>
        <v>0</v>
      </c>
      <c r="E118" s="78">
        <f>'ДС (пр.03-23)'!D118</f>
        <v>211043</v>
      </c>
      <c r="F118" s="78">
        <f t="shared" si="5"/>
        <v>27476</v>
      </c>
      <c r="G118" s="78">
        <f>'АПУ профилактика '!D119</f>
        <v>0</v>
      </c>
      <c r="H118" s="78">
        <f>'АПУ профилактика '!M119</f>
        <v>0</v>
      </c>
      <c r="I118" s="78">
        <f>'АПУ неотл.пом.'!D118</f>
        <v>0</v>
      </c>
      <c r="J118" s="78">
        <f>'АПУ обращения Пр. 3-23'!D118</f>
        <v>27476</v>
      </c>
      <c r="K118" s="78">
        <f>'ОДИ ПГГ Пр.3-23'!D118</f>
        <v>0</v>
      </c>
      <c r="L118" s="78">
        <v>0</v>
      </c>
      <c r="M118" s="78">
        <v>0</v>
      </c>
      <c r="N118" s="78">
        <f>'ФАП (03-23)'!D118</f>
        <v>0</v>
      </c>
      <c r="O118" s="78"/>
      <c r="P118" s="78">
        <f>СМП!D118</f>
        <v>0</v>
      </c>
      <c r="Q118" s="78">
        <f>'Гемодиализ (пр.03-23)'!D118</f>
        <v>0</v>
      </c>
      <c r="R118" s="78">
        <f>'Мед.реаб.(АПУ,ДС,КС)'!D118</f>
        <v>0</v>
      </c>
      <c r="S118" s="78">
        <f t="shared" si="7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>КС!D119</f>
        <v>0</v>
      </c>
      <c r="E119" s="78">
        <f>'ДС (пр.03-23)'!D119</f>
        <v>233013</v>
      </c>
      <c r="F119" s="78">
        <f t="shared" si="5"/>
        <v>0</v>
      </c>
      <c r="G119" s="78">
        <f>'АПУ профилактика '!D120</f>
        <v>0</v>
      </c>
      <c r="H119" s="78">
        <f>'АПУ профилактика '!M120</f>
        <v>0</v>
      </c>
      <c r="I119" s="78">
        <f>'АПУ неотл.пом.'!D119</f>
        <v>0</v>
      </c>
      <c r="J119" s="78">
        <f>'АПУ обращения Пр. 3-23'!D119</f>
        <v>0</v>
      </c>
      <c r="K119" s="78">
        <f>'ОДИ ПГГ Пр.3-23'!D119</f>
        <v>0</v>
      </c>
      <c r="L119" s="78">
        <v>0</v>
      </c>
      <c r="M119" s="78">
        <v>0</v>
      </c>
      <c r="N119" s="78">
        <f>'ФАП (03-23)'!D119</f>
        <v>0</v>
      </c>
      <c r="O119" s="78"/>
      <c r="P119" s="78">
        <f>СМП!D119</f>
        <v>0</v>
      </c>
      <c r="Q119" s="78">
        <f>'Гемодиализ (пр.03-23)'!D119</f>
        <v>0</v>
      </c>
      <c r="R119" s="78">
        <f>'Мед.реаб.(АПУ,ДС,КС)'!D119</f>
        <v>0</v>
      </c>
      <c r="S119" s="78">
        <f t="shared" si="7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8">
        <f>КС!D120</f>
        <v>0</v>
      </c>
      <c r="E120" s="78">
        <f>'ДС (пр.03-23)'!D120</f>
        <v>286938</v>
      </c>
      <c r="F120" s="78">
        <f t="shared" si="5"/>
        <v>0</v>
      </c>
      <c r="G120" s="78">
        <f>'АПУ профилактика '!D121</f>
        <v>0</v>
      </c>
      <c r="H120" s="78">
        <f>'АПУ профилактика '!M121</f>
        <v>0</v>
      </c>
      <c r="I120" s="78">
        <f>'АПУ неотл.пом.'!D120</f>
        <v>0</v>
      </c>
      <c r="J120" s="78">
        <f>'АПУ обращения Пр. 3-23'!D120</f>
        <v>0</v>
      </c>
      <c r="K120" s="78">
        <f>'ОДИ ПГГ Пр.3-23'!D120</f>
        <v>0</v>
      </c>
      <c r="L120" s="78">
        <v>0</v>
      </c>
      <c r="M120" s="78">
        <v>0</v>
      </c>
      <c r="N120" s="78">
        <f>'ФАП (03-23)'!D120</f>
        <v>0</v>
      </c>
      <c r="O120" s="78"/>
      <c r="P120" s="78">
        <f>СМП!D120</f>
        <v>0</v>
      </c>
      <c r="Q120" s="78">
        <f>'Гемодиализ (пр.03-23)'!D120</f>
        <v>0</v>
      </c>
      <c r="R120" s="78">
        <f>'Мед.реаб.(АПУ,ДС,КС)'!D120</f>
        <v>0</v>
      </c>
      <c r="S120" s="78">
        <f t="shared" si="7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8">
        <f>КС!D121</f>
        <v>0</v>
      </c>
      <c r="E121" s="78">
        <f>'ДС (пр.03-23)'!D121</f>
        <v>0</v>
      </c>
      <c r="F121" s="78">
        <f t="shared" si="5"/>
        <v>529385</v>
      </c>
      <c r="G121" s="78">
        <f>'АПУ профилактика '!D122</f>
        <v>0</v>
      </c>
      <c r="H121" s="78">
        <f>'АПУ профилактика '!M122</f>
        <v>0</v>
      </c>
      <c r="I121" s="78">
        <f>'АПУ неотл.пом.'!D121</f>
        <v>0</v>
      </c>
      <c r="J121" s="78">
        <f>'АПУ обращения Пр. 3-23'!D121</f>
        <v>0</v>
      </c>
      <c r="K121" s="78">
        <f>'ОДИ ПГГ Пр.3-23'!D121</f>
        <v>529385</v>
      </c>
      <c r="L121" s="78">
        <v>0</v>
      </c>
      <c r="M121" s="78">
        <v>0</v>
      </c>
      <c r="N121" s="78">
        <f>'ФАП (03-23)'!D121</f>
        <v>0</v>
      </c>
      <c r="O121" s="78"/>
      <c r="P121" s="78">
        <f>СМП!D121</f>
        <v>0</v>
      </c>
      <c r="Q121" s="78">
        <f>'Гемодиализ (пр.03-23)'!D121</f>
        <v>0</v>
      </c>
      <c r="R121" s="78">
        <f>'Мед.реаб.(АПУ,ДС,КС)'!D121</f>
        <v>0</v>
      </c>
      <c r="S121" s="78">
        <f t="shared" si="7"/>
        <v>529385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8">
        <f>КС!D122</f>
        <v>0</v>
      </c>
      <c r="E122" s="78">
        <f>'ДС (пр.03-23)'!D122</f>
        <v>21170852</v>
      </c>
      <c r="F122" s="78">
        <f t="shared" si="5"/>
        <v>4966942</v>
      </c>
      <c r="G122" s="78">
        <f>'АПУ профилактика '!D123</f>
        <v>4966942</v>
      </c>
      <c r="H122" s="78">
        <f>'АПУ профилактика '!M123</f>
        <v>0</v>
      </c>
      <c r="I122" s="78">
        <f>'АПУ неотл.пом.'!D122</f>
        <v>0</v>
      </c>
      <c r="J122" s="78">
        <f>'АПУ обращения Пр. 3-23'!D122</f>
        <v>0</v>
      </c>
      <c r="K122" s="78">
        <f>'ОДИ ПГГ Пр.3-23'!D122</f>
        <v>0</v>
      </c>
      <c r="L122" s="78">
        <v>0</v>
      </c>
      <c r="M122" s="78">
        <v>0</v>
      </c>
      <c r="N122" s="78">
        <f>'ФАП (03-23)'!D122</f>
        <v>0</v>
      </c>
      <c r="O122" s="78"/>
      <c r="P122" s="78">
        <f>СМП!D122</f>
        <v>0</v>
      </c>
      <c r="Q122" s="78">
        <f>'Гемодиализ (пр.03-23)'!D122</f>
        <v>743880178</v>
      </c>
      <c r="R122" s="78">
        <f>'Мед.реаб.(АПУ,ДС,КС)'!D122</f>
        <v>0</v>
      </c>
      <c r="S122" s="78">
        <f t="shared" si="7"/>
        <v>770017972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8">
        <f>КС!D123</f>
        <v>0</v>
      </c>
      <c r="E123" s="78">
        <f>'ДС (пр.03-23)'!D123</f>
        <v>0</v>
      </c>
      <c r="F123" s="78">
        <f t="shared" si="5"/>
        <v>72051271</v>
      </c>
      <c r="G123" s="78">
        <f>'АПУ профилактика '!D124</f>
        <v>0</v>
      </c>
      <c r="H123" s="78">
        <f>'АПУ профилактика '!M124</f>
        <v>0</v>
      </c>
      <c r="I123" s="78">
        <f>'АПУ неотл.пом.'!D123</f>
        <v>0</v>
      </c>
      <c r="J123" s="78">
        <f>'АПУ обращения Пр. 3-23'!D123</f>
        <v>0</v>
      </c>
      <c r="K123" s="78">
        <f>'ОДИ ПГГ Пр.3-23'!D123</f>
        <v>72051271</v>
      </c>
      <c r="L123" s="78">
        <v>0</v>
      </c>
      <c r="M123" s="78">
        <v>0</v>
      </c>
      <c r="N123" s="78">
        <f>'ФАП (03-23)'!D123</f>
        <v>0</v>
      </c>
      <c r="O123" s="78"/>
      <c r="P123" s="78">
        <f>СМП!D123</f>
        <v>0</v>
      </c>
      <c r="Q123" s="78">
        <f>'Гемодиализ (пр.03-23)'!D123</f>
        <v>0</v>
      </c>
      <c r="R123" s="78">
        <f>'Мед.реаб.(АПУ,ДС,КС)'!D123</f>
        <v>0</v>
      </c>
      <c r="S123" s="78">
        <f t="shared" si="7"/>
        <v>72051271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8">
        <f>КС!D124</f>
        <v>0</v>
      </c>
      <c r="E124" s="78">
        <f>'ДС (пр.03-23)'!D124</f>
        <v>0</v>
      </c>
      <c r="F124" s="78">
        <f t="shared" si="5"/>
        <v>260002</v>
      </c>
      <c r="G124" s="78">
        <f>'АПУ профилактика '!D125</f>
        <v>260002</v>
      </c>
      <c r="H124" s="78">
        <f>'АПУ профилактика '!M125</f>
        <v>0</v>
      </c>
      <c r="I124" s="78">
        <f>'АПУ неотл.пом.'!D124</f>
        <v>0</v>
      </c>
      <c r="J124" s="78">
        <f>'АПУ обращения Пр. 3-23'!D124</f>
        <v>0</v>
      </c>
      <c r="K124" s="78">
        <f>'ОДИ ПГГ Пр.3-23'!D124</f>
        <v>0</v>
      </c>
      <c r="L124" s="78">
        <v>0</v>
      </c>
      <c r="M124" s="78">
        <v>0</v>
      </c>
      <c r="N124" s="78">
        <f>'ФАП (03-23)'!D124</f>
        <v>0</v>
      </c>
      <c r="O124" s="78"/>
      <c r="P124" s="78">
        <f>СМП!D124</f>
        <v>0</v>
      </c>
      <c r="Q124" s="78">
        <f>'Гемодиализ (пр.03-23)'!D124</f>
        <v>0</v>
      </c>
      <c r="R124" s="78">
        <f>'Мед.реаб.(АПУ,ДС,КС)'!D124</f>
        <v>0</v>
      </c>
      <c r="S124" s="78">
        <f t="shared" si="7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8">
        <f>КС!D125</f>
        <v>195662649</v>
      </c>
      <c r="E125" s="78">
        <f>'ДС (пр.03-23)'!D125</f>
        <v>67106196</v>
      </c>
      <c r="F125" s="78">
        <f t="shared" si="5"/>
        <v>7375500</v>
      </c>
      <c r="G125" s="78">
        <f>'АПУ профилактика '!D126</f>
        <v>0</v>
      </c>
      <c r="H125" s="78">
        <f>'АПУ профилактика '!M126</f>
        <v>0</v>
      </c>
      <c r="I125" s="78">
        <f>'АПУ неотл.пом.'!D125</f>
        <v>0</v>
      </c>
      <c r="J125" s="78">
        <f>'АПУ обращения Пр. 3-23'!D125</f>
        <v>0</v>
      </c>
      <c r="K125" s="78">
        <f>'ОДИ ПГГ Пр.3-23'!D125</f>
        <v>7375500</v>
      </c>
      <c r="L125" s="78">
        <v>0</v>
      </c>
      <c r="M125" s="78">
        <v>0</v>
      </c>
      <c r="N125" s="78">
        <f>'ФАП (03-23)'!D125</f>
        <v>0</v>
      </c>
      <c r="O125" s="78"/>
      <c r="P125" s="78">
        <f>СМП!D125</f>
        <v>0</v>
      </c>
      <c r="Q125" s="78">
        <f>'Гемодиализ (пр.03-23)'!D125</f>
        <v>0</v>
      </c>
      <c r="R125" s="78">
        <f>'Мед.реаб.(АПУ,ДС,КС)'!D125</f>
        <v>0</v>
      </c>
      <c r="S125" s="78">
        <f t="shared" si="7"/>
        <v>270144345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>КС!D126</f>
        <v>0</v>
      </c>
      <c r="E126" s="78">
        <f>'ДС (пр.03-23)'!D126</f>
        <v>0</v>
      </c>
      <c r="F126" s="78">
        <f t="shared" si="5"/>
        <v>25889</v>
      </c>
      <c r="G126" s="78">
        <f>'АПУ профилактика '!D127</f>
        <v>0</v>
      </c>
      <c r="H126" s="78">
        <f>'АПУ профилактика '!M127</f>
        <v>0</v>
      </c>
      <c r="I126" s="78">
        <f>'АПУ неотл.пом.'!D126</f>
        <v>0</v>
      </c>
      <c r="J126" s="78">
        <f>'АПУ обращения Пр. 3-23'!D126</f>
        <v>25889</v>
      </c>
      <c r="K126" s="78">
        <f>'ОДИ ПГГ Пр.3-23'!D126</f>
        <v>0</v>
      </c>
      <c r="L126" s="78">
        <v>0</v>
      </c>
      <c r="M126" s="78">
        <v>0</v>
      </c>
      <c r="N126" s="78">
        <f>'ФАП (03-23)'!D126</f>
        <v>0</v>
      </c>
      <c r="O126" s="78"/>
      <c r="P126" s="78">
        <f>СМП!D126</f>
        <v>0</v>
      </c>
      <c r="Q126" s="78">
        <f>'Гемодиализ (пр.03-23)'!D126</f>
        <v>0</v>
      </c>
      <c r="R126" s="78">
        <f>'Мед.реаб.(АПУ,ДС,КС)'!D126</f>
        <v>0</v>
      </c>
      <c r="S126" s="78">
        <f t="shared" si="7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8">
        <f>КС!D127</f>
        <v>0</v>
      </c>
      <c r="E127" s="78">
        <f>'ДС (пр.03-23)'!D127</f>
        <v>67363108</v>
      </c>
      <c r="F127" s="78">
        <f t="shared" si="5"/>
        <v>0</v>
      </c>
      <c r="G127" s="78">
        <f>'АПУ профилактика '!D128</f>
        <v>0</v>
      </c>
      <c r="H127" s="78">
        <f>'АПУ профилактика '!M128</f>
        <v>0</v>
      </c>
      <c r="I127" s="78">
        <f>'АПУ неотл.пом.'!D127</f>
        <v>0</v>
      </c>
      <c r="J127" s="78">
        <f>'АПУ обращения Пр. 3-23'!D127</f>
        <v>0</v>
      </c>
      <c r="K127" s="78">
        <f>'ОДИ ПГГ Пр.3-23'!D127</f>
        <v>0</v>
      </c>
      <c r="L127" s="78">
        <v>0</v>
      </c>
      <c r="M127" s="78">
        <v>0</v>
      </c>
      <c r="N127" s="78">
        <f>'ФАП (03-23)'!D127</f>
        <v>0</v>
      </c>
      <c r="O127" s="78"/>
      <c r="P127" s="78">
        <f>СМП!D127</f>
        <v>0</v>
      </c>
      <c r="Q127" s="78">
        <f>'Гемодиализ (пр.03-23)'!D127</f>
        <v>0</v>
      </c>
      <c r="R127" s="78">
        <f>'Мед.реаб.(АПУ,ДС,КС)'!D127</f>
        <v>0</v>
      </c>
      <c r="S127" s="78">
        <f t="shared" si="7"/>
        <v>67363108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8">
        <f>КС!D128</f>
        <v>0</v>
      </c>
      <c r="E128" s="78">
        <f>'ДС (пр.03-23)'!D128</f>
        <v>163775</v>
      </c>
      <c r="F128" s="78">
        <f t="shared" si="5"/>
        <v>0</v>
      </c>
      <c r="G128" s="78">
        <f>'АПУ профилактика '!D129</f>
        <v>0</v>
      </c>
      <c r="H128" s="78">
        <f>'АПУ профилактика '!M129</f>
        <v>0</v>
      </c>
      <c r="I128" s="78">
        <f>'АПУ неотл.пом.'!D128</f>
        <v>0</v>
      </c>
      <c r="J128" s="78">
        <f>'АПУ обращения Пр. 3-23'!D128</f>
        <v>0</v>
      </c>
      <c r="K128" s="78">
        <f>'ОДИ ПГГ Пр.3-23'!D128</f>
        <v>0</v>
      </c>
      <c r="L128" s="78">
        <v>0</v>
      </c>
      <c r="M128" s="78">
        <v>0</v>
      </c>
      <c r="N128" s="78">
        <f>'ФАП (03-23)'!D128</f>
        <v>0</v>
      </c>
      <c r="O128" s="78"/>
      <c r="P128" s="78">
        <f>СМП!D128</f>
        <v>0</v>
      </c>
      <c r="Q128" s="78">
        <f>'Гемодиализ (пр.03-23)'!D128</f>
        <v>0</v>
      </c>
      <c r="R128" s="78">
        <f>'Мед.реаб.(АПУ,ДС,КС)'!D128</f>
        <v>0</v>
      </c>
      <c r="S128" s="78">
        <f t="shared" si="7"/>
        <v>163775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>КС!D129</f>
        <v>0</v>
      </c>
      <c r="E129" s="78">
        <f>'ДС (пр.03-23)'!D129</f>
        <v>130088</v>
      </c>
      <c r="F129" s="78">
        <f t="shared" si="5"/>
        <v>6409787</v>
      </c>
      <c r="G129" s="78">
        <f>'АПУ профилактика '!D130</f>
        <v>0</v>
      </c>
      <c r="H129" s="78">
        <f>'АПУ профилактика '!M130</f>
        <v>0</v>
      </c>
      <c r="I129" s="78">
        <f>'АПУ неотл.пом.'!D129</f>
        <v>0</v>
      </c>
      <c r="J129" s="78">
        <f>'АПУ обращения Пр. 3-23'!D129</f>
        <v>80986</v>
      </c>
      <c r="K129" s="78">
        <f>'ОДИ ПГГ Пр.3-23'!D129</f>
        <v>6328801</v>
      </c>
      <c r="L129" s="78">
        <v>0</v>
      </c>
      <c r="M129" s="78">
        <v>0</v>
      </c>
      <c r="N129" s="78">
        <f>'ФАП (03-23)'!D129</f>
        <v>0</v>
      </c>
      <c r="O129" s="78"/>
      <c r="P129" s="78">
        <f>СМП!D129</f>
        <v>0</v>
      </c>
      <c r="Q129" s="78">
        <f>'Гемодиализ (пр.03-23)'!D129</f>
        <v>0</v>
      </c>
      <c r="R129" s="78">
        <f>'Мед.реаб.(АПУ,ДС,КС)'!D129</f>
        <v>0</v>
      </c>
      <c r="S129" s="78">
        <f t="shared" si="7"/>
        <v>6539875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8">
        <f>КС!D130</f>
        <v>0</v>
      </c>
      <c r="E130" s="78">
        <f>'ДС (пр.03-23)'!D130</f>
        <v>0</v>
      </c>
      <c r="F130" s="78">
        <f t="shared" si="5"/>
        <v>0</v>
      </c>
      <c r="G130" s="78">
        <f>'АПУ профилактика '!D131</f>
        <v>0</v>
      </c>
      <c r="H130" s="78">
        <f>'АПУ профилактика '!M131</f>
        <v>0</v>
      </c>
      <c r="I130" s="78">
        <f>'АПУ неотл.пом.'!D130</f>
        <v>0</v>
      </c>
      <c r="J130" s="78">
        <f>'АПУ обращения Пр. 3-23'!D130</f>
        <v>0</v>
      </c>
      <c r="K130" s="78">
        <f>'ОДИ ПГГ Пр.3-23'!D130</f>
        <v>0</v>
      </c>
      <c r="L130" s="78">
        <v>0</v>
      </c>
      <c r="M130" s="78">
        <v>0</v>
      </c>
      <c r="N130" s="78">
        <f>'ФАП (03-23)'!D130</f>
        <v>0</v>
      </c>
      <c r="O130" s="78"/>
      <c r="P130" s="78">
        <f>СМП!D130</f>
        <v>0</v>
      </c>
      <c r="Q130" s="78">
        <f>'Гемодиализ (пр.03-23)'!D130</f>
        <v>0</v>
      </c>
      <c r="R130" s="78">
        <f>'Мед.реаб.(АПУ,ДС,КС)'!D130</f>
        <v>0</v>
      </c>
      <c r="S130" s="78">
        <f t="shared" si="7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8">
        <f>КС!D131</f>
        <v>0</v>
      </c>
      <c r="E131" s="78">
        <f>'ДС (пр.03-23)'!D131</f>
        <v>0</v>
      </c>
      <c r="F131" s="78">
        <f t="shared" si="5"/>
        <v>0</v>
      </c>
      <c r="G131" s="78">
        <f>'АПУ профилактика '!D132</f>
        <v>0</v>
      </c>
      <c r="H131" s="78">
        <f>'АПУ профилактика '!M132</f>
        <v>0</v>
      </c>
      <c r="I131" s="78">
        <f>'АПУ неотл.пом.'!D131</f>
        <v>0</v>
      </c>
      <c r="J131" s="78">
        <f>'АПУ обращения Пр. 3-23'!D131</f>
        <v>0</v>
      </c>
      <c r="K131" s="78">
        <f>'ОДИ ПГГ Пр.3-23'!D131</f>
        <v>0</v>
      </c>
      <c r="L131" s="78">
        <v>0</v>
      </c>
      <c r="M131" s="78">
        <v>0</v>
      </c>
      <c r="N131" s="78">
        <f>'ФАП (03-23)'!D131</f>
        <v>0</v>
      </c>
      <c r="O131" s="78"/>
      <c r="P131" s="78">
        <f>СМП!D131</f>
        <v>0</v>
      </c>
      <c r="Q131" s="78">
        <f>'Гемодиализ (пр.03-23)'!D131</f>
        <v>0</v>
      </c>
      <c r="R131" s="78">
        <f>'Мед.реаб.(АПУ,ДС,КС)'!D131</f>
        <v>0</v>
      </c>
      <c r="S131" s="78">
        <f t="shared" si="7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8">
        <f>КС!D132</f>
        <v>0</v>
      </c>
      <c r="E132" s="78">
        <f>'ДС (пр.03-23)'!D132</f>
        <v>0</v>
      </c>
      <c r="F132" s="78">
        <f t="shared" si="5"/>
        <v>224989</v>
      </c>
      <c r="G132" s="78">
        <f>'АПУ профилактика '!D133</f>
        <v>224989</v>
      </c>
      <c r="H132" s="78">
        <f>'АПУ профилактика '!M133</f>
        <v>0</v>
      </c>
      <c r="I132" s="78">
        <f>'АПУ неотл.пом.'!D132</f>
        <v>0</v>
      </c>
      <c r="J132" s="78">
        <f>'АПУ обращения Пр. 3-23'!D132</f>
        <v>0</v>
      </c>
      <c r="K132" s="78">
        <f>'ОДИ ПГГ Пр.3-23'!D132</f>
        <v>0</v>
      </c>
      <c r="L132" s="78">
        <v>0</v>
      </c>
      <c r="M132" s="78">
        <v>0</v>
      </c>
      <c r="N132" s="78">
        <f>'ФАП (03-23)'!D132</f>
        <v>0</v>
      </c>
      <c r="O132" s="78"/>
      <c r="P132" s="78">
        <f>СМП!D132</f>
        <v>0</v>
      </c>
      <c r="Q132" s="78">
        <f>'Гемодиализ (пр.03-23)'!D132</f>
        <v>33304178</v>
      </c>
      <c r="R132" s="78">
        <f>'Мед.реаб.(АПУ,ДС,КС)'!D132</f>
        <v>0</v>
      </c>
      <c r="S132" s="78">
        <f t="shared" si="7"/>
        <v>33529167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>КС!D133</f>
        <v>0</v>
      </c>
      <c r="E133" s="78">
        <f>'ДС (пр.03-23)'!D133</f>
        <v>58830215</v>
      </c>
      <c r="F133" s="78">
        <f t="shared" si="5"/>
        <v>0</v>
      </c>
      <c r="G133" s="78">
        <f>'АПУ профилактика '!D134</f>
        <v>0</v>
      </c>
      <c r="H133" s="78">
        <f>'АПУ профилактика '!M134</f>
        <v>0</v>
      </c>
      <c r="I133" s="78">
        <f>'АПУ неотл.пом.'!D133</f>
        <v>0</v>
      </c>
      <c r="J133" s="78">
        <f>'АПУ обращения Пр. 3-23'!D133</f>
        <v>0</v>
      </c>
      <c r="K133" s="78">
        <f>'ОДИ ПГГ Пр.3-23'!D133</f>
        <v>0</v>
      </c>
      <c r="L133" s="78">
        <v>0</v>
      </c>
      <c r="M133" s="78">
        <v>0</v>
      </c>
      <c r="N133" s="78">
        <f>'ФАП (03-23)'!D133</f>
        <v>0</v>
      </c>
      <c r="O133" s="78"/>
      <c r="P133" s="78">
        <f>СМП!D133</f>
        <v>0</v>
      </c>
      <c r="Q133" s="78">
        <f>'Гемодиализ (пр.03-23)'!D133</f>
        <v>0</v>
      </c>
      <c r="R133" s="78">
        <f>'Мед.реаб.(АПУ,ДС,КС)'!D133</f>
        <v>0</v>
      </c>
      <c r="S133" s="78">
        <f t="shared" si="7"/>
        <v>58830215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8">
        <f>КС!D134</f>
        <v>0</v>
      </c>
      <c r="E134" s="78">
        <f>'ДС (пр.03-23)'!D134</f>
        <v>0</v>
      </c>
      <c r="F134" s="78">
        <f t="shared" si="5"/>
        <v>1640909</v>
      </c>
      <c r="G134" s="78">
        <f>'АПУ профилактика '!D135</f>
        <v>1640909</v>
      </c>
      <c r="H134" s="78">
        <f>'АПУ профилактика '!M135</f>
        <v>0</v>
      </c>
      <c r="I134" s="78">
        <f>'АПУ неотл.пом.'!D134</f>
        <v>0</v>
      </c>
      <c r="J134" s="78">
        <f>'АПУ обращения Пр. 3-23'!D134</f>
        <v>0</v>
      </c>
      <c r="K134" s="78">
        <f>'ОДИ ПГГ Пр.3-23'!D134</f>
        <v>0</v>
      </c>
      <c r="L134" s="78">
        <v>0</v>
      </c>
      <c r="M134" s="78">
        <v>0</v>
      </c>
      <c r="N134" s="78">
        <f>'ФАП (03-23)'!D134</f>
        <v>0</v>
      </c>
      <c r="O134" s="78"/>
      <c r="P134" s="78">
        <f>СМП!D134</f>
        <v>0</v>
      </c>
      <c r="Q134" s="78">
        <f>'Гемодиализ (пр.03-23)'!D134</f>
        <v>239723549</v>
      </c>
      <c r="R134" s="78">
        <f>'Мед.реаб.(АПУ,ДС,КС)'!D134</f>
        <v>0</v>
      </c>
      <c r="S134" s="78">
        <f t="shared" si="7"/>
        <v>241364458</v>
      </c>
    </row>
    <row r="135" spans="1:19" s="1" customFormat="1" ht="24" x14ac:dyDescent="0.2">
      <c r="A135" s="25">
        <v>122</v>
      </c>
      <c r="B135" s="26" t="s">
        <v>211</v>
      </c>
      <c r="C135" s="93" t="s">
        <v>387</v>
      </c>
      <c r="D135" s="78">
        <f>КС!D135</f>
        <v>0</v>
      </c>
      <c r="E135" s="78">
        <f>'ДС (пр.03-23)'!D135</f>
        <v>172562</v>
      </c>
      <c r="F135" s="78">
        <f t="shared" si="5"/>
        <v>0</v>
      </c>
      <c r="G135" s="78">
        <f>'АПУ профилактика '!D136</f>
        <v>0</v>
      </c>
      <c r="H135" s="78">
        <f>'АПУ профилактика '!M136</f>
        <v>0</v>
      </c>
      <c r="I135" s="78">
        <f>'АПУ неотл.пом.'!D135</f>
        <v>0</v>
      </c>
      <c r="J135" s="78">
        <f>'АПУ обращения Пр. 3-23'!D135</f>
        <v>0</v>
      </c>
      <c r="K135" s="78">
        <f>'ОДИ ПГГ Пр.3-23'!D135</f>
        <v>0</v>
      </c>
      <c r="L135" s="78">
        <v>0</v>
      </c>
      <c r="M135" s="78">
        <v>0</v>
      </c>
      <c r="N135" s="78">
        <f>'ФАП (03-23)'!D135</f>
        <v>0</v>
      </c>
      <c r="O135" s="78"/>
      <c r="P135" s="78">
        <f>СМП!D135</f>
        <v>0</v>
      </c>
      <c r="Q135" s="78">
        <f>'Гемодиализ (пр.03-23)'!D135</f>
        <v>0</v>
      </c>
      <c r="R135" s="78">
        <f>'Мед.реаб.(АПУ,ДС,КС)'!D135</f>
        <v>0</v>
      </c>
      <c r="S135" s="78">
        <f t="shared" si="7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8">
        <f>КС!D136</f>
        <v>1986599411</v>
      </c>
      <c r="E136" s="78">
        <f>'ДС (пр.03-23)'!D136</f>
        <v>46786282</v>
      </c>
      <c r="F136" s="78">
        <f t="shared" si="5"/>
        <v>243163349</v>
      </c>
      <c r="G136" s="78">
        <f>'АПУ профилактика '!D137</f>
        <v>82721901</v>
      </c>
      <c r="H136" s="78">
        <f>'АПУ профилактика '!M137</f>
        <v>0</v>
      </c>
      <c r="I136" s="78">
        <f>'АПУ неотл.пом.'!D136</f>
        <v>0</v>
      </c>
      <c r="J136" s="78">
        <f>'АПУ обращения Пр. 3-23'!D136</f>
        <v>0</v>
      </c>
      <c r="K136" s="78">
        <f>'ОДИ ПГГ Пр.3-23'!D136</f>
        <v>144988303</v>
      </c>
      <c r="L136" s="78">
        <v>8601870</v>
      </c>
      <c r="M136" s="78">
        <v>6851275</v>
      </c>
      <c r="N136" s="78">
        <f>'ФАП (03-23)'!D136</f>
        <v>0</v>
      </c>
      <c r="O136" s="78"/>
      <c r="P136" s="78">
        <f>СМП!D136</f>
        <v>0</v>
      </c>
      <c r="Q136" s="78">
        <f>'Гемодиализ (пр.03-23)'!D136</f>
        <v>23111530</v>
      </c>
      <c r="R136" s="78">
        <f>'Мед.реаб.(АПУ,ДС,КС)'!D136</f>
        <v>91665701</v>
      </c>
      <c r="S136" s="78">
        <f t="shared" si="7"/>
        <v>2391326273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8">
        <f>КС!D137</f>
        <v>3108679953</v>
      </c>
      <c r="E137" s="78">
        <f>'ДС (пр.03-23)'!D137</f>
        <v>3385189118</v>
      </c>
      <c r="F137" s="78">
        <f t="shared" si="5"/>
        <v>466863709</v>
      </c>
      <c r="G137" s="78">
        <f>'АПУ профилактика '!D138</f>
        <v>190275338</v>
      </c>
      <c r="H137" s="78">
        <f>'АПУ профилактика '!M138</f>
        <v>0</v>
      </c>
      <c r="I137" s="78">
        <f>'АПУ неотл.пом.'!D137</f>
        <v>0</v>
      </c>
      <c r="J137" s="78">
        <f>'АПУ обращения Пр. 3-23'!D137</f>
        <v>0</v>
      </c>
      <c r="K137" s="78">
        <f>'ОДИ ПГГ Пр.3-23'!D137</f>
        <v>252120054</v>
      </c>
      <c r="L137" s="78">
        <v>15675200</v>
      </c>
      <c r="M137" s="78">
        <v>8793117</v>
      </c>
      <c r="N137" s="78">
        <f>'ФАП (03-23)'!D137</f>
        <v>0</v>
      </c>
      <c r="O137" s="82"/>
      <c r="P137" s="78">
        <f>СМП!D137</f>
        <v>0</v>
      </c>
      <c r="Q137" s="78">
        <f>'Гемодиализ (пр.03-23)'!D137</f>
        <v>0</v>
      </c>
      <c r="R137" s="78">
        <f>'Мед.реаб.(АПУ,ДС,КС)'!D137</f>
        <v>9073000</v>
      </c>
      <c r="S137" s="78">
        <f t="shared" si="7"/>
        <v>6969805780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8">
        <f>КС!D138</f>
        <v>1214481095</v>
      </c>
      <c r="E138" s="78">
        <f>'ДС (пр.03-23)'!D138</f>
        <v>4485158</v>
      </c>
      <c r="F138" s="78">
        <f t="shared" si="5"/>
        <v>55792152</v>
      </c>
      <c r="G138" s="78">
        <f>'АПУ профилактика '!D139</f>
        <v>28335380</v>
      </c>
      <c r="H138" s="78">
        <f>'АПУ профилактика '!M139</f>
        <v>0</v>
      </c>
      <c r="I138" s="78">
        <f>'АПУ неотл.пом.'!D138</f>
        <v>389440</v>
      </c>
      <c r="J138" s="78">
        <f>'АПУ обращения Пр. 3-23'!D138</f>
        <v>0</v>
      </c>
      <c r="K138" s="78">
        <f>'ОДИ ПГГ Пр.3-23'!D138</f>
        <v>24200322</v>
      </c>
      <c r="L138" s="78">
        <v>2867010</v>
      </c>
      <c r="M138" s="78">
        <v>0</v>
      </c>
      <c r="N138" s="78">
        <f>'ФАП (03-23)'!D138</f>
        <v>0</v>
      </c>
      <c r="O138" s="78"/>
      <c r="P138" s="78">
        <f>СМП!D138</f>
        <v>0</v>
      </c>
      <c r="Q138" s="78">
        <f>'Гемодиализ (пр.03-23)'!D138</f>
        <v>2760370</v>
      </c>
      <c r="R138" s="78">
        <f>'Мед.реаб.(АПУ,ДС,КС)'!D138</f>
        <v>32495254</v>
      </c>
      <c r="S138" s="78">
        <f t="shared" si="7"/>
        <v>1310014029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8">
        <f>КС!D139</f>
        <v>915715593</v>
      </c>
      <c r="E139" s="78">
        <f>'ДС (пр.03-23)'!D139</f>
        <v>52870517</v>
      </c>
      <c r="F139" s="78">
        <f t="shared" ref="F139:F153" si="8">G139+H139+I139+J139+K139+L139+N139+O139+M139</f>
        <v>91060068</v>
      </c>
      <c r="G139" s="78">
        <f>'АПУ профилактика '!D140</f>
        <v>45461452</v>
      </c>
      <c r="H139" s="78">
        <f>'АПУ профилактика '!M140</f>
        <v>0</v>
      </c>
      <c r="I139" s="78">
        <f>'АПУ неотл.пом.'!D139</f>
        <v>20943304</v>
      </c>
      <c r="J139" s="78">
        <f>'АПУ обращения Пр. 3-23'!D139</f>
        <v>5645419</v>
      </c>
      <c r="K139" s="78">
        <f>'ОДИ ПГГ Пр.3-23'!D139</f>
        <v>19009893</v>
      </c>
      <c r="L139" s="78">
        <v>0</v>
      </c>
      <c r="M139" s="78">
        <v>0</v>
      </c>
      <c r="N139" s="78">
        <f>'ФАП (03-23)'!D139</f>
        <v>0</v>
      </c>
      <c r="O139" s="78"/>
      <c r="P139" s="78">
        <f>СМП!D139</f>
        <v>0</v>
      </c>
      <c r="Q139" s="78">
        <f>'Гемодиализ (пр.03-23)'!D139</f>
        <v>26570716</v>
      </c>
      <c r="R139" s="78">
        <f>'Мед.реаб.(АПУ,ДС,КС)'!D139</f>
        <v>57481585</v>
      </c>
      <c r="S139" s="78">
        <f t="shared" ref="S139:S153" si="9">D139+E139+F139+P139+Q139+R139</f>
        <v>1143698479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8">
        <f>КС!D140</f>
        <v>275622896</v>
      </c>
      <c r="E140" s="78">
        <f>'ДС (пр.03-23)'!D140</f>
        <v>41458652</v>
      </c>
      <c r="F140" s="78">
        <f t="shared" si="8"/>
        <v>119325708</v>
      </c>
      <c r="G140" s="78">
        <f>'АПУ профилактика '!D141</f>
        <v>19535835</v>
      </c>
      <c r="H140" s="78">
        <f>'АПУ профилактика '!M141</f>
        <v>0</v>
      </c>
      <c r="I140" s="78">
        <f>'АПУ неотл.пом.'!D140</f>
        <v>0</v>
      </c>
      <c r="J140" s="78">
        <f>'АПУ обращения Пр. 3-23'!D140</f>
        <v>60432561</v>
      </c>
      <c r="K140" s="78">
        <f>'ОДИ ПГГ Пр.3-23'!D140</f>
        <v>28520691</v>
      </c>
      <c r="L140" s="78">
        <v>0</v>
      </c>
      <c r="M140" s="78">
        <v>10836621</v>
      </c>
      <c r="N140" s="78">
        <f>'ФАП (03-23)'!D140</f>
        <v>0</v>
      </c>
      <c r="O140" s="78"/>
      <c r="P140" s="78">
        <f>СМП!D140</f>
        <v>0</v>
      </c>
      <c r="Q140" s="78">
        <f>'Гемодиализ (пр.03-23)'!D140</f>
        <v>0</v>
      </c>
      <c r="R140" s="78">
        <f>'Мед.реаб.(АПУ,ДС,КС)'!D140</f>
        <v>0</v>
      </c>
      <c r="S140" s="78">
        <f t="shared" si="9"/>
        <v>436407256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8">
        <f>КС!D141</f>
        <v>1036487540</v>
      </c>
      <c r="E141" s="78">
        <f>'ДС (пр.03-23)'!D141</f>
        <v>30333967</v>
      </c>
      <c r="F141" s="78">
        <f t="shared" si="8"/>
        <v>88191120</v>
      </c>
      <c r="G141" s="78">
        <f>'АПУ профилактика '!D142</f>
        <v>13980083</v>
      </c>
      <c r="H141" s="78">
        <f>'АПУ профилактика '!M142</f>
        <v>0</v>
      </c>
      <c r="I141" s="78">
        <f>'АПУ неотл.пом.'!D141</f>
        <v>0</v>
      </c>
      <c r="J141" s="78">
        <f>'АПУ обращения Пр. 3-23'!D141</f>
        <v>55252849</v>
      </c>
      <c r="K141" s="78">
        <f>'ОДИ ПГГ Пр.3-23'!D141</f>
        <v>11706838</v>
      </c>
      <c r="L141" s="78">
        <v>7251350</v>
      </c>
      <c r="M141" s="78">
        <v>0</v>
      </c>
      <c r="N141" s="78">
        <f>'ФАП (03-23)'!D141</f>
        <v>0</v>
      </c>
      <c r="O141" s="78"/>
      <c r="P141" s="78">
        <f>СМП!D141</f>
        <v>0</v>
      </c>
      <c r="Q141" s="78">
        <f>'Гемодиализ (пр.03-23)'!D141</f>
        <v>0</v>
      </c>
      <c r="R141" s="78">
        <f>'Мед.реаб.(АПУ,ДС,КС)'!D141</f>
        <v>0</v>
      </c>
      <c r="S141" s="78">
        <f t="shared" si="9"/>
        <v>1155012627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8">
        <f>КС!D142</f>
        <v>0</v>
      </c>
      <c r="E142" s="78">
        <f>'ДС (пр.03-23)'!D142</f>
        <v>65054902</v>
      </c>
      <c r="F142" s="78">
        <f t="shared" si="8"/>
        <v>124804980</v>
      </c>
      <c r="G142" s="78">
        <f>'АПУ профилактика '!D143</f>
        <v>31276398</v>
      </c>
      <c r="H142" s="78">
        <f>'АПУ профилактика '!M143</f>
        <v>0</v>
      </c>
      <c r="I142" s="78">
        <f>'АПУ неотл.пом.'!D142</f>
        <v>0</v>
      </c>
      <c r="J142" s="78">
        <f>'АПУ обращения Пр. 3-23'!D142</f>
        <v>0</v>
      </c>
      <c r="K142" s="78">
        <f>'ОДИ ПГГ Пр.3-23'!D142</f>
        <v>74316218</v>
      </c>
      <c r="L142" s="78">
        <v>4441800</v>
      </c>
      <c r="M142" s="78">
        <v>14770564</v>
      </c>
      <c r="N142" s="78">
        <f>'ФАП (03-23)'!D142</f>
        <v>0</v>
      </c>
      <c r="O142" s="78"/>
      <c r="P142" s="78">
        <f>СМП!D142</f>
        <v>0</v>
      </c>
      <c r="Q142" s="78">
        <f>'Гемодиализ (пр.03-23)'!D142</f>
        <v>0</v>
      </c>
      <c r="R142" s="78">
        <f>'Мед.реаб.(АПУ,ДС,КС)'!D142</f>
        <v>0</v>
      </c>
      <c r="S142" s="78">
        <f t="shared" si="9"/>
        <v>189859882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8">
        <f>КС!D143</f>
        <v>0</v>
      </c>
      <c r="E143" s="78">
        <f>'ДС (пр.03-23)'!D143</f>
        <v>0</v>
      </c>
      <c r="F143" s="78">
        <f t="shared" si="8"/>
        <v>13381699</v>
      </c>
      <c r="G143" s="78">
        <f>'АПУ профилактика '!D144</f>
        <v>12625841</v>
      </c>
      <c r="H143" s="78">
        <f>'АПУ профилактика '!M144</f>
        <v>0</v>
      </c>
      <c r="I143" s="78">
        <f>'АПУ неотл.пом.'!D143</f>
        <v>0</v>
      </c>
      <c r="J143" s="78">
        <f>'АПУ обращения Пр. 3-23'!D143</f>
        <v>0</v>
      </c>
      <c r="K143" s="78">
        <f>'ОДИ ПГГ Пр.3-23'!D143</f>
        <v>755858</v>
      </c>
      <c r="L143" s="78">
        <v>0</v>
      </c>
      <c r="M143" s="78">
        <v>0</v>
      </c>
      <c r="N143" s="78">
        <f>'ФАП (03-23)'!D143</f>
        <v>0</v>
      </c>
      <c r="O143" s="78"/>
      <c r="P143" s="78">
        <f>СМП!D143</f>
        <v>0</v>
      </c>
      <c r="Q143" s="78">
        <f>'Гемодиализ (пр.03-23)'!D143</f>
        <v>0</v>
      </c>
      <c r="R143" s="78">
        <f>'Мед.реаб.(АПУ,ДС,КС)'!D143</f>
        <v>141238635.19999999</v>
      </c>
      <c r="S143" s="78">
        <f t="shared" si="9"/>
        <v>154620334.19999999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8">
        <f>КС!D144</f>
        <v>252899859</v>
      </c>
      <c r="E144" s="78">
        <f>'ДС (пр.03-23)'!D144</f>
        <v>7666777</v>
      </c>
      <c r="F144" s="78">
        <f t="shared" si="8"/>
        <v>31453597</v>
      </c>
      <c r="G144" s="78">
        <f>'АПУ профилактика '!D145</f>
        <v>19922188</v>
      </c>
      <c r="H144" s="78">
        <f>'АПУ профилактика '!M145</f>
        <v>0</v>
      </c>
      <c r="I144" s="78">
        <f>'АПУ неотл.пом.'!D144</f>
        <v>0</v>
      </c>
      <c r="J144" s="78">
        <f>'АПУ обращения Пр. 3-23'!D144</f>
        <v>0</v>
      </c>
      <c r="K144" s="78">
        <f>'ОДИ ПГГ Пр.3-23'!D144</f>
        <v>11531409</v>
      </c>
      <c r="L144" s="78">
        <v>0</v>
      </c>
      <c r="M144" s="78">
        <v>0</v>
      </c>
      <c r="N144" s="78">
        <f>'ФАП (03-23)'!D144</f>
        <v>0</v>
      </c>
      <c r="O144" s="78"/>
      <c r="P144" s="78">
        <f>СМП!D144</f>
        <v>0</v>
      </c>
      <c r="Q144" s="78">
        <f>'Гемодиализ (пр.03-23)'!D144</f>
        <v>0</v>
      </c>
      <c r="R144" s="78">
        <f>'Мед.реаб.(АПУ,ДС,КС)'!D144</f>
        <v>190932799.80000001</v>
      </c>
      <c r="S144" s="78">
        <f t="shared" si="9"/>
        <v>482953032.80000001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78">
        <f>КС!D145</f>
        <v>1065701034</v>
      </c>
      <c r="E145" s="78">
        <f>'ДС (пр.03-23)'!D145</f>
        <v>36301351</v>
      </c>
      <c r="F145" s="78">
        <f t="shared" si="8"/>
        <v>355059962</v>
      </c>
      <c r="G145" s="78">
        <f>'АПУ профилактика '!D146</f>
        <v>96090046</v>
      </c>
      <c r="H145" s="78">
        <f>'АПУ профилактика '!M146</f>
        <v>17792730</v>
      </c>
      <c r="I145" s="78">
        <f>'АПУ неотл.пом.'!D145</f>
        <v>39916042</v>
      </c>
      <c r="J145" s="78">
        <f>'АПУ обращения Пр. 3-23'!D145</f>
        <v>98940337</v>
      </c>
      <c r="K145" s="78">
        <f>'ОДИ ПГГ Пр.3-23'!D145</f>
        <v>95819063</v>
      </c>
      <c r="L145" s="78">
        <v>0</v>
      </c>
      <c r="M145" s="78">
        <v>6501744</v>
      </c>
      <c r="N145" s="78">
        <f>'ФАП (03-23)'!D145</f>
        <v>0</v>
      </c>
      <c r="O145" s="78"/>
      <c r="P145" s="78">
        <f>СМП!D145</f>
        <v>0</v>
      </c>
      <c r="Q145" s="78">
        <f>'Гемодиализ (пр.03-23)'!D145</f>
        <v>681930</v>
      </c>
      <c r="R145" s="78">
        <f>'Мед.реаб.(АПУ,ДС,КС)'!D145</f>
        <v>89382621</v>
      </c>
      <c r="S145" s="78">
        <f t="shared" si="9"/>
        <v>1547126898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78">
        <f>КС!D146</f>
        <v>902664394</v>
      </c>
      <c r="E146" s="78">
        <f>'ДС (пр.03-23)'!D146</f>
        <v>66314296</v>
      </c>
      <c r="F146" s="78">
        <f t="shared" si="8"/>
        <v>628656261</v>
      </c>
      <c r="G146" s="78">
        <f>'АПУ профилактика '!D147</f>
        <v>212910858</v>
      </c>
      <c r="H146" s="78">
        <f>'АПУ профилактика '!M147</f>
        <v>46604205</v>
      </c>
      <c r="I146" s="78">
        <f>'АПУ неотл.пом.'!D146</f>
        <v>59966107</v>
      </c>
      <c r="J146" s="78">
        <f>'АПУ обращения Пр. 3-23'!D146</f>
        <v>206327403</v>
      </c>
      <c r="K146" s="78">
        <f>'ОДИ ПГГ Пр.3-23'!D146</f>
        <v>59721187</v>
      </c>
      <c r="L146" s="78">
        <v>0</v>
      </c>
      <c r="M146" s="78">
        <v>7548054</v>
      </c>
      <c r="N146" s="78">
        <f>'ФАП (03-23)'!D146</f>
        <v>35578447</v>
      </c>
      <c r="O146" s="78"/>
      <c r="P146" s="78">
        <f>СМП!D146</f>
        <v>0</v>
      </c>
      <c r="Q146" s="78">
        <f>'Гемодиализ (пр.03-23)'!D146</f>
        <v>757700</v>
      </c>
      <c r="R146" s="78">
        <f>'Мед.реаб.(АПУ,ДС,КС)'!D146</f>
        <v>66689715.799999997</v>
      </c>
      <c r="S146" s="78">
        <f t="shared" si="9"/>
        <v>1665082366.8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78">
        <f>КС!D147</f>
        <v>1676326227</v>
      </c>
      <c r="E147" s="78">
        <f>'ДС (пр.03-23)'!D147</f>
        <v>21129885</v>
      </c>
      <c r="F147" s="78">
        <f t="shared" si="8"/>
        <v>59273371</v>
      </c>
      <c r="G147" s="78">
        <f>'АПУ профилактика '!D148</f>
        <v>1786299</v>
      </c>
      <c r="H147" s="78">
        <f>'АПУ профилактика '!M148</f>
        <v>0</v>
      </c>
      <c r="I147" s="78">
        <f>'АПУ неотл.пом.'!D147</f>
        <v>3115520</v>
      </c>
      <c r="J147" s="78">
        <f>'АПУ обращения Пр. 3-23'!D147</f>
        <v>0</v>
      </c>
      <c r="K147" s="78">
        <f>'ОДИ ПГГ Пр.3-23'!D147</f>
        <v>40290913</v>
      </c>
      <c r="L147" s="78">
        <v>0</v>
      </c>
      <c r="M147" s="78">
        <v>14080639</v>
      </c>
      <c r="N147" s="78">
        <f>'ФАП (03-23)'!D147</f>
        <v>0</v>
      </c>
      <c r="O147" s="82"/>
      <c r="P147" s="78">
        <f>СМП!D147</f>
        <v>0</v>
      </c>
      <c r="Q147" s="78">
        <f>'Гемодиализ (пр.03-23)'!D147</f>
        <v>1894250</v>
      </c>
      <c r="R147" s="78">
        <f>'Мед.реаб.(АПУ,ДС,КС)'!D147</f>
        <v>0</v>
      </c>
      <c r="S147" s="78">
        <f t="shared" si="9"/>
        <v>1758623733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78">
        <f>КС!D148</f>
        <v>0</v>
      </c>
      <c r="E148" s="78">
        <f>'ДС (пр.03-23)'!D148</f>
        <v>0</v>
      </c>
      <c r="F148" s="78">
        <f t="shared" si="8"/>
        <v>50918877</v>
      </c>
      <c r="G148" s="78">
        <f>'АПУ профилактика '!D149</f>
        <v>11929573</v>
      </c>
      <c r="H148" s="78">
        <f>'АПУ профилактика '!M149</f>
        <v>0</v>
      </c>
      <c r="I148" s="78">
        <f>'АПУ неотл.пом.'!D148</f>
        <v>0</v>
      </c>
      <c r="J148" s="78">
        <f>'АПУ обращения Пр. 3-23'!D148</f>
        <v>38989304</v>
      </c>
      <c r="K148" s="78">
        <f>'ОДИ ПГГ Пр.3-23'!D148</f>
        <v>0</v>
      </c>
      <c r="L148" s="78">
        <v>0</v>
      </c>
      <c r="M148" s="78">
        <v>0</v>
      </c>
      <c r="N148" s="78">
        <f>'ФАП (03-23)'!D148</f>
        <v>0</v>
      </c>
      <c r="O148" s="82"/>
      <c r="P148" s="78">
        <f>СМП!D148</f>
        <v>0</v>
      </c>
      <c r="Q148" s="78">
        <f>'Гемодиализ (пр.03-23)'!D148</f>
        <v>0</v>
      </c>
      <c r="R148" s="78">
        <f>'Мед.реаб.(АПУ,ДС,КС)'!D148</f>
        <v>0</v>
      </c>
      <c r="S148" s="78">
        <f t="shared" si="9"/>
        <v>50918877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78">
        <f>КС!D149</f>
        <v>0</v>
      </c>
      <c r="E149" s="78">
        <f>'ДС (пр.03-23)'!D149</f>
        <v>97871345</v>
      </c>
      <c r="F149" s="78">
        <f t="shared" si="8"/>
        <v>434076953</v>
      </c>
      <c r="G149" s="78">
        <f>'АПУ профилактика '!D150</f>
        <v>0</v>
      </c>
      <c r="H149" s="78">
        <f>'АПУ профилактика '!M150</f>
        <v>0</v>
      </c>
      <c r="I149" s="78">
        <f>'АПУ неотл.пом.'!D149</f>
        <v>0</v>
      </c>
      <c r="J149" s="78">
        <f>'АПУ обращения Пр. 3-23'!D149</f>
        <v>0</v>
      </c>
      <c r="K149" s="78">
        <f>'ОДИ ПГГ Пр.3-23'!D149</f>
        <v>0</v>
      </c>
      <c r="L149" s="78">
        <v>434076953</v>
      </c>
      <c r="M149" s="78">
        <v>0</v>
      </c>
      <c r="N149" s="78">
        <f>'ФАП (03-23)'!D149</f>
        <v>0</v>
      </c>
      <c r="O149" s="82"/>
      <c r="P149" s="78">
        <f>СМП!D149</f>
        <v>0</v>
      </c>
      <c r="Q149" s="78">
        <f>'Гемодиализ (пр.03-23)'!D149</f>
        <v>0</v>
      </c>
      <c r="R149" s="78">
        <f>'Мед.реаб.(АПУ,ДС,КС)'!D149</f>
        <v>0</v>
      </c>
      <c r="S149" s="78">
        <f t="shared" si="9"/>
        <v>531948298</v>
      </c>
    </row>
    <row r="150" spans="1:19" ht="12.75" x14ac:dyDescent="0.2">
      <c r="A150" s="25">
        <v>137</v>
      </c>
      <c r="B150" s="68" t="s">
        <v>278</v>
      </c>
      <c r="C150" s="69" t="s">
        <v>279</v>
      </c>
      <c r="D150" s="78">
        <f>КС!D150</f>
        <v>0</v>
      </c>
      <c r="E150" s="78">
        <f>'ДС (пр.03-23)'!D150</f>
        <v>0</v>
      </c>
      <c r="F150" s="78">
        <f t="shared" si="8"/>
        <v>0</v>
      </c>
      <c r="G150" s="78">
        <f>'АПУ профилактика '!D151</f>
        <v>0</v>
      </c>
      <c r="H150" s="78">
        <f>'АПУ профилактика '!M151</f>
        <v>0</v>
      </c>
      <c r="I150" s="78">
        <f>'АПУ неотл.пом.'!D150</f>
        <v>0</v>
      </c>
      <c r="J150" s="78">
        <f>'АПУ обращения Пр. 3-23'!D150</f>
        <v>0</v>
      </c>
      <c r="K150" s="78">
        <f>'ОДИ ПГГ Пр.3-23'!D150</f>
        <v>0</v>
      </c>
      <c r="L150" s="4">
        <v>0</v>
      </c>
      <c r="M150" s="4">
        <v>0</v>
      </c>
      <c r="N150" s="78">
        <f>'ФАП (03-23)'!D150</f>
        <v>0</v>
      </c>
      <c r="O150" s="82"/>
      <c r="P150" s="78">
        <f>СМП!D150</f>
        <v>0</v>
      </c>
      <c r="Q150" s="78">
        <f>'Гемодиализ (пр.03-23)'!D150</f>
        <v>0</v>
      </c>
      <c r="R150" s="78">
        <f>'Мед.реаб.(АПУ,ДС,КС)'!D150</f>
        <v>0</v>
      </c>
      <c r="S150" s="78">
        <f t="shared" si="9"/>
        <v>0</v>
      </c>
    </row>
    <row r="151" spans="1:19" ht="12.75" x14ac:dyDescent="0.2">
      <c r="A151" s="25">
        <v>138</v>
      </c>
      <c r="B151" s="70" t="s">
        <v>280</v>
      </c>
      <c r="C151" s="71" t="s">
        <v>281</v>
      </c>
      <c r="D151" s="78">
        <f>КС!D151</f>
        <v>0</v>
      </c>
      <c r="E151" s="78">
        <f>'ДС (пр.03-23)'!D151</f>
        <v>0</v>
      </c>
      <c r="F151" s="78">
        <f t="shared" si="8"/>
        <v>0</v>
      </c>
      <c r="G151" s="78">
        <f>'АПУ профилактика '!D152</f>
        <v>0</v>
      </c>
      <c r="H151" s="78">
        <f>'АПУ профилактика '!M152</f>
        <v>0</v>
      </c>
      <c r="I151" s="78">
        <f>'АПУ неотл.пом.'!D151</f>
        <v>0</v>
      </c>
      <c r="J151" s="78">
        <f>'АПУ обращения Пр. 3-23'!D151</f>
        <v>0</v>
      </c>
      <c r="K151" s="78">
        <f>'ОДИ ПГГ Пр.3-23'!D151</f>
        <v>0</v>
      </c>
      <c r="L151" s="78">
        <v>0</v>
      </c>
      <c r="M151" s="78">
        <v>0</v>
      </c>
      <c r="N151" s="78">
        <f>'ФАП (03-23)'!D151</f>
        <v>0</v>
      </c>
      <c r="O151" s="82"/>
      <c r="P151" s="78">
        <f>СМП!D151</f>
        <v>0</v>
      </c>
      <c r="Q151" s="78">
        <f>'Гемодиализ (пр.03-23)'!D151</f>
        <v>0</v>
      </c>
      <c r="R151" s="78">
        <f>'Мед.реаб.(АПУ,ДС,КС)'!D151</f>
        <v>0</v>
      </c>
      <c r="S151" s="78">
        <f t="shared" si="9"/>
        <v>0</v>
      </c>
    </row>
    <row r="152" spans="1:19" ht="12.75" x14ac:dyDescent="0.2">
      <c r="A152" s="25">
        <v>139</v>
      </c>
      <c r="B152" s="72" t="s">
        <v>282</v>
      </c>
      <c r="C152" s="73" t="s">
        <v>283</v>
      </c>
      <c r="D152" s="78">
        <f>КС!D152</f>
        <v>0</v>
      </c>
      <c r="E152" s="78">
        <f>'ДС (пр.03-23)'!D152</f>
        <v>0</v>
      </c>
      <c r="F152" s="78">
        <f t="shared" si="8"/>
        <v>0</v>
      </c>
      <c r="G152" s="78">
        <f>'АПУ профилактика '!D153</f>
        <v>0</v>
      </c>
      <c r="H152" s="78">
        <f>'АПУ профилактика '!M153</f>
        <v>0</v>
      </c>
      <c r="I152" s="78">
        <f>'АПУ неотл.пом.'!D152</f>
        <v>0</v>
      </c>
      <c r="J152" s="78">
        <f>'АПУ обращения Пр. 3-23'!D152</f>
        <v>0</v>
      </c>
      <c r="K152" s="78">
        <f>'ОДИ ПГГ Пр.3-23'!D152</f>
        <v>0</v>
      </c>
      <c r="L152" s="78">
        <v>0</v>
      </c>
      <c r="M152" s="78">
        <v>0</v>
      </c>
      <c r="N152" s="78">
        <f>'ФАП (03-23)'!D152</f>
        <v>0</v>
      </c>
      <c r="O152" s="82"/>
      <c r="P152" s="78">
        <f>СМП!D152</f>
        <v>0</v>
      </c>
      <c r="Q152" s="78">
        <f>'Гемодиализ (пр.03-23)'!D152</f>
        <v>0</v>
      </c>
      <c r="R152" s="78">
        <f>'Мед.реаб.(АПУ,ДС,КС)'!D152</f>
        <v>0</v>
      </c>
      <c r="S152" s="78">
        <f t="shared" si="9"/>
        <v>0</v>
      </c>
    </row>
    <row r="153" spans="1:19" x14ac:dyDescent="0.2">
      <c r="A153" s="25">
        <v>140</v>
      </c>
      <c r="B153" s="25" t="s">
        <v>288</v>
      </c>
      <c r="C153" s="74" t="s">
        <v>289</v>
      </c>
      <c r="D153" s="78">
        <f>КС!D153</f>
        <v>0</v>
      </c>
      <c r="E153" s="78">
        <f>'ДС (пр.03-23)'!D153</f>
        <v>0</v>
      </c>
      <c r="F153" s="78">
        <f t="shared" si="8"/>
        <v>0</v>
      </c>
      <c r="G153" s="78">
        <f>'АПУ профилактика '!D154</f>
        <v>0</v>
      </c>
      <c r="H153" s="78">
        <f>'АПУ профилактика '!M154</f>
        <v>0</v>
      </c>
      <c r="I153" s="78">
        <f>'АПУ неотл.пом.'!D153</f>
        <v>0</v>
      </c>
      <c r="J153" s="78">
        <f>'АПУ обращения Пр. 3-23'!D153</f>
        <v>0</v>
      </c>
      <c r="K153" s="78">
        <f>'ОДИ ПГГ Пр.3-23'!D153</f>
        <v>0</v>
      </c>
      <c r="L153" s="78"/>
      <c r="M153" s="78">
        <v>0</v>
      </c>
      <c r="N153" s="78">
        <f>'ФАП (03-23)'!D153</f>
        <v>0</v>
      </c>
      <c r="O153" s="82"/>
      <c r="P153" s="78">
        <f>СМП!D153</f>
        <v>0</v>
      </c>
      <c r="Q153" s="78">
        <f>'Гемодиализ (пр.03-23)'!D153</f>
        <v>0</v>
      </c>
      <c r="R153" s="78">
        <f>'Мед.реаб.(АПУ,ДС,КС)'!D153</f>
        <v>12273214</v>
      </c>
      <c r="S153" s="78">
        <f t="shared" si="9"/>
        <v>12273214</v>
      </c>
    </row>
  </sheetData>
  <mergeCells count="18">
    <mergeCell ref="G6:O6"/>
    <mergeCell ref="Q5:Q7"/>
    <mergeCell ref="A2:V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  <mergeCell ref="P5:P7"/>
    <mergeCell ref="S5:S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H18" sqref="H1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24" t="s">
        <v>343</v>
      </c>
      <c r="B2" s="124"/>
      <c r="C2" s="124"/>
      <c r="D2" s="124"/>
      <c r="E2" s="124"/>
      <c r="F2" s="124"/>
      <c r="G2" s="124"/>
    </row>
    <row r="3" spans="1:7" x14ac:dyDescent="0.2">
      <c r="C3" s="9"/>
      <c r="G3" s="8" t="s">
        <v>309</v>
      </c>
    </row>
    <row r="4" spans="1:7" s="2" customFormat="1" ht="15.75" customHeight="1" x14ac:dyDescent="0.2">
      <c r="A4" s="151" t="s">
        <v>46</v>
      </c>
      <c r="B4" s="151" t="s">
        <v>59</v>
      </c>
      <c r="C4" s="152" t="s">
        <v>47</v>
      </c>
      <c r="D4" s="150" t="s">
        <v>339</v>
      </c>
      <c r="E4" s="150"/>
      <c r="F4" s="150"/>
      <c r="G4" s="150"/>
    </row>
    <row r="5" spans="1:7" ht="15" customHeight="1" x14ac:dyDescent="0.2">
      <c r="A5" s="151"/>
      <c r="B5" s="151"/>
      <c r="C5" s="152"/>
      <c r="D5" s="150" t="s">
        <v>303</v>
      </c>
      <c r="E5" s="150" t="s">
        <v>340</v>
      </c>
      <c r="F5" s="150" t="s">
        <v>341</v>
      </c>
      <c r="G5" s="150" t="s">
        <v>342</v>
      </c>
    </row>
    <row r="6" spans="1:7" ht="14.25" customHeight="1" x14ac:dyDescent="0.2">
      <c r="A6" s="151"/>
      <c r="B6" s="151"/>
      <c r="C6" s="152"/>
      <c r="D6" s="150"/>
      <c r="E6" s="150"/>
      <c r="F6" s="150"/>
      <c r="G6" s="150"/>
    </row>
    <row r="7" spans="1:7" ht="30.75" customHeight="1" x14ac:dyDescent="0.2">
      <c r="A7" s="151"/>
      <c r="B7" s="151"/>
      <c r="C7" s="152"/>
      <c r="D7" s="150"/>
      <c r="E7" s="150"/>
      <c r="F7" s="150"/>
      <c r="G7" s="150"/>
    </row>
    <row r="8" spans="1:7" s="2" customFormat="1" x14ac:dyDescent="0.2">
      <c r="A8" s="149" t="s">
        <v>248</v>
      </c>
      <c r="B8" s="149"/>
      <c r="C8" s="149"/>
      <c r="D8" s="79">
        <f>D9+D10</f>
        <v>4151436195</v>
      </c>
      <c r="E8" s="79">
        <f t="shared" ref="E8:G8" si="0">E9+E10</f>
        <v>3870865560</v>
      </c>
      <c r="F8" s="79">
        <f t="shared" si="0"/>
        <v>33559780</v>
      </c>
      <c r="G8" s="79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80">
        <v>85897831</v>
      </c>
      <c r="E9" s="80"/>
      <c r="F9" s="80"/>
      <c r="G9" s="80"/>
    </row>
    <row r="10" spans="1:7" s="2" customFormat="1" x14ac:dyDescent="0.2">
      <c r="A10" s="149" t="s">
        <v>247</v>
      </c>
      <c r="B10" s="149"/>
      <c r="C10" s="149"/>
      <c r="D10" s="79">
        <f>SUM(D11:D153)</f>
        <v>4065538364</v>
      </c>
      <c r="E10" s="79">
        <f>SUM(E11:E153)</f>
        <v>3870865560</v>
      </c>
      <c r="F10" s="79">
        <f t="shared" ref="F10:G10" si="1">SUM(F11:F153)</f>
        <v>33559780</v>
      </c>
      <c r="G10" s="79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>SUM(E11:G11)</f>
        <v>0</v>
      </c>
      <c r="E11" s="78"/>
      <c r="F11" s="78"/>
      <c r="G11" s="78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8">
        <f t="shared" ref="D12:D75" si="2">SUM(E12:G12)</f>
        <v>0</v>
      </c>
      <c r="E12" s="78"/>
      <c r="F12" s="78"/>
      <c r="G12" s="78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156085380</v>
      </c>
      <c r="E13" s="81">
        <v>152758005</v>
      </c>
      <c r="F13" s="81">
        <v>3327375</v>
      </c>
      <c r="G13" s="81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0</v>
      </c>
      <c r="E14" s="78"/>
      <c r="F14" s="78"/>
      <c r="G14" s="78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0</v>
      </c>
      <c r="E15" s="78"/>
      <c r="F15" s="78"/>
      <c r="G15" s="78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324746681</v>
      </c>
      <c r="E16" s="81">
        <v>319974420</v>
      </c>
      <c r="F16" s="81">
        <v>4772261</v>
      </c>
      <c r="G16" s="81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0</v>
      </c>
      <c r="E17" s="78"/>
      <c r="F17" s="78"/>
      <c r="G17" s="78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0</v>
      </c>
      <c r="E18" s="78"/>
      <c r="F18" s="78"/>
      <c r="G18" s="78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0</v>
      </c>
      <c r="E19" s="78"/>
      <c r="F19" s="78"/>
      <c r="G19" s="78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0</v>
      </c>
      <c r="E20" s="78"/>
      <c r="F20" s="78"/>
      <c r="G20" s="78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0</v>
      </c>
      <c r="E21" s="78"/>
      <c r="F21" s="78"/>
      <c r="G21" s="78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0</v>
      </c>
      <c r="E22" s="78"/>
      <c r="F22" s="78"/>
      <c r="G22" s="78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/>
      <c r="F23" s="78"/>
      <c r="G23" s="78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/>
      <c r="F24" s="78"/>
      <c r="G24" s="78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0</v>
      </c>
      <c r="E25" s="78"/>
      <c r="F25" s="78"/>
      <c r="G25" s="78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0</v>
      </c>
      <c r="E26" s="78"/>
      <c r="F26" s="78"/>
      <c r="G26" s="78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0</v>
      </c>
      <c r="E27" s="78"/>
      <c r="F27" s="78"/>
      <c r="G27" s="78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222799397</v>
      </c>
      <c r="E28" s="81">
        <v>220915977</v>
      </c>
      <c r="F28" s="81">
        <v>1883420</v>
      </c>
      <c r="G28" s="81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0</v>
      </c>
      <c r="E29" s="78"/>
      <c r="F29" s="78"/>
      <c r="G29" s="78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0</v>
      </c>
      <c r="E30" s="78"/>
      <c r="F30" s="78"/>
      <c r="G30" s="78"/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0</v>
      </c>
      <c r="E31" s="82"/>
      <c r="F31" s="82"/>
      <c r="G31" s="82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151763448</v>
      </c>
      <c r="E32" s="81">
        <v>150382273</v>
      </c>
      <c r="F32" s="81">
        <v>1381175</v>
      </c>
      <c r="G32" s="81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24201955</v>
      </c>
      <c r="E33" s="81">
        <v>23740619</v>
      </c>
      <c r="F33" s="81">
        <v>461336</v>
      </c>
      <c r="G33" s="81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/>
      <c r="F34" s="78"/>
      <c r="G34" s="78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/>
      <c r="F35" s="78"/>
      <c r="G35" s="78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0</v>
      </c>
      <c r="E36" s="78"/>
      <c r="F36" s="78"/>
      <c r="G36" s="78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0</v>
      </c>
      <c r="E37" s="78"/>
      <c r="F37" s="78"/>
      <c r="G37" s="78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0</v>
      </c>
      <c r="E38" s="78"/>
      <c r="F38" s="78"/>
      <c r="G38" s="78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0</v>
      </c>
      <c r="E39" s="78"/>
      <c r="F39" s="78"/>
      <c r="G39" s="78"/>
    </row>
    <row r="40" spans="1:7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649367174</v>
      </c>
      <c r="E40" s="81">
        <v>644654434</v>
      </c>
      <c r="F40" s="81">
        <v>4712740</v>
      </c>
      <c r="G40" s="81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0</v>
      </c>
      <c r="E41" s="81"/>
      <c r="F41" s="81"/>
      <c r="G41" s="81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228613968</v>
      </c>
      <c r="E42" s="81">
        <v>224533225</v>
      </c>
      <c r="F42" s="81">
        <v>4080743</v>
      </c>
      <c r="G42" s="81"/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0</v>
      </c>
      <c r="E43" s="82"/>
      <c r="F43" s="82"/>
      <c r="G43" s="82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0</v>
      </c>
      <c r="E44" s="78"/>
      <c r="F44" s="78"/>
      <c r="G44" s="78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0</v>
      </c>
      <c r="E45" s="78"/>
      <c r="F45" s="78"/>
      <c r="G45" s="78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0</v>
      </c>
      <c r="E46" s="78"/>
      <c r="F46" s="78"/>
      <c r="G46" s="78"/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0</v>
      </c>
      <c r="E47" s="82"/>
      <c r="F47" s="82"/>
      <c r="G47" s="82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0</v>
      </c>
      <c r="E48" s="78"/>
      <c r="F48" s="78"/>
      <c r="G48" s="78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0</v>
      </c>
      <c r="E49" s="78"/>
      <c r="F49" s="78"/>
      <c r="G49" s="78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0</v>
      </c>
      <c r="E50" s="78"/>
      <c r="F50" s="78"/>
      <c r="G50" s="78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0</v>
      </c>
      <c r="E51" s="78"/>
      <c r="F51" s="78"/>
      <c r="G51" s="78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0</v>
      </c>
      <c r="E52" s="78"/>
      <c r="F52" s="78"/>
      <c r="G52" s="78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392863789</v>
      </c>
      <c r="E53" s="81">
        <v>386648504</v>
      </c>
      <c r="F53" s="81">
        <v>6215285</v>
      </c>
      <c r="G53" s="81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0</v>
      </c>
      <c r="E54" s="78"/>
      <c r="F54" s="78"/>
      <c r="G54" s="78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0</v>
      </c>
      <c r="E55" s="78"/>
      <c r="F55" s="78"/>
      <c r="G55" s="78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0</v>
      </c>
      <c r="E56" s="78"/>
      <c r="F56" s="78"/>
      <c r="G56" s="78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0</v>
      </c>
      <c r="E57" s="78"/>
      <c r="F57" s="78"/>
      <c r="G57" s="78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0</v>
      </c>
      <c r="E58" s="78"/>
      <c r="F58" s="78"/>
      <c r="G58" s="78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0</v>
      </c>
      <c r="E59" s="78"/>
      <c r="F59" s="78"/>
      <c r="G59" s="78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0</v>
      </c>
      <c r="E60" s="78"/>
      <c r="F60" s="78"/>
      <c r="G60" s="78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0</v>
      </c>
      <c r="E61" s="78"/>
      <c r="F61" s="78"/>
      <c r="G61" s="78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0</v>
      </c>
      <c r="E62" s="78"/>
      <c r="F62" s="78"/>
      <c r="G62" s="78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0</v>
      </c>
      <c r="E63" s="78"/>
      <c r="F63" s="78"/>
      <c r="G63" s="78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0</v>
      </c>
      <c r="E64" s="78"/>
      <c r="F64" s="78"/>
      <c r="G64" s="78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/>
      <c r="F65" s="78"/>
      <c r="G65" s="78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/>
      <c r="F66" s="78"/>
      <c r="G66" s="78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0</v>
      </c>
      <c r="E67" s="78"/>
      <c r="F67" s="78"/>
      <c r="G67" s="78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0</v>
      </c>
      <c r="E68" s="78"/>
      <c r="F68" s="78"/>
      <c r="G68" s="78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0</v>
      </c>
      <c r="E69" s="78"/>
      <c r="F69" s="78"/>
      <c r="G69" s="78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0</v>
      </c>
      <c r="E70" s="78"/>
      <c r="F70" s="78"/>
      <c r="G70" s="78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si="2"/>
        <v>0</v>
      </c>
      <c r="E71" s="78"/>
      <c r="F71" s="78"/>
      <c r="G71" s="78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2"/>
        <v>0</v>
      </c>
      <c r="E72" s="78"/>
      <c r="F72" s="78"/>
      <c r="G72" s="78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2"/>
        <v>0</v>
      </c>
      <c r="E73" s="78"/>
      <c r="F73" s="78"/>
      <c r="G73" s="78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8">
        <f t="shared" si="2"/>
        <v>0</v>
      </c>
      <c r="E74" s="78"/>
      <c r="F74" s="78"/>
      <c r="G74" s="78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8">
        <f t="shared" si="2"/>
        <v>0</v>
      </c>
      <c r="E75" s="78"/>
      <c r="F75" s="78"/>
      <c r="G75" s="78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8">
        <f t="shared" ref="D76:D139" si="3">SUM(E76:G76)</f>
        <v>0</v>
      </c>
      <c r="E76" s="78"/>
      <c r="F76" s="78"/>
      <c r="G76" s="78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0</v>
      </c>
      <c r="E77" s="78"/>
      <c r="F77" s="78"/>
      <c r="G77" s="78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0</v>
      </c>
      <c r="E78" s="78"/>
      <c r="F78" s="78"/>
      <c r="G78" s="78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0</v>
      </c>
      <c r="E79" s="78"/>
      <c r="F79" s="78"/>
      <c r="G79" s="78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0</v>
      </c>
      <c r="E80" s="78"/>
      <c r="F80" s="78"/>
      <c r="G80" s="78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0</v>
      </c>
      <c r="E81" s="78"/>
      <c r="F81" s="78"/>
      <c r="G81" s="78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0</v>
      </c>
      <c r="E82" s="78"/>
      <c r="F82" s="78"/>
      <c r="G82" s="78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0</v>
      </c>
      <c r="E83" s="78"/>
      <c r="F83" s="78"/>
      <c r="G83" s="78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0</v>
      </c>
      <c r="E84" s="78"/>
      <c r="F84" s="78"/>
      <c r="G84" s="78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0</v>
      </c>
      <c r="E85" s="78"/>
      <c r="F85" s="78"/>
      <c r="G85" s="78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0</v>
      </c>
      <c r="E86" s="78"/>
      <c r="F86" s="78"/>
      <c r="G86" s="78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0</v>
      </c>
      <c r="E87" s="78"/>
      <c r="F87" s="78"/>
      <c r="G87" s="78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0</v>
      </c>
      <c r="E88" s="78"/>
      <c r="F88" s="78"/>
      <c r="G88" s="78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0</v>
      </c>
      <c r="E89" s="78"/>
      <c r="F89" s="78"/>
      <c r="G89" s="78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0</v>
      </c>
      <c r="E90" s="78"/>
      <c r="F90" s="78"/>
      <c r="G90" s="78"/>
    </row>
    <row r="91" spans="1:7" s="1" customFormat="1" x14ac:dyDescent="0.2">
      <c r="A91" s="25">
        <v>81</v>
      </c>
      <c r="B91" s="12" t="s">
        <v>152</v>
      </c>
      <c r="C91" s="10" t="s">
        <v>391</v>
      </c>
      <c r="D91" s="78">
        <f t="shared" si="3"/>
        <v>0</v>
      </c>
      <c r="E91" s="78"/>
      <c r="F91" s="78"/>
      <c r="G91" s="78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1811018543</v>
      </c>
      <c r="E92" s="78">
        <v>1644059003</v>
      </c>
      <c r="F92" s="78">
        <v>5846516</v>
      </c>
      <c r="G92" s="78">
        <v>161113024</v>
      </c>
    </row>
    <row r="93" spans="1:7" s="1" customFormat="1" ht="24" x14ac:dyDescent="0.2">
      <c r="A93" s="128">
        <v>83</v>
      </c>
      <c r="B93" s="131" t="s">
        <v>154</v>
      </c>
      <c r="C93" s="17" t="s">
        <v>274</v>
      </c>
      <c r="D93" s="78">
        <f t="shared" si="3"/>
        <v>0</v>
      </c>
      <c r="E93" s="78"/>
      <c r="F93" s="78"/>
      <c r="G93" s="78"/>
    </row>
    <row r="94" spans="1:7" s="1" customFormat="1" ht="36" x14ac:dyDescent="0.2">
      <c r="A94" s="129"/>
      <c r="B94" s="132"/>
      <c r="C94" s="10" t="s">
        <v>389</v>
      </c>
      <c r="D94" s="78">
        <f t="shared" si="3"/>
        <v>0</v>
      </c>
      <c r="E94" s="78"/>
      <c r="F94" s="78"/>
      <c r="G94" s="78"/>
    </row>
    <row r="95" spans="1:7" s="1" customFormat="1" ht="24" x14ac:dyDescent="0.2">
      <c r="A95" s="129"/>
      <c r="B95" s="132"/>
      <c r="C95" s="10" t="s">
        <v>275</v>
      </c>
      <c r="D95" s="78">
        <f t="shared" si="3"/>
        <v>0</v>
      </c>
      <c r="E95" s="78"/>
      <c r="F95" s="78"/>
      <c r="G95" s="78"/>
    </row>
    <row r="96" spans="1:7" s="1" customFormat="1" ht="36" x14ac:dyDescent="0.2">
      <c r="A96" s="130"/>
      <c r="B96" s="133"/>
      <c r="C96" s="28" t="s">
        <v>390</v>
      </c>
      <c r="D96" s="78">
        <f t="shared" si="3"/>
        <v>0</v>
      </c>
      <c r="E96" s="78"/>
      <c r="F96" s="78"/>
      <c r="G96" s="78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0</v>
      </c>
      <c r="E97" s="78"/>
      <c r="F97" s="78"/>
      <c r="G97" s="78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0</v>
      </c>
      <c r="E98" s="78"/>
      <c r="F98" s="78"/>
      <c r="G98" s="78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0</v>
      </c>
      <c r="E99" s="78"/>
      <c r="F99" s="78"/>
      <c r="G99" s="78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0</v>
      </c>
      <c r="E100" s="78"/>
      <c r="F100" s="78"/>
      <c r="G100" s="78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0</v>
      </c>
      <c r="E101" s="78"/>
      <c r="F101" s="78"/>
      <c r="G101" s="78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0</v>
      </c>
      <c r="E102" s="78"/>
      <c r="F102" s="78"/>
      <c r="G102" s="78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0</v>
      </c>
      <c r="E103" s="78"/>
      <c r="F103" s="78"/>
      <c r="G103" s="78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0</v>
      </c>
      <c r="E104" s="78"/>
      <c r="F104" s="78"/>
      <c r="G104" s="78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0</v>
      </c>
      <c r="E105" s="78"/>
      <c r="F105" s="78"/>
      <c r="G105" s="78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0</v>
      </c>
      <c r="E106" s="78"/>
      <c r="F106" s="78"/>
      <c r="G106" s="78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0</v>
      </c>
      <c r="E107" s="78"/>
      <c r="F107" s="78"/>
      <c r="G107" s="78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0</v>
      </c>
      <c r="E108" s="78"/>
      <c r="F108" s="78"/>
      <c r="G108" s="78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0</v>
      </c>
      <c r="E109" s="78"/>
      <c r="F109" s="78"/>
      <c r="G109" s="78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104078029</v>
      </c>
      <c r="E110" s="81">
        <v>103199100</v>
      </c>
      <c r="F110" s="81">
        <v>878929</v>
      </c>
      <c r="G110" s="81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0</v>
      </c>
      <c r="E111" s="78"/>
      <c r="F111" s="78"/>
      <c r="G111" s="78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0</v>
      </c>
      <c r="E112" s="78"/>
      <c r="F112" s="78"/>
      <c r="G112" s="78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0</v>
      </c>
      <c r="E113" s="78"/>
      <c r="F113" s="78"/>
      <c r="G113" s="78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0</v>
      </c>
      <c r="E114" s="78"/>
      <c r="F114" s="78"/>
      <c r="G114" s="78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/>
      <c r="F115" s="78"/>
      <c r="G115" s="78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/>
      <c r="F116" s="78"/>
      <c r="G116" s="78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/>
      <c r="F117" s="78"/>
      <c r="G117" s="78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0</v>
      </c>
      <c r="E118" s="78"/>
      <c r="F118" s="78"/>
      <c r="G118" s="78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/>
      <c r="F119" s="78"/>
      <c r="G119" s="78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/>
      <c r="F120" s="78"/>
      <c r="G120" s="78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/>
      <c r="F121" s="78"/>
      <c r="G121" s="78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/>
      <c r="F122" s="78"/>
      <c r="G122" s="78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/>
      <c r="F123" s="78"/>
      <c r="G123" s="78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/>
      <c r="F124" s="78"/>
      <c r="G124" s="78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/>
      <c r="F125" s="78"/>
      <c r="G125" s="78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0</v>
      </c>
      <c r="E126" s="78"/>
      <c r="F126" s="78"/>
      <c r="G126" s="78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/>
      <c r="F127" s="78"/>
      <c r="G127" s="78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/>
      <c r="F128" s="78"/>
      <c r="G128" s="78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0</v>
      </c>
      <c r="E129" s="78"/>
      <c r="F129" s="78"/>
      <c r="G129" s="78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/>
      <c r="F130" s="78"/>
      <c r="G130" s="78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/>
      <c r="F131" s="78"/>
      <c r="G131" s="78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/>
      <c r="F132" s="78"/>
      <c r="G132" s="78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/>
      <c r="F133" s="78"/>
      <c r="G133" s="78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/>
      <c r="F134" s="78"/>
      <c r="G134" s="78"/>
    </row>
    <row r="135" spans="1:7" s="1" customFormat="1" ht="24" x14ac:dyDescent="0.2">
      <c r="A135" s="25">
        <v>122</v>
      </c>
      <c r="B135" s="26" t="s">
        <v>211</v>
      </c>
      <c r="C135" s="93" t="s">
        <v>387</v>
      </c>
      <c r="D135" s="78">
        <f t="shared" si="3"/>
        <v>0</v>
      </c>
      <c r="E135" s="78"/>
      <c r="F135" s="78"/>
      <c r="G135" s="78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3"/>
        <v>0</v>
      </c>
      <c r="E136" s="78"/>
      <c r="F136" s="78"/>
      <c r="G136" s="78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3"/>
        <v>0</v>
      </c>
      <c r="E137" s="82"/>
      <c r="F137" s="82"/>
      <c r="G137" s="82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8">
        <f t="shared" si="3"/>
        <v>0</v>
      </c>
      <c r="E138" s="78"/>
      <c r="F138" s="78"/>
      <c r="G138" s="78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8">
        <f t="shared" si="3"/>
        <v>0</v>
      </c>
      <c r="E139" s="78"/>
      <c r="F139" s="78"/>
      <c r="G139" s="78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8">
        <f t="shared" ref="D140:D153" si="4">SUM(E140:G140)</f>
        <v>0</v>
      </c>
      <c r="E140" s="78"/>
      <c r="F140" s="78"/>
      <c r="G140" s="78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0</v>
      </c>
      <c r="E141" s="78"/>
      <c r="F141" s="78"/>
      <c r="G141" s="78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/>
      <c r="F142" s="78"/>
      <c r="G142" s="78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/>
      <c r="F143" s="78"/>
      <c r="G143" s="78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/>
      <c r="F144" s="78"/>
      <c r="G144" s="78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0</v>
      </c>
      <c r="E145" s="78"/>
      <c r="F145" s="78"/>
      <c r="G145" s="78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0</v>
      </c>
      <c r="E146" s="78"/>
      <c r="F146" s="78"/>
      <c r="G146" s="78"/>
    </row>
    <row r="147" spans="1:74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82"/>
      <c r="F147" s="82"/>
      <c r="G147" s="82"/>
    </row>
    <row r="148" spans="1:74" x14ac:dyDescent="0.2">
      <c r="A148" s="25">
        <v>135</v>
      </c>
      <c r="B148" s="12" t="s">
        <v>228</v>
      </c>
      <c r="C148" s="10" t="s">
        <v>229</v>
      </c>
      <c r="D148" s="78">
        <f t="shared" si="4"/>
        <v>0</v>
      </c>
      <c r="E148" s="82"/>
      <c r="F148" s="82"/>
      <c r="G148" s="82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/>
      <c r="F149" s="82"/>
      <c r="G149" s="82"/>
    </row>
    <row r="150" spans="1:74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/>
      <c r="F150" s="82"/>
      <c r="G150" s="82"/>
    </row>
    <row r="151" spans="1:74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/>
    </row>
    <row r="152" spans="1:74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/>
    </row>
    <row r="153" spans="1:74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  <c r="G153" s="82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1" activePane="bottomLeft" state="frozen"/>
      <selection pane="bottomLeft" activeCell="D8" sqref="D8:J8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6384" width="9.140625" style="8"/>
  </cols>
  <sheetData>
    <row r="1" spans="1:11" ht="8.25" customHeight="1" x14ac:dyDescent="0.2"/>
    <row r="3" spans="1:11" ht="20.25" customHeight="1" x14ac:dyDescent="0.2">
      <c r="A3" s="153" t="s">
        <v>381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9.75" customHeight="1" x14ac:dyDescent="0.2">
      <c r="A4" s="90"/>
      <c r="B4" s="90"/>
      <c r="C4" s="90"/>
    </row>
    <row r="5" spans="1:11" ht="3.75" customHeight="1" x14ac:dyDescent="0.2">
      <c r="C5" s="9"/>
    </row>
    <row r="6" spans="1:11" s="2" customFormat="1" ht="15.75" customHeight="1" x14ac:dyDescent="0.2">
      <c r="A6" s="154" t="s">
        <v>46</v>
      </c>
      <c r="B6" s="154" t="s">
        <v>59</v>
      </c>
      <c r="C6" s="154" t="s">
        <v>47</v>
      </c>
      <c r="D6" s="154" t="s">
        <v>378</v>
      </c>
      <c r="E6" s="154" t="s">
        <v>392</v>
      </c>
      <c r="F6" s="155" t="s">
        <v>384</v>
      </c>
      <c r="G6" s="155"/>
      <c r="H6" s="155"/>
      <c r="I6" s="155"/>
      <c r="J6" s="159" t="s">
        <v>380</v>
      </c>
    </row>
    <row r="7" spans="1:11" ht="47.25" customHeight="1" x14ac:dyDescent="0.2">
      <c r="A7" s="154"/>
      <c r="B7" s="154"/>
      <c r="C7" s="154"/>
      <c r="D7" s="154"/>
      <c r="E7" s="154"/>
      <c r="F7" s="119" t="s">
        <v>385</v>
      </c>
      <c r="G7" s="91" t="s">
        <v>344</v>
      </c>
      <c r="H7" s="91" t="s">
        <v>386</v>
      </c>
      <c r="I7" s="91" t="s">
        <v>379</v>
      </c>
      <c r="J7" s="159"/>
    </row>
    <row r="8" spans="1:11" s="2" customFormat="1" x14ac:dyDescent="0.2">
      <c r="A8" s="156" t="s">
        <v>248</v>
      </c>
      <c r="B8" s="156"/>
      <c r="C8" s="156"/>
      <c r="D8" s="122">
        <f>D9+D10</f>
        <v>7395611865</v>
      </c>
      <c r="E8" s="122">
        <f t="shared" ref="E8:J8" si="0">E9+E10</f>
        <v>7362395145</v>
      </c>
      <c r="F8" s="122">
        <f t="shared" si="0"/>
        <v>3489743400</v>
      </c>
      <c r="G8" s="122">
        <f t="shared" si="0"/>
        <v>316029070</v>
      </c>
      <c r="H8" s="122">
        <f t="shared" si="0"/>
        <v>10419659</v>
      </c>
      <c r="I8" s="122">
        <f t="shared" si="0"/>
        <v>34402635</v>
      </c>
      <c r="J8" s="122">
        <f t="shared" si="0"/>
        <v>33216720</v>
      </c>
    </row>
    <row r="9" spans="1:11" s="3" customFormat="1" ht="11.25" customHeight="1" x14ac:dyDescent="0.2">
      <c r="A9" s="98"/>
      <c r="B9" s="98"/>
      <c r="C9" s="99" t="s">
        <v>56</v>
      </c>
      <c r="D9" s="103">
        <v>711625408</v>
      </c>
      <c r="E9" s="103">
        <v>711625408</v>
      </c>
      <c r="F9" s="100"/>
      <c r="G9" s="100"/>
      <c r="H9" s="100"/>
      <c r="I9" s="100"/>
      <c r="J9" s="100"/>
    </row>
    <row r="10" spans="1:11" s="2" customFormat="1" x14ac:dyDescent="0.2">
      <c r="A10" s="156" t="s">
        <v>247</v>
      </c>
      <c r="B10" s="156"/>
      <c r="C10" s="156"/>
      <c r="D10" s="122">
        <f>SUM(D11:D153)-D93</f>
        <v>6683986457</v>
      </c>
      <c r="E10" s="122">
        <f>SUM(E11:E153)-E93</f>
        <v>6650769737</v>
      </c>
      <c r="F10" s="122">
        <f t="shared" ref="F10:J10" si="1">SUM(F11:F153)</f>
        <v>3489743400</v>
      </c>
      <c r="G10" s="122">
        <f t="shared" si="1"/>
        <v>316029070</v>
      </c>
      <c r="H10" s="122">
        <f t="shared" si="1"/>
        <v>10419659</v>
      </c>
      <c r="I10" s="122">
        <f t="shared" si="1"/>
        <v>34402635</v>
      </c>
      <c r="J10" s="122">
        <f t="shared" si="1"/>
        <v>33216720</v>
      </c>
    </row>
    <row r="11" spans="1:11" s="1" customFormat="1" ht="12" customHeight="1" x14ac:dyDescent="0.2">
      <c r="A11" s="101">
        <v>1</v>
      </c>
      <c r="B11" s="102" t="s">
        <v>60</v>
      </c>
      <c r="C11" s="93" t="s">
        <v>44</v>
      </c>
      <c r="D11" s="103">
        <f t="shared" ref="D11:D42" si="2">E11+J11</f>
        <v>12159792</v>
      </c>
      <c r="E11" s="103">
        <v>12159792</v>
      </c>
      <c r="F11" s="103"/>
      <c r="G11" s="103"/>
      <c r="H11" s="103"/>
      <c r="I11" s="103"/>
      <c r="J11" s="103"/>
    </row>
    <row r="12" spans="1:11" s="1" customFormat="1" x14ac:dyDescent="0.2">
      <c r="A12" s="101">
        <v>2</v>
      </c>
      <c r="B12" s="102" t="s">
        <v>61</v>
      </c>
      <c r="C12" s="93" t="s">
        <v>232</v>
      </c>
      <c r="D12" s="103">
        <f t="shared" si="2"/>
        <v>12949238</v>
      </c>
      <c r="E12" s="103">
        <v>12949238</v>
      </c>
      <c r="F12" s="103"/>
      <c r="G12" s="103"/>
      <c r="H12" s="103"/>
      <c r="I12" s="103"/>
      <c r="J12" s="103"/>
    </row>
    <row r="13" spans="1:11" s="22" customFormat="1" x14ac:dyDescent="0.2">
      <c r="A13" s="101">
        <v>3</v>
      </c>
      <c r="B13" s="104" t="s">
        <v>62</v>
      </c>
      <c r="C13" s="105" t="s">
        <v>5</v>
      </c>
      <c r="D13" s="103">
        <f t="shared" si="2"/>
        <v>35927542</v>
      </c>
      <c r="E13" s="106">
        <v>35927542</v>
      </c>
      <c r="F13" s="106"/>
      <c r="G13" s="106"/>
      <c r="H13" s="106">
        <v>492822</v>
      </c>
      <c r="I13" s="106"/>
      <c r="J13" s="106"/>
    </row>
    <row r="14" spans="1:11" s="1" customFormat="1" ht="14.25" customHeight="1" x14ac:dyDescent="0.2">
      <c r="A14" s="101">
        <v>4</v>
      </c>
      <c r="B14" s="102" t="s">
        <v>63</v>
      </c>
      <c r="C14" s="93" t="s">
        <v>233</v>
      </c>
      <c r="D14" s="103">
        <f t="shared" si="2"/>
        <v>13417660</v>
      </c>
      <c r="E14" s="103">
        <v>13417660</v>
      </c>
      <c r="F14" s="103"/>
      <c r="G14" s="103"/>
      <c r="H14" s="103"/>
      <c r="I14" s="103"/>
      <c r="J14" s="103"/>
    </row>
    <row r="15" spans="1:11" s="1" customFormat="1" x14ac:dyDescent="0.2">
      <c r="A15" s="101">
        <v>5</v>
      </c>
      <c r="B15" s="102" t="s">
        <v>64</v>
      </c>
      <c r="C15" s="93" t="s">
        <v>8</v>
      </c>
      <c r="D15" s="103">
        <f t="shared" si="2"/>
        <v>14535647</v>
      </c>
      <c r="E15" s="103">
        <v>14535647</v>
      </c>
      <c r="F15" s="103"/>
      <c r="G15" s="103"/>
      <c r="H15" s="103"/>
      <c r="I15" s="103"/>
      <c r="J15" s="103"/>
    </row>
    <row r="16" spans="1:11" s="22" customFormat="1" x14ac:dyDescent="0.2">
      <c r="A16" s="101">
        <v>6</v>
      </c>
      <c r="B16" s="104" t="s">
        <v>65</v>
      </c>
      <c r="C16" s="105" t="s">
        <v>66</v>
      </c>
      <c r="D16" s="103">
        <f t="shared" si="2"/>
        <v>93692090</v>
      </c>
      <c r="E16" s="106">
        <v>93692090</v>
      </c>
      <c r="F16" s="106"/>
      <c r="G16" s="106"/>
      <c r="H16" s="106">
        <v>704031</v>
      </c>
      <c r="I16" s="106"/>
      <c r="J16" s="106"/>
    </row>
    <row r="17" spans="1:10" s="1" customFormat="1" x14ac:dyDescent="0.2">
      <c r="A17" s="101">
        <v>7</v>
      </c>
      <c r="B17" s="102" t="s">
        <v>67</v>
      </c>
      <c r="C17" s="93" t="s">
        <v>234</v>
      </c>
      <c r="D17" s="103">
        <f t="shared" si="2"/>
        <v>34984845</v>
      </c>
      <c r="E17" s="103">
        <v>34984845</v>
      </c>
      <c r="F17" s="103"/>
      <c r="G17" s="103"/>
      <c r="H17" s="103"/>
      <c r="I17" s="103"/>
      <c r="J17" s="103"/>
    </row>
    <row r="18" spans="1:10" s="1" customFormat="1" x14ac:dyDescent="0.2">
      <c r="A18" s="101">
        <v>8</v>
      </c>
      <c r="B18" s="107" t="s">
        <v>68</v>
      </c>
      <c r="C18" s="93" t="s">
        <v>17</v>
      </c>
      <c r="D18" s="103">
        <f t="shared" si="2"/>
        <v>15518498</v>
      </c>
      <c r="E18" s="103">
        <v>15518498</v>
      </c>
      <c r="F18" s="103"/>
      <c r="G18" s="103"/>
      <c r="H18" s="103"/>
      <c r="I18" s="103"/>
      <c r="J18" s="103"/>
    </row>
    <row r="19" spans="1:10" s="1" customFormat="1" x14ac:dyDescent="0.2">
      <c r="A19" s="101">
        <v>9</v>
      </c>
      <c r="B19" s="107" t="s">
        <v>69</v>
      </c>
      <c r="C19" s="93" t="s">
        <v>6</v>
      </c>
      <c r="D19" s="103">
        <f t="shared" si="2"/>
        <v>12774064</v>
      </c>
      <c r="E19" s="103">
        <v>12774064</v>
      </c>
      <c r="F19" s="103"/>
      <c r="G19" s="103"/>
      <c r="H19" s="103"/>
      <c r="I19" s="103"/>
      <c r="J19" s="103"/>
    </row>
    <row r="20" spans="1:10" s="1" customFormat="1" x14ac:dyDescent="0.2">
      <c r="A20" s="101">
        <v>10</v>
      </c>
      <c r="B20" s="107" t="s">
        <v>70</v>
      </c>
      <c r="C20" s="93" t="s">
        <v>18</v>
      </c>
      <c r="D20" s="103">
        <f t="shared" si="2"/>
        <v>16861186</v>
      </c>
      <c r="E20" s="103">
        <v>16861186</v>
      </c>
      <c r="F20" s="103"/>
      <c r="G20" s="103"/>
      <c r="H20" s="103"/>
      <c r="I20" s="103"/>
      <c r="J20" s="103"/>
    </row>
    <row r="21" spans="1:10" s="1" customFormat="1" x14ac:dyDescent="0.2">
      <c r="A21" s="101">
        <v>11</v>
      </c>
      <c r="B21" s="107" t="s">
        <v>71</v>
      </c>
      <c r="C21" s="93" t="s">
        <v>7</v>
      </c>
      <c r="D21" s="103">
        <f t="shared" si="2"/>
        <v>13457873</v>
      </c>
      <c r="E21" s="103">
        <v>13457873</v>
      </c>
      <c r="F21" s="103"/>
      <c r="G21" s="103"/>
      <c r="H21" s="103"/>
      <c r="I21" s="103"/>
      <c r="J21" s="103"/>
    </row>
    <row r="22" spans="1:10" s="1" customFormat="1" x14ac:dyDescent="0.2">
      <c r="A22" s="101">
        <v>12</v>
      </c>
      <c r="B22" s="107" t="s">
        <v>72</v>
      </c>
      <c r="C22" s="93" t="s">
        <v>19</v>
      </c>
      <c r="D22" s="103">
        <f t="shared" si="2"/>
        <v>26751433</v>
      </c>
      <c r="E22" s="103">
        <v>26751433</v>
      </c>
      <c r="F22" s="103"/>
      <c r="G22" s="103"/>
      <c r="H22" s="103"/>
      <c r="I22" s="103"/>
      <c r="J22" s="103"/>
    </row>
    <row r="23" spans="1:10" s="1" customFormat="1" x14ac:dyDescent="0.2">
      <c r="A23" s="101">
        <v>13</v>
      </c>
      <c r="B23" s="107" t="s">
        <v>256</v>
      </c>
      <c r="C23" s="93" t="s">
        <v>257</v>
      </c>
      <c r="D23" s="103">
        <f t="shared" si="2"/>
        <v>0</v>
      </c>
      <c r="E23" s="103">
        <v>0</v>
      </c>
      <c r="F23" s="103"/>
      <c r="G23" s="103"/>
      <c r="H23" s="103"/>
      <c r="I23" s="103"/>
      <c r="J23" s="103"/>
    </row>
    <row r="24" spans="1:10" s="1" customFormat="1" x14ac:dyDescent="0.2">
      <c r="A24" s="101">
        <v>14</v>
      </c>
      <c r="B24" s="102" t="s">
        <v>73</v>
      </c>
      <c r="C24" s="93" t="s">
        <v>74</v>
      </c>
      <c r="D24" s="103">
        <f t="shared" si="2"/>
        <v>0</v>
      </c>
      <c r="E24" s="103">
        <v>0</v>
      </c>
      <c r="F24" s="103"/>
      <c r="G24" s="103"/>
      <c r="H24" s="103"/>
      <c r="I24" s="103"/>
      <c r="J24" s="103"/>
    </row>
    <row r="25" spans="1:10" s="1" customFormat="1" x14ac:dyDescent="0.2">
      <c r="A25" s="101">
        <v>15</v>
      </c>
      <c r="B25" s="107" t="s">
        <v>75</v>
      </c>
      <c r="C25" s="93" t="s">
        <v>22</v>
      </c>
      <c r="D25" s="103">
        <f t="shared" si="2"/>
        <v>17716154</v>
      </c>
      <c r="E25" s="103">
        <v>17716154</v>
      </c>
      <c r="F25" s="103"/>
      <c r="G25" s="103"/>
      <c r="H25" s="103"/>
      <c r="I25" s="103"/>
      <c r="J25" s="103"/>
    </row>
    <row r="26" spans="1:10" s="1" customFormat="1" x14ac:dyDescent="0.2">
      <c r="A26" s="101">
        <v>16</v>
      </c>
      <c r="B26" s="107" t="s">
        <v>76</v>
      </c>
      <c r="C26" s="93" t="s">
        <v>10</v>
      </c>
      <c r="D26" s="103">
        <f t="shared" si="2"/>
        <v>25135907</v>
      </c>
      <c r="E26" s="103">
        <v>25135907</v>
      </c>
      <c r="F26" s="103"/>
      <c r="G26" s="103"/>
      <c r="H26" s="103"/>
      <c r="I26" s="103"/>
      <c r="J26" s="103"/>
    </row>
    <row r="27" spans="1:10" s="1" customFormat="1" x14ac:dyDescent="0.2">
      <c r="A27" s="101">
        <v>17</v>
      </c>
      <c r="B27" s="107" t="s">
        <v>77</v>
      </c>
      <c r="C27" s="93" t="s">
        <v>235</v>
      </c>
      <c r="D27" s="103">
        <f t="shared" si="2"/>
        <v>31806348</v>
      </c>
      <c r="E27" s="103">
        <v>31806348</v>
      </c>
      <c r="F27" s="103"/>
      <c r="G27" s="103"/>
      <c r="H27" s="103"/>
      <c r="I27" s="103"/>
      <c r="J27" s="103"/>
    </row>
    <row r="28" spans="1:10" s="22" customFormat="1" x14ac:dyDescent="0.2">
      <c r="A28" s="101">
        <v>18</v>
      </c>
      <c r="B28" s="104" t="s">
        <v>78</v>
      </c>
      <c r="C28" s="105" t="s">
        <v>9</v>
      </c>
      <c r="D28" s="103">
        <f t="shared" si="2"/>
        <v>64880199</v>
      </c>
      <c r="E28" s="106">
        <v>64880199</v>
      </c>
      <c r="F28" s="106"/>
      <c r="G28" s="106"/>
      <c r="H28" s="106">
        <v>704031</v>
      </c>
      <c r="I28" s="106"/>
      <c r="J28" s="106"/>
    </row>
    <row r="29" spans="1:10" s="1" customFormat="1" x14ac:dyDescent="0.2">
      <c r="A29" s="101">
        <v>19</v>
      </c>
      <c r="B29" s="102" t="s">
        <v>79</v>
      </c>
      <c r="C29" s="93" t="s">
        <v>11</v>
      </c>
      <c r="D29" s="103">
        <f t="shared" si="2"/>
        <v>10795567</v>
      </c>
      <c r="E29" s="103">
        <v>10795567</v>
      </c>
      <c r="F29" s="103"/>
      <c r="G29" s="103"/>
      <c r="H29" s="103"/>
      <c r="I29" s="103"/>
      <c r="J29" s="103"/>
    </row>
    <row r="30" spans="1:10" s="1" customFormat="1" x14ac:dyDescent="0.2">
      <c r="A30" s="101">
        <v>20</v>
      </c>
      <c r="B30" s="102" t="s">
        <v>80</v>
      </c>
      <c r="C30" s="93" t="s">
        <v>236</v>
      </c>
      <c r="D30" s="103">
        <f t="shared" si="2"/>
        <v>8330324</v>
      </c>
      <c r="E30" s="103">
        <v>8330324</v>
      </c>
      <c r="F30" s="103"/>
      <c r="G30" s="103"/>
      <c r="H30" s="103"/>
      <c r="I30" s="103"/>
      <c r="J30" s="103"/>
    </row>
    <row r="31" spans="1:10" x14ac:dyDescent="0.2">
      <c r="A31" s="101">
        <v>21</v>
      </c>
      <c r="B31" s="102" t="s">
        <v>81</v>
      </c>
      <c r="C31" s="93" t="s">
        <v>82</v>
      </c>
      <c r="D31" s="103">
        <f t="shared" si="2"/>
        <v>42365899</v>
      </c>
      <c r="E31" s="108">
        <v>42365899</v>
      </c>
      <c r="F31" s="108"/>
      <c r="G31" s="108"/>
      <c r="H31" s="108"/>
      <c r="I31" s="108"/>
      <c r="J31" s="108"/>
    </row>
    <row r="32" spans="1:10" s="22" customFormat="1" x14ac:dyDescent="0.2">
      <c r="A32" s="101">
        <v>22</v>
      </c>
      <c r="B32" s="109" t="s">
        <v>83</v>
      </c>
      <c r="C32" s="105" t="s">
        <v>40</v>
      </c>
      <c r="D32" s="103">
        <f t="shared" si="2"/>
        <v>35412650</v>
      </c>
      <c r="E32" s="106">
        <v>35412650</v>
      </c>
      <c r="F32" s="106"/>
      <c r="G32" s="106"/>
      <c r="H32" s="106">
        <v>492822</v>
      </c>
      <c r="I32" s="106"/>
      <c r="J32" s="106"/>
    </row>
    <row r="33" spans="1:10" s="22" customFormat="1" x14ac:dyDescent="0.2">
      <c r="A33" s="101">
        <v>23</v>
      </c>
      <c r="B33" s="104" t="s">
        <v>84</v>
      </c>
      <c r="C33" s="105" t="s">
        <v>85</v>
      </c>
      <c r="D33" s="103">
        <f t="shared" si="2"/>
        <v>7203787</v>
      </c>
      <c r="E33" s="106">
        <v>7203787</v>
      </c>
      <c r="F33" s="106"/>
      <c r="G33" s="106"/>
      <c r="H33" s="106"/>
      <c r="I33" s="106"/>
      <c r="J33" s="106"/>
    </row>
    <row r="34" spans="1:10" s="1" customFormat="1" ht="12" customHeight="1" x14ac:dyDescent="0.2">
      <c r="A34" s="101">
        <v>24</v>
      </c>
      <c r="B34" s="107" t="s">
        <v>86</v>
      </c>
      <c r="C34" s="93" t="s">
        <v>87</v>
      </c>
      <c r="D34" s="103">
        <f t="shared" si="2"/>
        <v>0</v>
      </c>
      <c r="E34" s="103">
        <v>0</v>
      </c>
      <c r="F34" s="103"/>
      <c r="G34" s="103"/>
      <c r="H34" s="103"/>
      <c r="I34" s="103"/>
      <c r="J34" s="103"/>
    </row>
    <row r="35" spans="1:10" s="1" customFormat="1" ht="24" x14ac:dyDescent="0.2">
      <c r="A35" s="101">
        <v>25</v>
      </c>
      <c r="B35" s="107" t="s">
        <v>88</v>
      </c>
      <c r="C35" s="93" t="s">
        <v>89</v>
      </c>
      <c r="D35" s="103">
        <f t="shared" si="2"/>
        <v>0</v>
      </c>
      <c r="E35" s="103">
        <v>0</v>
      </c>
      <c r="F35" s="103"/>
      <c r="G35" s="103"/>
      <c r="H35" s="103"/>
      <c r="I35" s="103"/>
      <c r="J35" s="103"/>
    </row>
    <row r="36" spans="1:10" s="1" customFormat="1" x14ac:dyDescent="0.2">
      <c r="A36" s="101">
        <v>26</v>
      </c>
      <c r="B36" s="102" t="s">
        <v>90</v>
      </c>
      <c r="C36" s="93" t="s">
        <v>91</v>
      </c>
      <c r="D36" s="103">
        <f t="shared" si="2"/>
        <v>66832247</v>
      </c>
      <c r="E36" s="103">
        <v>66832247</v>
      </c>
      <c r="F36" s="103"/>
      <c r="G36" s="103"/>
      <c r="H36" s="103"/>
      <c r="I36" s="103"/>
      <c r="J36" s="103"/>
    </row>
    <row r="37" spans="1:10" s="1" customFormat="1" x14ac:dyDescent="0.2">
      <c r="A37" s="101">
        <v>27</v>
      </c>
      <c r="B37" s="107" t="s">
        <v>92</v>
      </c>
      <c r="C37" s="93" t="s">
        <v>93</v>
      </c>
      <c r="D37" s="103">
        <f t="shared" si="2"/>
        <v>82331469</v>
      </c>
      <c r="E37" s="103">
        <v>82331469</v>
      </c>
      <c r="F37" s="103"/>
      <c r="G37" s="103"/>
      <c r="H37" s="103"/>
      <c r="I37" s="103"/>
      <c r="J37" s="103"/>
    </row>
    <row r="38" spans="1:10" s="1" customFormat="1" ht="15.75" customHeight="1" x14ac:dyDescent="0.2">
      <c r="A38" s="101">
        <v>28</v>
      </c>
      <c r="B38" s="107" t="s">
        <v>94</v>
      </c>
      <c r="C38" s="93" t="s">
        <v>95</v>
      </c>
      <c r="D38" s="103">
        <f t="shared" si="2"/>
        <v>31879772</v>
      </c>
      <c r="E38" s="103">
        <v>31879772</v>
      </c>
      <c r="F38" s="103"/>
      <c r="G38" s="103"/>
      <c r="H38" s="103">
        <v>3520154</v>
      </c>
      <c r="I38" s="103"/>
      <c r="J38" s="103"/>
    </row>
    <row r="39" spans="1:10" s="1" customFormat="1" x14ac:dyDescent="0.2">
      <c r="A39" s="101">
        <v>29</v>
      </c>
      <c r="B39" s="102" t="s">
        <v>96</v>
      </c>
      <c r="C39" s="93" t="s">
        <v>97</v>
      </c>
      <c r="D39" s="103">
        <f t="shared" si="2"/>
        <v>0</v>
      </c>
      <c r="E39" s="103">
        <v>0</v>
      </c>
      <c r="F39" s="103"/>
      <c r="G39" s="103"/>
      <c r="H39" s="103"/>
      <c r="I39" s="103"/>
      <c r="J39" s="103"/>
    </row>
    <row r="40" spans="1:10" s="22" customFormat="1" x14ac:dyDescent="0.2">
      <c r="A40" s="101">
        <v>30</v>
      </c>
      <c r="B40" s="109" t="s">
        <v>98</v>
      </c>
      <c r="C40" s="93" t="s">
        <v>292</v>
      </c>
      <c r="D40" s="103">
        <f t="shared" si="2"/>
        <v>0</v>
      </c>
      <c r="E40" s="106">
        <v>0</v>
      </c>
      <c r="F40" s="106"/>
      <c r="G40" s="106"/>
      <c r="H40" s="106"/>
      <c r="I40" s="106"/>
      <c r="J40" s="106"/>
    </row>
    <row r="41" spans="1:10" s="22" customFormat="1" ht="20.25" customHeight="1" x14ac:dyDescent="0.2">
      <c r="A41" s="101">
        <v>31</v>
      </c>
      <c r="B41" s="104" t="s">
        <v>99</v>
      </c>
      <c r="C41" s="105" t="s">
        <v>57</v>
      </c>
      <c r="D41" s="103">
        <f t="shared" si="2"/>
        <v>5111259</v>
      </c>
      <c r="E41" s="106">
        <v>5111259</v>
      </c>
      <c r="F41" s="106"/>
      <c r="G41" s="106"/>
      <c r="H41" s="106"/>
      <c r="I41" s="106"/>
      <c r="J41" s="106"/>
    </row>
    <row r="42" spans="1:10" s="22" customFormat="1" x14ac:dyDescent="0.2">
      <c r="A42" s="101">
        <v>32</v>
      </c>
      <c r="B42" s="109" t="s">
        <v>100</v>
      </c>
      <c r="C42" s="105" t="s">
        <v>41</v>
      </c>
      <c r="D42" s="103">
        <f t="shared" si="2"/>
        <v>54425452</v>
      </c>
      <c r="E42" s="106">
        <v>54425452</v>
      </c>
      <c r="F42" s="106"/>
      <c r="G42" s="106"/>
      <c r="H42" s="106">
        <v>492822</v>
      </c>
      <c r="I42" s="106"/>
      <c r="J42" s="106"/>
    </row>
    <row r="43" spans="1:10" x14ac:dyDescent="0.2">
      <c r="A43" s="101">
        <v>33</v>
      </c>
      <c r="B43" s="102" t="s">
        <v>101</v>
      </c>
      <c r="C43" s="93" t="s">
        <v>39</v>
      </c>
      <c r="D43" s="103">
        <f t="shared" ref="D43:D74" si="3">E43+J43</f>
        <v>71801607</v>
      </c>
      <c r="E43" s="108">
        <v>71801607</v>
      </c>
      <c r="F43" s="108"/>
      <c r="G43" s="108"/>
      <c r="H43" s="108">
        <v>704031</v>
      </c>
      <c r="I43" s="108"/>
      <c r="J43" s="108"/>
    </row>
    <row r="44" spans="1:10" s="1" customFormat="1" x14ac:dyDescent="0.2">
      <c r="A44" s="101">
        <v>34</v>
      </c>
      <c r="B44" s="102" t="s">
        <v>102</v>
      </c>
      <c r="C44" s="93" t="s">
        <v>16</v>
      </c>
      <c r="D44" s="103">
        <f t="shared" si="3"/>
        <v>14821224</v>
      </c>
      <c r="E44" s="103">
        <v>14821224</v>
      </c>
      <c r="F44" s="103"/>
      <c r="G44" s="103"/>
      <c r="H44" s="103"/>
      <c r="I44" s="103"/>
      <c r="J44" s="103"/>
    </row>
    <row r="45" spans="1:10" s="1" customFormat="1" x14ac:dyDescent="0.2">
      <c r="A45" s="101">
        <v>35</v>
      </c>
      <c r="B45" s="107" t="s">
        <v>103</v>
      </c>
      <c r="C45" s="93" t="s">
        <v>21</v>
      </c>
      <c r="D45" s="103">
        <f t="shared" si="3"/>
        <v>51147529</v>
      </c>
      <c r="E45" s="103">
        <v>51147529</v>
      </c>
      <c r="F45" s="103"/>
      <c r="G45" s="103"/>
      <c r="H45" s="103">
        <v>704031</v>
      </c>
      <c r="I45" s="103"/>
      <c r="J45" s="103"/>
    </row>
    <row r="46" spans="1:10" s="1" customFormat="1" x14ac:dyDescent="0.2">
      <c r="A46" s="101">
        <v>36</v>
      </c>
      <c r="B46" s="102" t="s">
        <v>104</v>
      </c>
      <c r="C46" s="93" t="s">
        <v>25</v>
      </c>
      <c r="D46" s="103">
        <f t="shared" si="3"/>
        <v>18694023</v>
      </c>
      <c r="E46" s="103">
        <v>18694023</v>
      </c>
      <c r="F46" s="103"/>
      <c r="G46" s="103"/>
      <c r="H46" s="103"/>
      <c r="I46" s="103"/>
      <c r="J46" s="103"/>
    </row>
    <row r="47" spans="1:10" x14ac:dyDescent="0.2">
      <c r="A47" s="101">
        <v>37</v>
      </c>
      <c r="B47" s="102" t="s">
        <v>105</v>
      </c>
      <c r="C47" s="93" t="s">
        <v>237</v>
      </c>
      <c r="D47" s="103">
        <f t="shared" si="3"/>
        <v>52303109</v>
      </c>
      <c r="E47" s="108">
        <v>52303109</v>
      </c>
      <c r="F47" s="108"/>
      <c r="G47" s="108"/>
      <c r="H47" s="108">
        <v>704031</v>
      </c>
      <c r="I47" s="108"/>
      <c r="J47" s="108"/>
    </row>
    <row r="48" spans="1:10" s="1" customFormat="1" x14ac:dyDescent="0.2">
      <c r="A48" s="101">
        <v>38</v>
      </c>
      <c r="B48" s="110" t="s">
        <v>106</v>
      </c>
      <c r="C48" s="111" t="s">
        <v>238</v>
      </c>
      <c r="D48" s="103">
        <f t="shared" si="3"/>
        <v>17812195</v>
      </c>
      <c r="E48" s="103">
        <v>17812195</v>
      </c>
      <c r="F48" s="103"/>
      <c r="G48" s="103"/>
      <c r="H48" s="103"/>
      <c r="I48" s="103"/>
      <c r="J48" s="103"/>
    </row>
    <row r="49" spans="1:10" s="1" customFormat="1" x14ac:dyDescent="0.2">
      <c r="A49" s="101">
        <v>39</v>
      </c>
      <c r="B49" s="102" t="s">
        <v>107</v>
      </c>
      <c r="C49" s="93" t="s">
        <v>239</v>
      </c>
      <c r="D49" s="103">
        <f t="shared" si="3"/>
        <v>10574166</v>
      </c>
      <c r="E49" s="103">
        <v>10574166</v>
      </c>
      <c r="F49" s="103"/>
      <c r="G49" s="103"/>
      <c r="H49" s="103"/>
      <c r="I49" s="103"/>
      <c r="J49" s="103"/>
    </row>
    <row r="50" spans="1:10" s="1" customFormat="1" x14ac:dyDescent="0.2">
      <c r="A50" s="101">
        <v>40</v>
      </c>
      <c r="B50" s="102" t="s">
        <v>108</v>
      </c>
      <c r="C50" s="93" t="s">
        <v>24</v>
      </c>
      <c r="D50" s="103">
        <f t="shared" si="3"/>
        <v>19289471</v>
      </c>
      <c r="E50" s="103">
        <v>19289471</v>
      </c>
      <c r="F50" s="103"/>
      <c r="G50" s="103"/>
      <c r="H50" s="103"/>
      <c r="I50" s="103"/>
      <c r="J50" s="103"/>
    </row>
    <row r="51" spans="1:10" s="1" customFormat="1" x14ac:dyDescent="0.2">
      <c r="A51" s="101">
        <v>41</v>
      </c>
      <c r="B51" s="107" t="s">
        <v>109</v>
      </c>
      <c r="C51" s="93" t="s">
        <v>20</v>
      </c>
      <c r="D51" s="103">
        <f t="shared" si="3"/>
        <v>8894223</v>
      </c>
      <c r="E51" s="103">
        <v>8894223</v>
      </c>
      <c r="F51" s="103"/>
      <c r="G51" s="103"/>
      <c r="H51" s="103"/>
      <c r="I51" s="103"/>
      <c r="J51" s="103"/>
    </row>
    <row r="52" spans="1:10" s="1" customFormat="1" x14ac:dyDescent="0.2">
      <c r="A52" s="101">
        <v>42</v>
      </c>
      <c r="B52" s="102" t="s">
        <v>110</v>
      </c>
      <c r="C52" s="93" t="s">
        <v>111</v>
      </c>
      <c r="D52" s="103">
        <f t="shared" si="3"/>
        <v>14757683</v>
      </c>
      <c r="E52" s="103">
        <v>14757683</v>
      </c>
      <c r="F52" s="103"/>
      <c r="G52" s="103"/>
      <c r="H52" s="103"/>
      <c r="I52" s="103">
        <v>5292713</v>
      </c>
      <c r="J52" s="103"/>
    </row>
    <row r="53" spans="1:10" s="22" customFormat="1" x14ac:dyDescent="0.2">
      <c r="A53" s="101">
        <v>43</v>
      </c>
      <c r="B53" s="104" t="s">
        <v>112</v>
      </c>
      <c r="C53" s="105" t="s">
        <v>113</v>
      </c>
      <c r="D53" s="103">
        <f t="shared" si="3"/>
        <v>67675739</v>
      </c>
      <c r="E53" s="106">
        <v>67675739</v>
      </c>
      <c r="F53" s="106"/>
      <c r="G53" s="106"/>
      <c r="H53" s="106">
        <v>704031</v>
      </c>
      <c r="I53" s="106"/>
      <c r="J53" s="106"/>
    </row>
    <row r="54" spans="1:10" s="1" customFormat="1" x14ac:dyDescent="0.2">
      <c r="A54" s="101">
        <v>44</v>
      </c>
      <c r="B54" s="102" t="s">
        <v>114</v>
      </c>
      <c r="C54" s="93" t="s">
        <v>244</v>
      </c>
      <c r="D54" s="103">
        <f t="shared" si="3"/>
        <v>17177474</v>
      </c>
      <c r="E54" s="103">
        <v>17177474</v>
      </c>
      <c r="F54" s="103"/>
      <c r="G54" s="103"/>
      <c r="H54" s="103"/>
      <c r="I54" s="103"/>
      <c r="J54" s="103"/>
    </row>
    <row r="55" spans="1:10" s="1" customFormat="1" ht="10.5" customHeight="1" x14ac:dyDescent="0.2">
      <c r="A55" s="101">
        <v>45</v>
      </c>
      <c r="B55" s="102" t="s">
        <v>115</v>
      </c>
      <c r="C55" s="93" t="s">
        <v>2</v>
      </c>
      <c r="D55" s="103">
        <f t="shared" si="3"/>
        <v>52340468</v>
      </c>
      <c r="E55" s="103">
        <v>52340468</v>
      </c>
      <c r="F55" s="103"/>
      <c r="G55" s="103"/>
      <c r="H55" s="103"/>
      <c r="I55" s="103"/>
      <c r="J55" s="103"/>
    </row>
    <row r="56" spans="1:10" s="1" customFormat="1" x14ac:dyDescent="0.2">
      <c r="A56" s="101">
        <v>46</v>
      </c>
      <c r="B56" s="107" t="s">
        <v>116</v>
      </c>
      <c r="C56" s="93" t="s">
        <v>3</v>
      </c>
      <c r="D56" s="103">
        <f t="shared" si="3"/>
        <v>11642163</v>
      </c>
      <c r="E56" s="103">
        <v>11642163</v>
      </c>
      <c r="F56" s="103"/>
      <c r="G56" s="103"/>
      <c r="H56" s="103"/>
      <c r="I56" s="103"/>
      <c r="J56" s="103"/>
    </row>
    <row r="57" spans="1:10" s="1" customFormat="1" x14ac:dyDescent="0.2">
      <c r="A57" s="101">
        <v>47</v>
      </c>
      <c r="B57" s="107" t="s">
        <v>117</v>
      </c>
      <c r="C57" s="93" t="s">
        <v>240</v>
      </c>
      <c r="D57" s="103">
        <f t="shared" si="3"/>
        <v>19159296</v>
      </c>
      <c r="E57" s="103">
        <v>19159296</v>
      </c>
      <c r="F57" s="103"/>
      <c r="G57" s="103"/>
      <c r="H57" s="103"/>
      <c r="I57" s="103"/>
      <c r="J57" s="103"/>
    </row>
    <row r="58" spans="1:10" s="1" customFormat="1" x14ac:dyDescent="0.2">
      <c r="A58" s="101">
        <v>48</v>
      </c>
      <c r="B58" s="102" t="s">
        <v>118</v>
      </c>
      <c r="C58" s="93" t="s">
        <v>0</v>
      </c>
      <c r="D58" s="103">
        <f t="shared" si="3"/>
        <v>22930960</v>
      </c>
      <c r="E58" s="103">
        <v>22930960</v>
      </c>
      <c r="F58" s="103"/>
      <c r="G58" s="103"/>
      <c r="H58" s="103"/>
      <c r="I58" s="103"/>
      <c r="J58" s="103"/>
    </row>
    <row r="59" spans="1:10" s="1" customFormat="1" ht="10.5" customHeight="1" x14ac:dyDescent="0.2">
      <c r="A59" s="101">
        <v>49</v>
      </c>
      <c r="B59" s="107" t="s">
        <v>119</v>
      </c>
      <c r="C59" s="93" t="s">
        <v>4</v>
      </c>
      <c r="D59" s="103">
        <f t="shared" si="3"/>
        <v>7429888</v>
      </c>
      <c r="E59" s="103">
        <v>7429888</v>
      </c>
      <c r="F59" s="103"/>
      <c r="G59" s="103"/>
      <c r="H59" s="103"/>
      <c r="I59" s="103"/>
      <c r="J59" s="103"/>
    </row>
    <row r="60" spans="1:10" s="1" customFormat="1" x14ac:dyDescent="0.2">
      <c r="A60" s="101">
        <v>50</v>
      </c>
      <c r="B60" s="102" t="s">
        <v>120</v>
      </c>
      <c r="C60" s="93" t="s">
        <v>1</v>
      </c>
      <c r="D60" s="103">
        <f t="shared" si="3"/>
        <v>15229461</v>
      </c>
      <c r="E60" s="103">
        <v>15229461</v>
      </c>
      <c r="F60" s="103"/>
      <c r="G60" s="103"/>
      <c r="H60" s="103"/>
      <c r="I60" s="103"/>
      <c r="J60" s="103"/>
    </row>
    <row r="61" spans="1:10" s="1" customFormat="1" x14ac:dyDescent="0.2">
      <c r="A61" s="101">
        <v>51</v>
      </c>
      <c r="B61" s="107" t="s">
        <v>121</v>
      </c>
      <c r="C61" s="93" t="s">
        <v>241</v>
      </c>
      <c r="D61" s="103">
        <f t="shared" si="3"/>
        <v>21536544</v>
      </c>
      <c r="E61" s="103">
        <v>21536544</v>
      </c>
      <c r="F61" s="103"/>
      <c r="G61" s="103"/>
      <c r="H61" s="103"/>
      <c r="I61" s="103"/>
      <c r="J61" s="103"/>
    </row>
    <row r="62" spans="1:10" s="1" customFormat="1" x14ac:dyDescent="0.2">
      <c r="A62" s="101">
        <v>52</v>
      </c>
      <c r="B62" s="107" t="s">
        <v>122</v>
      </c>
      <c r="C62" s="93" t="s">
        <v>26</v>
      </c>
      <c r="D62" s="103">
        <f t="shared" si="3"/>
        <v>81721074</v>
      </c>
      <c r="E62" s="103">
        <v>81721074</v>
      </c>
      <c r="F62" s="103"/>
      <c r="G62" s="103"/>
      <c r="H62" s="103">
        <v>704031</v>
      </c>
      <c r="I62" s="103"/>
      <c r="J62" s="103"/>
    </row>
    <row r="63" spans="1:10" s="1" customFormat="1" x14ac:dyDescent="0.2">
      <c r="A63" s="101">
        <v>53</v>
      </c>
      <c r="B63" s="107" t="s">
        <v>123</v>
      </c>
      <c r="C63" s="93" t="s">
        <v>242</v>
      </c>
      <c r="D63" s="103">
        <f t="shared" si="3"/>
        <v>13413724</v>
      </c>
      <c r="E63" s="103">
        <v>13413724</v>
      </c>
      <c r="F63" s="103"/>
      <c r="G63" s="103"/>
      <c r="H63" s="103"/>
      <c r="I63" s="103"/>
      <c r="J63" s="103"/>
    </row>
    <row r="64" spans="1:10" s="1" customFormat="1" x14ac:dyDescent="0.2">
      <c r="A64" s="101">
        <v>54</v>
      </c>
      <c r="B64" s="107" t="s">
        <v>124</v>
      </c>
      <c r="C64" s="93" t="s">
        <v>125</v>
      </c>
      <c r="D64" s="103">
        <f t="shared" si="3"/>
        <v>43940</v>
      </c>
      <c r="E64" s="103">
        <v>43940</v>
      </c>
      <c r="F64" s="103"/>
      <c r="G64" s="103"/>
      <c r="H64" s="103"/>
      <c r="I64" s="103"/>
      <c r="J64" s="103"/>
    </row>
    <row r="65" spans="1:10" s="1" customFormat="1" x14ac:dyDescent="0.2">
      <c r="A65" s="101">
        <v>55</v>
      </c>
      <c r="B65" s="107" t="s">
        <v>246</v>
      </c>
      <c r="C65" s="93" t="s">
        <v>245</v>
      </c>
      <c r="D65" s="103">
        <f t="shared" si="3"/>
        <v>0</v>
      </c>
      <c r="E65" s="103">
        <v>0</v>
      </c>
      <c r="F65" s="103"/>
      <c r="G65" s="103"/>
      <c r="H65" s="103"/>
      <c r="I65" s="103"/>
      <c r="J65" s="103"/>
    </row>
    <row r="66" spans="1:10" s="1" customFormat="1" x14ac:dyDescent="0.2">
      <c r="A66" s="101">
        <v>56</v>
      </c>
      <c r="B66" s="107" t="s">
        <v>258</v>
      </c>
      <c r="C66" s="93" t="s">
        <v>259</v>
      </c>
      <c r="D66" s="103">
        <f t="shared" si="3"/>
        <v>0</v>
      </c>
      <c r="E66" s="103">
        <v>0</v>
      </c>
      <c r="F66" s="103"/>
      <c r="G66" s="103"/>
      <c r="H66" s="103"/>
      <c r="I66" s="103"/>
      <c r="J66" s="103"/>
    </row>
    <row r="67" spans="1:10" s="1" customFormat="1" x14ac:dyDescent="0.2">
      <c r="A67" s="101">
        <v>57</v>
      </c>
      <c r="B67" s="107" t="s">
        <v>126</v>
      </c>
      <c r="C67" s="93" t="s">
        <v>54</v>
      </c>
      <c r="D67" s="103">
        <f t="shared" si="3"/>
        <v>24363521</v>
      </c>
      <c r="E67" s="103">
        <v>24363521</v>
      </c>
      <c r="F67" s="103"/>
      <c r="G67" s="103"/>
      <c r="H67" s="103"/>
      <c r="I67" s="103"/>
      <c r="J67" s="103"/>
    </row>
    <row r="68" spans="1:10" s="1" customFormat="1" x14ac:dyDescent="0.2">
      <c r="A68" s="101">
        <v>58</v>
      </c>
      <c r="B68" s="102" t="s">
        <v>127</v>
      </c>
      <c r="C68" s="93" t="s">
        <v>260</v>
      </c>
      <c r="D68" s="103">
        <f t="shared" si="3"/>
        <v>20629862</v>
      </c>
      <c r="E68" s="103">
        <v>20629862</v>
      </c>
      <c r="F68" s="103"/>
      <c r="G68" s="103"/>
      <c r="H68" s="103"/>
      <c r="I68" s="103"/>
      <c r="J68" s="103"/>
    </row>
    <row r="69" spans="1:10" s="1" customFormat="1" ht="24" x14ac:dyDescent="0.2">
      <c r="A69" s="101">
        <v>59</v>
      </c>
      <c r="B69" s="102" t="s">
        <v>128</v>
      </c>
      <c r="C69" s="93" t="s">
        <v>129</v>
      </c>
      <c r="D69" s="103">
        <f t="shared" si="3"/>
        <v>26990970</v>
      </c>
      <c r="E69" s="103">
        <v>26990970</v>
      </c>
      <c r="F69" s="103"/>
      <c r="G69" s="103"/>
      <c r="H69" s="103"/>
      <c r="I69" s="103"/>
      <c r="J69" s="103"/>
    </row>
    <row r="70" spans="1:10" s="1" customFormat="1" ht="23.25" customHeight="1" x14ac:dyDescent="0.2">
      <c r="A70" s="101">
        <v>60</v>
      </c>
      <c r="B70" s="102" t="s">
        <v>130</v>
      </c>
      <c r="C70" s="93" t="s">
        <v>261</v>
      </c>
      <c r="D70" s="103">
        <f t="shared" si="3"/>
        <v>37009043</v>
      </c>
      <c r="E70" s="103">
        <v>37009043</v>
      </c>
      <c r="F70" s="103"/>
      <c r="G70" s="103"/>
      <c r="H70" s="103"/>
      <c r="I70" s="103"/>
      <c r="J70" s="103"/>
    </row>
    <row r="71" spans="1:10" s="1" customFormat="1" ht="27.75" customHeight="1" x14ac:dyDescent="0.2">
      <c r="A71" s="101">
        <v>61</v>
      </c>
      <c r="B71" s="107" t="s">
        <v>131</v>
      </c>
      <c r="C71" s="93" t="s">
        <v>250</v>
      </c>
      <c r="D71" s="103">
        <f t="shared" si="3"/>
        <v>15503986</v>
      </c>
      <c r="E71" s="103">
        <v>15503986</v>
      </c>
      <c r="F71" s="103"/>
      <c r="G71" s="103"/>
      <c r="H71" s="103"/>
      <c r="I71" s="103"/>
      <c r="J71" s="103"/>
    </row>
    <row r="72" spans="1:10" s="1" customFormat="1" ht="24" x14ac:dyDescent="0.2">
      <c r="A72" s="101">
        <v>62</v>
      </c>
      <c r="B72" s="102" t="s">
        <v>132</v>
      </c>
      <c r="C72" s="93" t="s">
        <v>262</v>
      </c>
      <c r="D72" s="103">
        <f t="shared" si="3"/>
        <v>0</v>
      </c>
      <c r="E72" s="103">
        <v>0</v>
      </c>
      <c r="F72" s="103"/>
      <c r="G72" s="103"/>
      <c r="H72" s="103"/>
      <c r="I72" s="103"/>
      <c r="J72" s="103"/>
    </row>
    <row r="73" spans="1:10" s="1" customFormat="1" ht="24" x14ac:dyDescent="0.2">
      <c r="A73" s="101">
        <v>63</v>
      </c>
      <c r="B73" s="102" t="s">
        <v>133</v>
      </c>
      <c r="C73" s="93" t="s">
        <v>263</v>
      </c>
      <c r="D73" s="103">
        <f t="shared" si="3"/>
        <v>0</v>
      </c>
      <c r="E73" s="103">
        <v>0</v>
      </c>
      <c r="F73" s="103"/>
      <c r="G73" s="103"/>
      <c r="H73" s="103"/>
      <c r="I73" s="103"/>
      <c r="J73" s="103"/>
    </row>
    <row r="74" spans="1:10" s="1" customFormat="1" x14ac:dyDescent="0.2">
      <c r="A74" s="101">
        <v>64</v>
      </c>
      <c r="B74" s="102" t="s">
        <v>134</v>
      </c>
      <c r="C74" s="93" t="s">
        <v>264</v>
      </c>
      <c r="D74" s="103">
        <f t="shared" si="3"/>
        <v>45294435</v>
      </c>
      <c r="E74" s="103">
        <v>45294435</v>
      </c>
      <c r="F74" s="103"/>
      <c r="G74" s="103"/>
      <c r="H74" s="103"/>
      <c r="I74" s="103"/>
      <c r="J74" s="103"/>
    </row>
    <row r="75" spans="1:10" s="1" customFormat="1" x14ac:dyDescent="0.2">
      <c r="A75" s="101">
        <v>65</v>
      </c>
      <c r="B75" s="102" t="s">
        <v>135</v>
      </c>
      <c r="C75" s="93" t="s">
        <v>53</v>
      </c>
      <c r="D75" s="103">
        <f t="shared" ref="D75:D93" si="4">E75+J75</f>
        <v>27946713</v>
      </c>
      <c r="E75" s="103">
        <v>27946713</v>
      </c>
      <c r="F75" s="103"/>
      <c r="G75" s="103"/>
      <c r="H75" s="103"/>
      <c r="I75" s="103"/>
      <c r="J75" s="103"/>
    </row>
    <row r="76" spans="1:10" s="1" customFormat="1" x14ac:dyDescent="0.2">
      <c r="A76" s="101">
        <v>66</v>
      </c>
      <c r="B76" s="102" t="s">
        <v>136</v>
      </c>
      <c r="C76" s="93" t="s">
        <v>265</v>
      </c>
      <c r="D76" s="103">
        <f t="shared" si="4"/>
        <v>70140490</v>
      </c>
      <c r="E76" s="103">
        <v>70140490</v>
      </c>
      <c r="F76" s="103">
        <v>394117</v>
      </c>
      <c r="G76" s="103"/>
      <c r="H76" s="103"/>
      <c r="I76" s="103"/>
      <c r="J76" s="103"/>
    </row>
    <row r="77" spans="1:10" s="1" customFormat="1" ht="24" x14ac:dyDescent="0.2">
      <c r="A77" s="101">
        <v>67</v>
      </c>
      <c r="B77" s="102" t="s">
        <v>137</v>
      </c>
      <c r="C77" s="93" t="s">
        <v>266</v>
      </c>
      <c r="D77" s="103">
        <f t="shared" si="4"/>
        <v>0</v>
      </c>
      <c r="E77" s="103">
        <v>0</v>
      </c>
      <c r="F77" s="103"/>
      <c r="G77" s="103"/>
      <c r="H77" s="103"/>
      <c r="I77" s="103"/>
      <c r="J77" s="103"/>
    </row>
    <row r="78" spans="1:10" s="1" customFormat="1" ht="24" x14ac:dyDescent="0.2">
      <c r="A78" s="101">
        <v>68</v>
      </c>
      <c r="B78" s="102" t="s">
        <v>138</v>
      </c>
      <c r="C78" s="93" t="s">
        <v>267</v>
      </c>
      <c r="D78" s="103">
        <f t="shared" si="4"/>
        <v>0</v>
      </c>
      <c r="E78" s="103">
        <v>0</v>
      </c>
      <c r="F78" s="103"/>
      <c r="G78" s="103"/>
      <c r="H78" s="103"/>
      <c r="I78" s="103"/>
      <c r="J78" s="103"/>
    </row>
    <row r="79" spans="1:10" s="1" customFormat="1" ht="24" x14ac:dyDescent="0.2">
      <c r="A79" s="101">
        <v>69</v>
      </c>
      <c r="B79" s="102" t="s">
        <v>139</v>
      </c>
      <c r="C79" s="93" t="s">
        <v>268</v>
      </c>
      <c r="D79" s="103">
        <f t="shared" si="4"/>
        <v>0</v>
      </c>
      <c r="E79" s="103">
        <v>0</v>
      </c>
      <c r="F79" s="103"/>
      <c r="G79" s="103"/>
      <c r="H79" s="103"/>
      <c r="I79" s="103"/>
      <c r="J79" s="103"/>
    </row>
    <row r="80" spans="1:10" s="1" customFormat="1" ht="24" x14ac:dyDescent="0.2">
      <c r="A80" s="101">
        <v>70</v>
      </c>
      <c r="B80" s="102" t="s">
        <v>140</v>
      </c>
      <c r="C80" s="93" t="s">
        <v>269</v>
      </c>
      <c r="D80" s="103">
        <f t="shared" si="4"/>
        <v>0</v>
      </c>
      <c r="E80" s="103">
        <v>0</v>
      </c>
      <c r="F80" s="103"/>
      <c r="G80" s="103"/>
      <c r="H80" s="103"/>
      <c r="I80" s="103"/>
      <c r="J80" s="103"/>
    </row>
    <row r="81" spans="1:10" s="1" customFormat="1" ht="24" x14ac:dyDescent="0.2">
      <c r="A81" s="101">
        <v>71</v>
      </c>
      <c r="B81" s="102" t="s">
        <v>141</v>
      </c>
      <c r="C81" s="93" t="s">
        <v>270</v>
      </c>
      <c r="D81" s="103">
        <f t="shared" si="4"/>
        <v>0</v>
      </c>
      <c r="E81" s="103">
        <v>0</v>
      </c>
      <c r="F81" s="103"/>
      <c r="G81" s="103"/>
      <c r="H81" s="103"/>
      <c r="I81" s="103"/>
      <c r="J81" s="103"/>
    </row>
    <row r="82" spans="1:10" s="1" customFormat="1" ht="24" x14ac:dyDescent="0.2">
      <c r="A82" s="101">
        <v>72</v>
      </c>
      <c r="B82" s="102" t="s">
        <v>142</v>
      </c>
      <c r="C82" s="93" t="s">
        <v>271</v>
      </c>
      <c r="D82" s="103">
        <f t="shared" si="4"/>
        <v>0</v>
      </c>
      <c r="E82" s="103">
        <v>0</v>
      </c>
      <c r="F82" s="103"/>
      <c r="G82" s="103"/>
      <c r="H82" s="103"/>
      <c r="I82" s="103"/>
      <c r="J82" s="103"/>
    </row>
    <row r="83" spans="1:10" s="1" customFormat="1" ht="24" x14ac:dyDescent="0.2">
      <c r="A83" s="101">
        <v>73</v>
      </c>
      <c r="B83" s="102" t="s">
        <v>143</v>
      </c>
      <c r="C83" s="93" t="s">
        <v>272</v>
      </c>
      <c r="D83" s="103">
        <f t="shared" si="4"/>
        <v>0</v>
      </c>
      <c r="E83" s="103">
        <v>0</v>
      </c>
      <c r="F83" s="103"/>
      <c r="G83" s="103"/>
      <c r="H83" s="103"/>
      <c r="I83" s="103"/>
      <c r="J83" s="103"/>
    </row>
    <row r="84" spans="1:10" s="1" customFormat="1" x14ac:dyDescent="0.2">
      <c r="A84" s="101">
        <v>74</v>
      </c>
      <c r="B84" s="107" t="s">
        <v>144</v>
      </c>
      <c r="C84" s="93" t="s">
        <v>145</v>
      </c>
      <c r="D84" s="103">
        <f t="shared" si="4"/>
        <v>53726294</v>
      </c>
      <c r="E84" s="103">
        <v>53726294</v>
      </c>
      <c r="F84" s="103"/>
      <c r="G84" s="103"/>
      <c r="H84" s="103"/>
      <c r="I84" s="103"/>
      <c r="J84" s="103"/>
    </row>
    <row r="85" spans="1:10" s="1" customFormat="1" x14ac:dyDescent="0.2">
      <c r="A85" s="101">
        <v>75</v>
      </c>
      <c r="B85" s="102" t="s">
        <v>146</v>
      </c>
      <c r="C85" s="93" t="s">
        <v>273</v>
      </c>
      <c r="D85" s="103">
        <f t="shared" si="4"/>
        <v>92799781</v>
      </c>
      <c r="E85" s="103">
        <v>92799781</v>
      </c>
      <c r="F85" s="103"/>
      <c r="G85" s="103"/>
      <c r="H85" s="103"/>
      <c r="I85" s="103"/>
      <c r="J85" s="103"/>
    </row>
    <row r="86" spans="1:10" s="1" customFormat="1" x14ac:dyDescent="0.2">
      <c r="A86" s="101">
        <v>76</v>
      </c>
      <c r="B86" s="107" t="s">
        <v>147</v>
      </c>
      <c r="C86" s="93" t="s">
        <v>36</v>
      </c>
      <c r="D86" s="103">
        <f t="shared" si="4"/>
        <v>51576852</v>
      </c>
      <c r="E86" s="103">
        <v>51576852</v>
      </c>
      <c r="F86" s="103"/>
      <c r="G86" s="103"/>
      <c r="H86" s="103"/>
      <c r="I86" s="103"/>
      <c r="J86" s="103"/>
    </row>
    <row r="87" spans="1:10" s="1" customFormat="1" x14ac:dyDescent="0.2">
      <c r="A87" s="101">
        <v>77</v>
      </c>
      <c r="B87" s="102" t="s">
        <v>148</v>
      </c>
      <c r="C87" s="93" t="s">
        <v>38</v>
      </c>
      <c r="D87" s="103">
        <f t="shared" si="4"/>
        <v>13163476</v>
      </c>
      <c r="E87" s="103">
        <v>13163476</v>
      </c>
      <c r="F87" s="103"/>
      <c r="G87" s="103"/>
      <c r="H87" s="103"/>
      <c r="I87" s="103"/>
      <c r="J87" s="103"/>
    </row>
    <row r="88" spans="1:10" s="1" customFormat="1" ht="13.5" customHeight="1" x14ac:dyDescent="0.2">
      <c r="A88" s="101">
        <v>78</v>
      </c>
      <c r="B88" s="102" t="s">
        <v>149</v>
      </c>
      <c r="C88" s="93" t="s">
        <v>37</v>
      </c>
      <c r="D88" s="103">
        <f t="shared" si="4"/>
        <v>99836683</v>
      </c>
      <c r="E88" s="103">
        <v>99836683</v>
      </c>
      <c r="F88" s="103">
        <v>17405382</v>
      </c>
      <c r="G88" s="103"/>
      <c r="H88" s="103"/>
      <c r="I88" s="103"/>
      <c r="J88" s="103"/>
    </row>
    <row r="89" spans="1:10" s="1" customFormat="1" ht="14.25" customHeight="1" x14ac:dyDescent="0.2">
      <c r="A89" s="101">
        <v>79</v>
      </c>
      <c r="B89" s="102" t="s">
        <v>150</v>
      </c>
      <c r="C89" s="93" t="s">
        <v>52</v>
      </c>
      <c r="D89" s="103">
        <f t="shared" si="4"/>
        <v>19267471</v>
      </c>
      <c r="E89" s="103">
        <v>19267471</v>
      </c>
      <c r="F89" s="103"/>
      <c r="G89" s="103"/>
      <c r="H89" s="103"/>
      <c r="I89" s="103"/>
      <c r="J89" s="103"/>
    </row>
    <row r="90" spans="1:10" s="1" customFormat="1" x14ac:dyDescent="0.2">
      <c r="A90" s="101">
        <v>80</v>
      </c>
      <c r="B90" s="102" t="s">
        <v>151</v>
      </c>
      <c r="C90" s="93" t="s">
        <v>254</v>
      </c>
      <c r="D90" s="103">
        <f t="shared" si="4"/>
        <v>69978316</v>
      </c>
      <c r="E90" s="103">
        <v>69978316</v>
      </c>
      <c r="F90" s="103"/>
      <c r="G90" s="103"/>
      <c r="H90" s="103"/>
      <c r="I90" s="103"/>
      <c r="J90" s="103"/>
    </row>
    <row r="91" spans="1:10" s="1" customFormat="1" x14ac:dyDescent="0.2">
      <c r="A91" s="101">
        <v>81</v>
      </c>
      <c r="B91" s="102" t="s">
        <v>152</v>
      </c>
      <c r="C91" s="120" t="s">
        <v>391</v>
      </c>
      <c r="D91" s="103">
        <f t="shared" si="4"/>
        <v>7426708</v>
      </c>
      <c r="E91" s="103">
        <v>7426708</v>
      </c>
      <c r="F91" s="103"/>
      <c r="G91" s="103"/>
      <c r="H91" s="103"/>
      <c r="I91" s="103"/>
      <c r="J91" s="103"/>
    </row>
    <row r="92" spans="1:10" s="1" customFormat="1" x14ac:dyDescent="0.2">
      <c r="A92" s="101">
        <v>82</v>
      </c>
      <c r="B92" s="102" t="s">
        <v>153</v>
      </c>
      <c r="C92" s="93" t="s">
        <v>287</v>
      </c>
      <c r="D92" s="103">
        <f t="shared" si="4"/>
        <v>0</v>
      </c>
      <c r="E92" s="103">
        <v>0</v>
      </c>
      <c r="F92" s="103"/>
      <c r="G92" s="103"/>
      <c r="H92" s="103"/>
      <c r="I92" s="103"/>
      <c r="J92" s="103"/>
    </row>
    <row r="93" spans="1:10" s="1" customFormat="1" ht="24" x14ac:dyDescent="0.2">
      <c r="A93" s="157">
        <v>83</v>
      </c>
      <c r="B93" s="158" t="s">
        <v>154</v>
      </c>
      <c r="C93" s="112" t="s">
        <v>274</v>
      </c>
      <c r="D93" s="103">
        <f t="shared" si="4"/>
        <v>183890325</v>
      </c>
      <c r="E93" s="103">
        <v>183890325</v>
      </c>
      <c r="F93" s="103"/>
      <c r="G93" s="103"/>
      <c r="H93" s="103"/>
      <c r="I93" s="103"/>
      <c r="J93" s="103"/>
    </row>
    <row r="94" spans="1:10" s="1" customFormat="1" ht="36" x14ac:dyDescent="0.2">
      <c r="A94" s="157"/>
      <c r="B94" s="158"/>
      <c r="C94" s="10" t="s">
        <v>389</v>
      </c>
      <c r="D94" s="116"/>
      <c r="E94" s="116"/>
      <c r="F94" s="103"/>
      <c r="G94" s="103"/>
      <c r="H94" s="103"/>
      <c r="I94" s="103"/>
      <c r="J94" s="103"/>
    </row>
    <row r="95" spans="1:10" s="1" customFormat="1" ht="24" x14ac:dyDescent="0.2">
      <c r="A95" s="157"/>
      <c r="B95" s="158"/>
      <c r="C95" s="10" t="s">
        <v>275</v>
      </c>
      <c r="D95" s="103">
        <f>E97+J95</f>
        <v>0</v>
      </c>
      <c r="E95" s="103"/>
      <c r="F95" s="103"/>
      <c r="G95" s="103"/>
      <c r="H95" s="103"/>
      <c r="I95" s="103"/>
      <c r="J95" s="103"/>
    </row>
    <row r="96" spans="1:10" s="1" customFormat="1" ht="36" x14ac:dyDescent="0.2">
      <c r="A96" s="157"/>
      <c r="B96" s="158"/>
      <c r="C96" s="28" t="s">
        <v>390</v>
      </c>
      <c r="D96" s="103">
        <f>E96+J94</f>
        <v>183890325</v>
      </c>
      <c r="E96" s="103">
        <v>183890325</v>
      </c>
      <c r="F96" s="103"/>
      <c r="G96" s="103"/>
      <c r="H96" s="103"/>
      <c r="I96" s="103"/>
      <c r="J96" s="103"/>
    </row>
    <row r="97" spans="1:10" s="1" customFormat="1" ht="24" x14ac:dyDescent="0.2">
      <c r="A97" s="101">
        <v>84</v>
      </c>
      <c r="B97" s="102" t="s">
        <v>155</v>
      </c>
      <c r="C97" s="93" t="s">
        <v>51</v>
      </c>
      <c r="D97" s="103">
        <f t="shared" ref="D97:D128" si="5">E97+J97</f>
        <v>0</v>
      </c>
      <c r="E97" s="103"/>
      <c r="F97" s="103"/>
      <c r="G97" s="103"/>
      <c r="H97" s="103"/>
      <c r="I97" s="103"/>
      <c r="J97" s="103"/>
    </row>
    <row r="98" spans="1:10" s="1" customFormat="1" x14ac:dyDescent="0.2">
      <c r="A98" s="101">
        <v>85</v>
      </c>
      <c r="B98" s="102" t="s">
        <v>156</v>
      </c>
      <c r="C98" s="93" t="s">
        <v>157</v>
      </c>
      <c r="D98" s="103">
        <f t="shared" si="5"/>
        <v>1332001</v>
      </c>
      <c r="E98" s="94">
        <v>1332001</v>
      </c>
      <c r="F98" s="92"/>
      <c r="G98" s="92"/>
      <c r="H98" s="92"/>
      <c r="I98" s="92"/>
      <c r="J98" s="92"/>
    </row>
    <row r="99" spans="1:10" s="1" customFormat="1" x14ac:dyDescent="0.2">
      <c r="A99" s="101">
        <v>86</v>
      </c>
      <c r="B99" s="107" t="s">
        <v>158</v>
      </c>
      <c r="C99" s="93" t="s">
        <v>159</v>
      </c>
      <c r="D99" s="103">
        <f t="shared" si="5"/>
        <v>15639533</v>
      </c>
      <c r="E99" s="94">
        <v>15639533</v>
      </c>
      <c r="F99" s="92"/>
      <c r="G99" s="92"/>
      <c r="H99" s="92"/>
      <c r="I99" s="92"/>
      <c r="J99" s="92"/>
    </row>
    <row r="100" spans="1:10" s="1" customFormat="1" x14ac:dyDescent="0.2">
      <c r="A100" s="101">
        <v>87</v>
      </c>
      <c r="B100" s="102" t="s">
        <v>160</v>
      </c>
      <c r="C100" s="93" t="s">
        <v>28</v>
      </c>
      <c r="D100" s="103">
        <f t="shared" si="5"/>
        <v>9541427</v>
      </c>
      <c r="E100" s="95">
        <v>9541427</v>
      </c>
      <c r="F100" s="92"/>
      <c r="G100" s="92"/>
      <c r="H100" s="92"/>
      <c r="I100" s="92"/>
      <c r="J100" s="92"/>
    </row>
    <row r="101" spans="1:10" s="1" customFormat="1" x14ac:dyDescent="0.2">
      <c r="A101" s="101">
        <v>88</v>
      </c>
      <c r="B101" s="107" t="s">
        <v>161</v>
      </c>
      <c r="C101" s="93" t="s">
        <v>12</v>
      </c>
      <c r="D101" s="103">
        <f t="shared" si="5"/>
        <v>10532032</v>
      </c>
      <c r="E101" s="94">
        <v>10532032</v>
      </c>
      <c r="F101" s="92"/>
      <c r="G101" s="92"/>
      <c r="H101" s="92"/>
      <c r="I101" s="92"/>
      <c r="J101" s="92"/>
    </row>
    <row r="102" spans="1:10" s="1" customFormat="1" x14ac:dyDescent="0.2">
      <c r="A102" s="101">
        <v>89</v>
      </c>
      <c r="B102" s="107" t="s">
        <v>162</v>
      </c>
      <c r="C102" s="93" t="s">
        <v>27</v>
      </c>
      <c r="D102" s="103">
        <f t="shared" si="5"/>
        <v>28194115</v>
      </c>
      <c r="E102" s="94">
        <v>28194115</v>
      </c>
      <c r="F102" s="92"/>
      <c r="G102" s="92"/>
      <c r="H102" s="92"/>
      <c r="I102" s="92"/>
      <c r="J102" s="92"/>
    </row>
    <row r="103" spans="1:10" s="1" customFormat="1" x14ac:dyDescent="0.2">
      <c r="A103" s="101">
        <v>90</v>
      </c>
      <c r="B103" s="102" t="s">
        <v>163</v>
      </c>
      <c r="C103" s="93" t="s">
        <v>45</v>
      </c>
      <c r="D103" s="103">
        <f t="shared" si="5"/>
        <v>13311464</v>
      </c>
      <c r="E103" s="95">
        <v>13311464</v>
      </c>
      <c r="F103" s="92"/>
      <c r="G103" s="92"/>
      <c r="H103" s="92"/>
      <c r="I103" s="92"/>
      <c r="J103" s="92"/>
    </row>
    <row r="104" spans="1:10" s="1" customFormat="1" x14ac:dyDescent="0.2">
      <c r="A104" s="101">
        <v>91</v>
      </c>
      <c r="B104" s="102" t="s">
        <v>164</v>
      </c>
      <c r="C104" s="93" t="s">
        <v>33</v>
      </c>
      <c r="D104" s="103">
        <f t="shared" si="5"/>
        <v>15992782</v>
      </c>
      <c r="E104" s="94">
        <v>15992782</v>
      </c>
      <c r="F104" s="92"/>
      <c r="G104" s="92"/>
      <c r="H104" s="92"/>
      <c r="I104" s="92"/>
      <c r="J104" s="92"/>
    </row>
    <row r="105" spans="1:10" s="1" customFormat="1" x14ac:dyDescent="0.2">
      <c r="A105" s="101">
        <v>92</v>
      </c>
      <c r="B105" s="102" t="s">
        <v>165</v>
      </c>
      <c r="C105" s="93" t="s">
        <v>29</v>
      </c>
      <c r="D105" s="103">
        <f t="shared" si="5"/>
        <v>34413282</v>
      </c>
      <c r="E105" s="95">
        <v>34413282</v>
      </c>
      <c r="F105" s="92"/>
      <c r="G105" s="92"/>
      <c r="H105" s="92"/>
      <c r="I105" s="92"/>
      <c r="J105" s="92"/>
    </row>
    <row r="106" spans="1:10" s="1" customFormat="1" x14ac:dyDescent="0.2">
      <c r="A106" s="101">
        <v>93</v>
      </c>
      <c r="B106" s="102" t="s">
        <v>166</v>
      </c>
      <c r="C106" s="93" t="s">
        <v>30</v>
      </c>
      <c r="D106" s="103">
        <f t="shared" si="5"/>
        <v>28869778</v>
      </c>
      <c r="E106" s="94">
        <v>28869778</v>
      </c>
      <c r="F106" s="92"/>
      <c r="G106" s="92"/>
      <c r="H106" s="92"/>
      <c r="I106" s="92"/>
      <c r="J106" s="92"/>
    </row>
    <row r="107" spans="1:10" s="1" customFormat="1" x14ac:dyDescent="0.2">
      <c r="A107" s="101">
        <v>94</v>
      </c>
      <c r="B107" s="107" t="s">
        <v>167</v>
      </c>
      <c r="C107" s="93" t="s">
        <v>14</v>
      </c>
      <c r="D107" s="103">
        <f t="shared" si="5"/>
        <v>9456801</v>
      </c>
      <c r="E107" s="94">
        <v>9456801</v>
      </c>
      <c r="F107" s="92"/>
      <c r="G107" s="92"/>
      <c r="H107" s="92"/>
      <c r="I107" s="92"/>
      <c r="J107" s="92"/>
    </row>
    <row r="108" spans="1:10" s="1" customFormat="1" x14ac:dyDescent="0.2">
      <c r="A108" s="101">
        <v>95</v>
      </c>
      <c r="B108" s="102" t="s">
        <v>168</v>
      </c>
      <c r="C108" s="93" t="s">
        <v>31</v>
      </c>
      <c r="D108" s="103">
        <f t="shared" si="5"/>
        <v>15178036</v>
      </c>
      <c r="E108" s="96">
        <v>15178036</v>
      </c>
      <c r="F108" s="92"/>
      <c r="G108" s="92"/>
      <c r="H108" s="92"/>
      <c r="I108" s="92"/>
      <c r="J108" s="92"/>
    </row>
    <row r="109" spans="1:10" s="1" customFormat="1" ht="12" customHeight="1" x14ac:dyDescent="0.2">
      <c r="A109" s="101">
        <v>96</v>
      </c>
      <c r="B109" s="102" t="s">
        <v>169</v>
      </c>
      <c r="C109" s="93" t="s">
        <v>15</v>
      </c>
      <c r="D109" s="103">
        <f t="shared" si="5"/>
        <v>15105735</v>
      </c>
      <c r="E109" s="95">
        <v>15105735</v>
      </c>
      <c r="F109" s="92"/>
      <c r="G109" s="92"/>
      <c r="H109" s="92"/>
      <c r="I109" s="92"/>
      <c r="J109" s="92"/>
    </row>
    <row r="110" spans="1:10" s="22" customFormat="1" x14ac:dyDescent="0.2">
      <c r="A110" s="101">
        <v>97</v>
      </c>
      <c r="B110" s="109" t="s">
        <v>170</v>
      </c>
      <c r="C110" s="105" t="s">
        <v>13</v>
      </c>
      <c r="D110" s="103">
        <f t="shared" si="5"/>
        <v>19118097</v>
      </c>
      <c r="E110" s="94">
        <v>19118097</v>
      </c>
      <c r="F110" s="92">
        <v>90485</v>
      </c>
      <c r="G110" s="92"/>
      <c r="H110" s="92">
        <v>492822</v>
      </c>
      <c r="I110" s="92"/>
      <c r="J110" s="92"/>
    </row>
    <row r="111" spans="1:10" s="1" customFormat="1" x14ac:dyDescent="0.2">
      <c r="A111" s="101">
        <v>98</v>
      </c>
      <c r="B111" s="107" t="s">
        <v>171</v>
      </c>
      <c r="C111" s="93" t="s">
        <v>32</v>
      </c>
      <c r="D111" s="103">
        <f t="shared" si="5"/>
        <v>12226692</v>
      </c>
      <c r="E111" s="96">
        <v>12226692</v>
      </c>
      <c r="F111" s="92"/>
      <c r="G111" s="92"/>
      <c r="H111" s="92"/>
      <c r="I111" s="92"/>
      <c r="J111" s="92"/>
    </row>
    <row r="112" spans="1:10" s="1" customFormat="1" x14ac:dyDescent="0.2">
      <c r="A112" s="101">
        <v>99</v>
      </c>
      <c r="B112" s="107" t="s">
        <v>172</v>
      </c>
      <c r="C112" s="93" t="s">
        <v>55</v>
      </c>
      <c r="D112" s="103">
        <f t="shared" si="5"/>
        <v>17292797</v>
      </c>
      <c r="E112" s="94">
        <v>17292797</v>
      </c>
      <c r="F112" s="92"/>
      <c r="G112" s="92"/>
      <c r="H112" s="92"/>
      <c r="I112" s="92"/>
      <c r="J112" s="92"/>
    </row>
    <row r="113" spans="1:10" s="1" customFormat="1" x14ac:dyDescent="0.2">
      <c r="A113" s="101">
        <v>100</v>
      </c>
      <c r="B113" s="102" t="s">
        <v>173</v>
      </c>
      <c r="C113" s="93" t="s">
        <v>34</v>
      </c>
      <c r="D113" s="103">
        <f t="shared" si="5"/>
        <v>29501513</v>
      </c>
      <c r="E113" s="94">
        <v>29501513</v>
      </c>
      <c r="F113" s="92"/>
      <c r="G113" s="92"/>
      <c r="H113" s="92"/>
      <c r="I113" s="92"/>
      <c r="J113" s="92"/>
    </row>
    <row r="114" spans="1:10" s="1" customFormat="1" x14ac:dyDescent="0.2">
      <c r="A114" s="101">
        <v>101</v>
      </c>
      <c r="B114" s="102" t="s">
        <v>174</v>
      </c>
      <c r="C114" s="93" t="s">
        <v>243</v>
      </c>
      <c r="D114" s="103">
        <f t="shared" si="5"/>
        <v>13025991</v>
      </c>
      <c r="E114" s="95">
        <v>13025991</v>
      </c>
      <c r="F114" s="92"/>
      <c r="G114" s="92"/>
      <c r="H114" s="92"/>
      <c r="I114" s="92"/>
      <c r="J114" s="92"/>
    </row>
    <row r="115" spans="1:10" s="1" customFormat="1" ht="13.5" customHeight="1" x14ac:dyDescent="0.2">
      <c r="A115" s="101">
        <v>102</v>
      </c>
      <c r="B115" s="102" t="s">
        <v>175</v>
      </c>
      <c r="C115" s="93" t="s">
        <v>176</v>
      </c>
      <c r="D115" s="103">
        <f t="shared" si="5"/>
        <v>0</v>
      </c>
      <c r="E115" s="96">
        <v>0</v>
      </c>
      <c r="F115" s="92"/>
      <c r="G115" s="92"/>
      <c r="H115" s="92"/>
      <c r="I115" s="92"/>
      <c r="J115" s="92"/>
    </row>
    <row r="116" spans="1:10" s="1" customFormat="1" x14ac:dyDescent="0.2">
      <c r="A116" s="101">
        <v>103</v>
      </c>
      <c r="B116" s="102" t="s">
        <v>177</v>
      </c>
      <c r="C116" s="93" t="s">
        <v>178</v>
      </c>
      <c r="D116" s="103">
        <f t="shared" si="5"/>
        <v>66926552</v>
      </c>
      <c r="E116" s="96">
        <v>66926552</v>
      </c>
      <c r="F116" s="92"/>
      <c r="G116" s="92">
        <v>66926552</v>
      </c>
      <c r="H116" s="92"/>
      <c r="I116" s="92"/>
      <c r="J116" s="92"/>
    </row>
    <row r="117" spans="1:10" s="1" customFormat="1" x14ac:dyDescent="0.2">
      <c r="A117" s="101">
        <v>104</v>
      </c>
      <c r="B117" s="107" t="s">
        <v>179</v>
      </c>
      <c r="C117" s="93" t="s">
        <v>180</v>
      </c>
      <c r="D117" s="103">
        <f t="shared" si="5"/>
        <v>0</v>
      </c>
      <c r="E117" s="92">
        <v>0</v>
      </c>
      <c r="F117" s="92"/>
      <c r="G117" s="92">
        <v>0</v>
      </c>
      <c r="H117" s="92"/>
      <c r="I117" s="92"/>
      <c r="J117" s="92"/>
    </row>
    <row r="118" spans="1:10" s="1" customFormat="1" x14ac:dyDescent="0.2">
      <c r="A118" s="101">
        <v>105</v>
      </c>
      <c r="B118" s="107" t="s">
        <v>181</v>
      </c>
      <c r="C118" s="93" t="s">
        <v>182</v>
      </c>
      <c r="D118" s="103">
        <f t="shared" si="5"/>
        <v>211043</v>
      </c>
      <c r="E118" s="94">
        <v>211043</v>
      </c>
      <c r="F118" s="92"/>
      <c r="G118" s="92">
        <v>0</v>
      </c>
      <c r="H118" s="92"/>
      <c r="I118" s="92"/>
      <c r="J118" s="92"/>
    </row>
    <row r="119" spans="1:10" s="1" customFormat="1" ht="12.75" customHeight="1" x14ac:dyDescent="0.2">
      <c r="A119" s="101">
        <v>106</v>
      </c>
      <c r="B119" s="107" t="s">
        <v>183</v>
      </c>
      <c r="C119" s="93" t="s">
        <v>184</v>
      </c>
      <c r="D119" s="103">
        <f t="shared" si="5"/>
        <v>233013</v>
      </c>
      <c r="E119" s="95">
        <v>233013</v>
      </c>
      <c r="F119" s="92"/>
      <c r="G119" s="92">
        <v>0</v>
      </c>
      <c r="H119" s="92"/>
      <c r="I119" s="92"/>
      <c r="J119" s="92"/>
    </row>
    <row r="120" spans="1:10" s="1" customFormat="1" ht="24" x14ac:dyDescent="0.2">
      <c r="A120" s="101">
        <v>107</v>
      </c>
      <c r="B120" s="107" t="s">
        <v>185</v>
      </c>
      <c r="C120" s="93" t="s">
        <v>186</v>
      </c>
      <c r="D120" s="103">
        <f t="shared" si="5"/>
        <v>286938</v>
      </c>
      <c r="E120" s="96">
        <v>286938</v>
      </c>
      <c r="F120" s="92"/>
      <c r="G120" s="92">
        <v>0</v>
      </c>
      <c r="H120" s="92"/>
      <c r="I120" s="92"/>
      <c r="J120" s="92"/>
    </row>
    <row r="121" spans="1:10" s="1" customFormat="1" x14ac:dyDescent="0.2">
      <c r="A121" s="101">
        <v>108</v>
      </c>
      <c r="B121" s="107" t="s">
        <v>187</v>
      </c>
      <c r="C121" s="93" t="s">
        <v>188</v>
      </c>
      <c r="D121" s="103">
        <f t="shared" si="5"/>
        <v>0</v>
      </c>
      <c r="E121" s="92">
        <v>0</v>
      </c>
      <c r="F121" s="92"/>
      <c r="G121" s="92">
        <v>0</v>
      </c>
      <c r="H121" s="92"/>
      <c r="I121" s="92"/>
      <c r="J121" s="92"/>
    </row>
    <row r="122" spans="1:10" s="1" customFormat="1" x14ac:dyDescent="0.2">
      <c r="A122" s="101">
        <v>109</v>
      </c>
      <c r="B122" s="107" t="s">
        <v>189</v>
      </c>
      <c r="C122" s="93" t="s">
        <v>190</v>
      </c>
      <c r="D122" s="103">
        <f t="shared" si="5"/>
        <v>21170852</v>
      </c>
      <c r="E122" s="94">
        <v>21170852</v>
      </c>
      <c r="F122" s="92"/>
      <c r="G122" s="92">
        <v>0</v>
      </c>
      <c r="H122" s="113"/>
      <c r="I122" s="92">
        <v>21170852</v>
      </c>
      <c r="J122" s="92"/>
    </row>
    <row r="123" spans="1:10" s="1" customFormat="1" x14ac:dyDescent="0.2">
      <c r="A123" s="101">
        <v>110</v>
      </c>
      <c r="B123" s="101" t="s">
        <v>191</v>
      </c>
      <c r="C123" s="111" t="s">
        <v>192</v>
      </c>
      <c r="D123" s="103">
        <f t="shared" si="5"/>
        <v>0</v>
      </c>
      <c r="E123" s="92">
        <v>0</v>
      </c>
      <c r="F123" s="92"/>
      <c r="G123" s="92">
        <v>0</v>
      </c>
      <c r="H123" s="113"/>
      <c r="I123" s="92"/>
      <c r="J123" s="92"/>
    </row>
    <row r="124" spans="1:10" s="1" customFormat="1" x14ac:dyDescent="0.2">
      <c r="A124" s="101">
        <v>111</v>
      </c>
      <c r="B124" s="101" t="s">
        <v>276</v>
      </c>
      <c r="C124" s="111" t="s">
        <v>252</v>
      </c>
      <c r="D124" s="103">
        <f t="shared" si="5"/>
        <v>0</v>
      </c>
      <c r="E124" s="92">
        <v>0</v>
      </c>
      <c r="F124" s="92"/>
      <c r="G124" s="92">
        <v>0</v>
      </c>
      <c r="H124" s="113"/>
      <c r="I124" s="92"/>
      <c r="J124" s="92"/>
    </row>
    <row r="125" spans="1:10" s="1" customFormat="1" x14ac:dyDescent="0.2">
      <c r="A125" s="101">
        <v>112</v>
      </c>
      <c r="B125" s="102" t="s">
        <v>193</v>
      </c>
      <c r="C125" s="93" t="s">
        <v>194</v>
      </c>
      <c r="D125" s="103">
        <f t="shared" si="5"/>
        <v>67106196</v>
      </c>
      <c r="E125" s="96">
        <v>67106196</v>
      </c>
      <c r="F125" s="92">
        <v>9251903</v>
      </c>
      <c r="G125" s="92">
        <v>57854293</v>
      </c>
      <c r="H125" s="113"/>
      <c r="I125" s="92"/>
      <c r="J125" s="92"/>
    </row>
    <row r="126" spans="1:10" s="1" customFormat="1" ht="11.25" customHeight="1" x14ac:dyDescent="0.2">
      <c r="A126" s="101">
        <v>113</v>
      </c>
      <c r="B126" s="107" t="s">
        <v>195</v>
      </c>
      <c r="C126" s="93" t="s">
        <v>196</v>
      </c>
      <c r="D126" s="103">
        <f t="shared" si="5"/>
        <v>0</v>
      </c>
      <c r="E126" s="92">
        <v>0</v>
      </c>
      <c r="F126" s="92"/>
      <c r="G126" s="92">
        <v>0</v>
      </c>
      <c r="H126" s="113"/>
      <c r="I126" s="92"/>
      <c r="J126" s="92"/>
    </row>
    <row r="127" spans="1:10" s="1" customFormat="1" x14ac:dyDescent="0.2">
      <c r="A127" s="101">
        <v>114</v>
      </c>
      <c r="B127" s="102" t="s">
        <v>197</v>
      </c>
      <c r="C127" s="93" t="s">
        <v>198</v>
      </c>
      <c r="D127" s="103">
        <f t="shared" si="5"/>
        <v>67363108</v>
      </c>
      <c r="E127" s="96">
        <v>67363108</v>
      </c>
      <c r="F127" s="92"/>
      <c r="G127" s="92">
        <v>67363108</v>
      </c>
      <c r="H127" s="113"/>
      <c r="I127" s="92"/>
      <c r="J127" s="92"/>
    </row>
    <row r="128" spans="1:10" s="1" customFormat="1" x14ac:dyDescent="0.2">
      <c r="A128" s="101">
        <v>115</v>
      </c>
      <c r="B128" s="107" t="s">
        <v>199</v>
      </c>
      <c r="C128" s="93" t="s">
        <v>290</v>
      </c>
      <c r="D128" s="103">
        <f t="shared" si="5"/>
        <v>163775</v>
      </c>
      <c r="E128" s="94">
        <v>163775</v>
      </c>
      <c r="F128" s="92"/>
      <c r="G128" s="92"/>
      <c r="H128" s="113"/>
      <c r="I128" s="92"/>
      <c r="J128" s="92"/>
    </row>
    <row r="129" spans="1:10" s="1" customFormat="1" ht="14.25" customHeight="1" x14ac:dyDescent="0.2">
      <c r="A129" s="101">
        <v>116</v>
      </c>
      <c r="B129" s="102" t="s">
        <v>200</v>
      </c>
      <c r="C129" s="93" t="s">
        <v>277</v>
      </c>
      <c r="D129" s="103">
        <f t="shared" ref="D129:D153" si="6">E129+J129</f>
        <v>130088</v>
      </c>
      <c r="E129" s="94">
        <v>130088</v>
      </c>
      <c r="F129" s="92"/>
      <c r="G129" s="92"/>
      <c r="H129" s="113"/>
      <c r="I129" s="92"/>
      <c r="J129" s="92"/>
    </row>
    <row r="130" spans="1:10" s="1" customFormat="1" x14ac:dyDescent="0.2">
      <c r="A130" s="101">
        <v>117</v>
      </c>
      <c r="B130" s="102" t="s">
        <v>201</v>
      </c>
      <c r="C130" s="93" t="s">
        <v>202</v>
      </c>
      <c r="D130" s="103">
        <f t="shared" si="6"/>
        <v>0</v>
      </c>
      <c r="E130" s="92">
        <v>0</v>
      </c>
      <c r="F130" s="92"/>
      <c r="G130" s="92"/>
      <c r="H130" s="113"/>
      <c r="I130" s="92"/>
      <c r="J130" s="92"/>
    </row>
    <row r="131" spans="1:10" s="1" customFormat="1" x14ac:dyDescent="0.2">
      <c r="A131" s="101">
        <v>118</v>
      </c>
      <c r="B131" s="102" t="s">
        <v>203</v>
      </c>
      <c r="C131" s="93" t="s">
        <v>204</v>
      </c>
      <c r="D131" s="103">
        <f t="shared" si="6"/>
        <v>0</v>
      </c>
      <c r="E131" s="92">
        <v>0</v>
      </c>
      <c r="F131" s="92"/>
      <c r="G131" s="92"/>
      <c r="H131" s="113"/>
      <c r="I131" s="92"/>
      <c r="J131" s="92"/>
    </row>
    <row r="132" spans="1:10" s="1" customFormat="1" x14ac:dyDescent="0.2">
      <c r="A132" s="101">
        <v>119</v>
      </c>
      <c r="B132" s="102" t="s">
        <v>205</v>
      </c>
      <c r="C132" s="93" t="s">
        <v>206</v>
      </c>
      <c r="D132" s="103">
        <f t="shared" si="6"/>
        <v>0</v>
      </c>
      <c r="E132" s="92">
        <v>0</v>
      </c>
      <c r="F132" s="92"/>
      <c r="G132" s="92"/>
      <c r="H132" s="113"/>
      <c r="I132" s="92"/>
      <c r="J132" s="92"/>
    </row>
    <row r="133" spans="1:10" s="1" customFormat="1" ht="13.5" customHeight="1" x14ac:dyDescent="0.2">
      <c r="A133" s="101">
        <v>120</v>
      </c>
      <c r="B133" s="102" t="s">
        <v>207</v>
      </c>
      <c r="C133" s="93" t="s">
        <v>208</v>
      </c>
      <c r="D133" s="103">
        <f t="shared" si="6"/>
        <v>58830215</v>
      </c>
      <c r="E133" s="97">
        <v>58830215</v>
      </c>
      <c r="F133" s="92"/>
      <c r="G133" s="92">
        <v>58830215</v>
      </c>
      <c r="H133" s="113"/>
      <c r="I133" s="92"/>
      <c r="J133" s="92"/>
    </row>
    <row r="134" spans="1:10" s="1" customFormat="1" x14ac:dyDescent="0.2">
      <c r="A134" s="101">
        <v>121</v>
      </c>
      <c r="B134" s="107" t="s">
        <v>209</v>
      </c>
      <c r="C134" s="93" t="s">
        <v>210</v>
      </c>
      <c r="D134" s="103">
        <f t="shared" si="6"/>
        <v>0</v>
      </c>
      <c r="E134" s="92">
        <v>0</v>
      </c>
      <c r="F134" s="92"/>
      <c r="G134" s="92"/>
      <c r="H134" s="113"/>
      <c r="I134" s="92"/>
      <c r="J134" s="92"/>
    </row>
    <row r="135" spans="1:10" s="1" customFormat="1" ht="24" x14ac:dyDescent="0.2">
      <c r="A135" s="101">
        <v>122</v>
      </c>
      <c r="B135" s="107" t="s">
        <v>211</v>
      </c>
      <c r="C135" s="93" t="s">
        <v>387</v>
      </c>
      <c r="D135" s="103">
        <f t="shared" si="6"/>
        <v>172562</v>
      </c>
      <c r="E135" s="94">
        <v>172562</v>
      </c>
      <c r="F135" s="92"/>
      <c r="G135" s="92"/>
      <c r="H135" s="113"/>
      <c r="I135" s="92"/>
      <c r="J135" s="92"/>
    </row>
    <row r="136" spans="1:10" s="1" customFormat="1" x14ac:dyDescent="0.2">
      <c r="A136" s="101">
        <v>123</v>
      </c>
      <c r="B136" s="107" t="s">
        <v>212</v>
      </c>
      <c r="C136" s="93" t="s">
        <v>249</v>
      </c>
      <c r="D136" s="103">
        <f t="shared" si="6"/>
        <v>46786282</v>
      </c>
      <c r="E136" s="94">
        <v>46786282</v>
      </c>
      <c r="F136" s="92"/>
      <c r="G136" s="92"/>
      <c r="H136" s="113"/>
      <c r="I136" s="92">
        <v>7939070</v>
      </c>
      <c r="J136" s="92"/>
    </row>
    <row r="137" spans="1:10" ht="10.5" customHeight="1" x14ac:dyDescent="0.2">
      <c r="A137" s="101">
        <v>124</v>
      </c>
      <c r="B137" s="107" t="s">
        <v>213</v>
      </c>
      <c r="C137" s="93" t="s">
        <v>214</v>
      </c>
      <c r="D137" s="103">
        <f t="shared" si="6"/>
        <v>3385189118</v>
      </c>
      <c r="E137" s="94">
        <v>3364210108</v>
      </c>
      <c r="F137" s="92">
        <v>3364210108</v>
      </c>
      <c r="G137" s="92"/>
      <c r="H137" s="92"/>
      <c r="I137" s="92"/>
      <c r="J137" s="92">
        <v>20979010</v>
      </c>
    </row>
    <row r="138" spans="1:10" s="1" customFormat="1" x14ac:dyDescent="0.2">
      <c r="A138" s="101">
        <v>125</v>
      </c>
      <c r="B138" s="107" t="s">
        <v>215</v>
      </c>
      <c r="C138" s="93" t="s">
        <v>42</v>
      </c>
      <c r="D138" s="103">
        <f t="shared" si="6"/>
        <v>4485158</v>
      </c>
      <c r="E138" s="94">
        <v>4485158</v>
      </c>
      <c r="F138" s="92"/>
      <c r="G138" s="92"/>
      <c r="H138" s="92"/>
      <c r="I138" s="92"/>
      <c r="J138" s="92"/>
    </row>
    <row r="139" spans="1:10" s="1" customFormat="1" x14ac:dyDescent="0.2">
      <c r="A139" s="101">
        <v>126</v>
      </c>
      <c r="B139" s="102" t="s">
        <v>216</v>
      </c>
      <c r="C139" s="93" t="s">
        <v>48</v>
      </c>
      <c r="D139" s="103">
        <f t="shared" si="6"/>
        <v>52870517</v>
      </c>
      <c r="E139" s="94">
        <v>52870517</v>
      </c>
      <c r="F139" s="92">
        <v>12757770</v>
      </c>
      <c r="G139" s="92"/>
      <c r="H139" s="92"/>
      <c r="I139" s="92"/>
      <c r="J139" s="92"/>
    </row>
    <row r="140" spans="1:10" s="1" customFormat="1" x14ac:dyDescent="0.2">
      <c r="A140" s="101">
        <v>127</v>
      </c>
      <c r="B140" s="102" t="s">
        <v>217</v>
      </c>
      <c r="C140" s="93" t="s">
        <v>253</v>
      </c>
      <c r="D140" s="103">
        <f t="shared" si="6"/>
        <v>41458652</v>
      </c>
      <c r="E140" s="94">
        <v>41458652</v>
      </c>
      <c r="F140" s="92"/>
      <c r="G140" s="92"/>
      <c r="H140" s="92"/>
      <c r="I140" s="92"/>
      <c r="J140" s="92"/>
    </row>
    <row r="141" spans="1:10" s="1" customFormat="1" x14ac:dyDescent="0.2">
      <c r="A141" s="101">
        <v>128</v>
      </c>
      <c r="B141" s="102" t="s">
        <v>218</v>
      </c>
      <c r="C141" s="93" t="s">
        <v>50</v>
      </c>
      <c r="D141" s="103">
        <f t="shared" si="6"/>
        <v>30333967</v>
      </c>
      <c r="E141" s="96">
        <v>30333967</v>
      </c>
      <c r="F141" s="92"/>
      <c r="G141" s="92"/>
      <c r="H141" s="92"/>
      <c r="I141" s="92"/>
      <c r="J141" s="92"/>
    </row>
    <row r="142" spans="1:10" s="1" customFormat="1" x14ac:dyDescent="0.2">
      <c r="A142" s="101">
        <v>129</v>
      </c>
      <c r="B142" s="107" t="s">
        <v>219</v>
      </c>
      <c r="C142" s="93" t="s">
        <v>49</v>
      </c>
      <c r="D142" s="103">
        <f t="shared" si="6"/>
        <v>65054902</v>
      </c>
      <c r="E142" s="96">
        <v>65054902</v>
      </c>
      <c r="F142" s="92"/>
      <c r="G142" s="92">
        <v>65054902</v>
      </c>
      <c r="H142" s="92"/>
      <c r="I142" s="92"/>
      <c r="J142" s="92"/>
    </row>
    <row r="143" spans="1:10" s="1" customFormat="1" x14ac:dyDescent="0.2">
      <c r="A143" s="101">
        <v>130</v>
      </c>
      <c r="B143" s="107" t="s">
        <v>220</v>
      </c>
      <c r="C143" s="93" t="s">
        <v>221</v>
      </c>
      <c r="D143" s="103">
        <f t="shared" si="6"/>
        <v>0</v>
      </c>
      <c r="E143" s="94">
        <v>0</v>
      </c>
      <c r="F143" s="92"/>
      <c r="G143" s="92"/>
      <c r="H143" s="92"/>
      <c r="I143" s="92"/>
      <c r="J143" s="92"/>
    </row>
    <row r="144" spans="1:10" s="1" customFormat="1" x14ac:dyDescent="0.2">
      <c r="A144" s="101">
        <v>131</v>
      </c>
      <c r="B144" s="107" t="s">
        <v>222</v>
      </c>
      <c r="C144" s="93" t="s">
        <v>43</v>
      </c>
      <c r="D144" s="103">
        <f t="shared" si="6"/>
        <v>7666777</v>
      </c>
      <c r="E144" s="94">
        <v>7666777</v>
      </c>
      <c r="F144" s="92"/>
      <c r="G144" s="92"/>
      <c r="H144" s="92"/>
      <c r="I144" s="92"/>
      <c r="J144" s="92"/>
    </row>
    <row r="145" spans="1:66" s="1" customFormat="1" x14ac:dyDescent="0.2">
      <c r="A145" s="101">
        <v>132</v>
      </c>
      <c r="B145" s="102" t="s">
        <v>223</v>
      </c>
      <c r="C145" s="93" t="s">
        <v>251</v>
      </c>
      <c r="D145" s="103">
        <f t="shared" si="6"/>
        <v>36301351</v>
      </c>
      <c r="E145" s="94">
        <v>36301351</v>
      </c>
      <c r="F145" s="92"/>
      <c r="G145" s="92"/>
      <c r="H145" s="92"/>
      <c r="I145" s="92"/>
      <c r="J145" s="92"/>
    </row>
    <row r="146" spans="1:66" s="1" customFormat="1" x14ac:dyDescent="0.2">
      <c r="A146" s="101">
        <v>133</v>
      </c>
      <c r="B146" s="102" t="s">
        <v>224</v>
      </c>
      <c r="C146" s="93" t="s">
        <v>225</v>
      </c>
      <c r="D146" s="103">
        <f t="shared" si="6"/>
        <v>66314296</v>
      </c>
      <c r="E146" s="94">
        <v>66314296</v>
      </c>
      <c r="F146" s="92"/>
      <c r="G146" s="92"/>
      <c r="H146" s="92"/>
      <c r="I146" s="92"/>
      <c r="J146" s="92"/>
    </row>
    <row r="147" spans="1:66" x14ac:dyDescent="0.2">
      <c r="A147" s="101">
        <v>134</v>
      </c>
      <c r="B147" s="107" t="s">
        <v>226</v>
      </c>
      <c r="C147" s="93" t="s">
        <v>227</v>
      </c>
      <c r="D147" s="103">
        <f t="shared" si="6"/>
        <v>21129885</v>
      </c>
      <c r="E147" s="94">
        <v>21129885</v>
      </c>
      <c r="F147" s="92"/>
      <c r="G147" s="92"/>
      <c r="H147" s="92"/>
      <c r="I147" s="92"/>
      <c r="J147" s="92"/>
    </row>
    <row r="148" spans="1:66" x14ac:dyDescent="0.2">
      <c r="A148" s="101">
        <v>135</v>
      </c>
      <c r="B148" s="102" t="s">
        <v>228</v>
      </c>
      <c r="C148" s="93" t="s">
        <v>229</v>
      </c>
      <c r="D148" s="103">
        <f t="shared" si="6"/>
        <v>0</v>
      </c>
      <c r="E148" s="92">
        <v>0</v>
      </c>
      <c r="F148" s="92"/>
      <c r="G148" s="92"/>
      <c r="H148" s="92"/>
      <c r="I148" s="92"/>
      <c r="J148" s="92"/>
    </row>
    <row r="149" spans="1:66" ht="12.75" x14ac:dyDescent="0.2">
      <c r="A149" s="101">
        <v>136</v>
      </c>
      <c r="B149" s="68" t="s">
        <v>230</v>
      </c>
      <c r="C149" s="114" t="s">
        <v>231</v>
      </c>
      <c r="D149" s="103">
        <f t="shared" si="6"/>
        <v>97871345</v>
      </c>
      <c r="E149" s="94">
        <v>85633635</v>
      </c>
      <c r="F149" s="92">
        <v>85633635</v>
      </c>
      <c r="G149" s="92"/>
      <c r="H149" s="92"/>
      <c r="I149" s="92"/>
      <c r="J149" s="92">
        <v>12237710</v>
      </c>
    </row>
    <row r="150" spans="1:66" ht="12.75" x14ac:dyDescent="0.2">
      <c r="A150" s="101">
        <v>137</v>
      </c>
      <c r="B150" s="68" t="s">
        <v>278</v>
      </c>
      <c r="C150" s="69" t="s">
        <v>279</v>
      </c>
      <c r="D150" s="103">
        <f t="shared" si="6"/>
        <v>0</v>
      </c>
      <c r="E150" s="108"/>
      <c r="F150" s="108"/>
      <c r="G150" s="108"/>
      <c r="H150" s="108"/>
      <c r="I150" s="108"/>
      <c r="J150" s="108"/>
    </row>
    <row r="151" spans="1:66" ht="12.75" x14ac:dyDescent="0.2">
      <c r="A151" s="101">
        <v>138</v>
      </c>
      <c r="B151" s="68" t="s">
        <v>280</v>
      </c>
      <c r="C151" s="71" t="s">
        <v>281</v>
      </c>
      <c r="D151" s="103">
        <f t="shared" si="6"/>
        <v>0</v>
      </c>
      <c r="E151" s="108"/>
      <c r="F151" s="108"/>
      <c r="G151" s="108"/>
      <c r="H151" s="108"/>
      <c r="I151" s="108"/>
      <c r="J151" s="108"/>
    </row>
    <row r="152" spans="1:66" ht="12.75" x14ac:dyDescent="0.2">
      <c r="A152" s="101">
        <v>139</v>
      </c>
      <c r="B152" s="68" t="s">
        <v>282</v>
      </c>
      <c r="C152" s="69" t="s">
        <v>283</v>
      </c>
      <c r="D152" s="103">
        <f t="shared" si="6"/>
        <v>0</v>
      </c>
      <c r="E152" s="108"/>
      <c r="F152" s="108"/>
      <c r="G152" s="108"/>
      <c r="H152" s="108"/>
      <c r="I152" s="108"/>
      <c r="J152" s="108"/>
    </row>
    <row r="153" spans="1:66" x14ac:dyDescent="0.2">
      <c r="A153" s="101">
        <v>140</v>
      </c>
      <c r="B153" s="101" t="s">
        <v>288</v>
      </c>
      <c r="C153" s="115" t="s">
        <v>289</v>
      </c>
      <c r="D153" s="103">
        <f t="shared" si="6"/>
        <v>0</v>
      </c>
      <c r="E153" s="108"/>
      <c r="F153" s="108"/>
      <c r="G153" s="108"/>
      <c r="H153" s="108"/>
      <c r="I153" s="108"/>
      <c r="J153" s="108"/>
    </row>
    <row r="155" spans="1:66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J6:J7"/>
    <mergeCell ref="A3:K3"/>
    <mergeCell ref="D6:D7"/>
    <mergeCell ref="E6:E7"/>
    <mergeCell ref="F6:I6"/>
    <mergeCell ref="A6:A7"/>
    <mergeCell ref="B6:B7"/>
    <mergeCell ref="C6:C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7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8" sqref="E8:H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85" customWidth="1"/>
    <col min="5" max="5" width="16.140625" style="85" customWidth="1"/>
    <col min="6" max="8" width="13.140625" style="85" customWidth="1"/>
    <col min="9" max="16384" width="9.140625" style="8"/>
  </cols>
  <sheetData>
    <row r="2" spans="1:8" ht="33" customHeight="1" x14ac:dyDescent="0.2">
      <c r="A2" s="160" t="s">
        <v>376</v>
      </c>
      <c r="B2" s="160"/>
      <c r="C2" s="160"/>
      <c r="D2" s="160"/>
      <c r="E2" s="160"/>
      <c r="F2" s="160"/>
      <c r="G2" s="160"/>
      <c r="H2" s="160"/>
    </row>
    <row r="3" spans="1:8" x14ac:dyDescent="0.2">
      <c r="C3" s="9"/>
      <c r="H3" s="85" t="s">
        <v>309</v>
      </c>
    </row>
    <row r="4" spans="1:8" s="2" customFormat="1" ht="15.75" customHeight="1" x14ac:dyDescent="0.2">
      <c r="A4" s="151" t="s">
        <v>46</v>
      </c>
      <c r="B4" s="151" t="s">
        <v>59</v>
      </c>
      <c r="C4" s="152" t="s">
        <v>47</v>
      </c>
      <c r="D4" s="164" t="s">
        <v>345</v>
      </c>
      <c r="E4" s="164"/>
      <c r="F4" s="164"/>
      <c r="G4" s="164"/>
      <c r="H4" s="164"/>
    </row>
    <row r="5" spans="1:8" ht="15" customHeight="1" x14ac:dyDescent="0.2">
      <c r="A5" s="151"/>
      <c r="B5" s="151"/>
      <c r="C5" s="152"/>
      <c r="D5" s="161" t="s">
        <v>255</v>
      </c>
      <c r="E5" s="161" t="s">
        <v>375</v>
      </c>
      <c r="F5" s="161" t="s">
        <v>346</v>
      </c>
      <c r="G5" s="161" t="s">
        <v>347</v>
      </c>
      <c r="H5" s="161" t="s">
        <v>35</v>
      </c>
    </row>
    <row r="6" spans="1:8" ht="14.25" customHeight="1" x14ac:dyDescent="0.2">
      <c r="A6" s="151"/>
      <c r="B6" s="151"/>
      <c r="C6" s="152"/>
      <c r="D6" s="162"/>
      <c r="E6" s="162"/>
      <c r="F6" s="162"/>
      <c r="G6" s="162"/>
      <c r="H6" s="162"/>
    </row>
    <row r="7" spans="1:8" ht="30.75" customHeight="1" x14ac:dyDescent="0.2">
      <c r="A7" s="151"/>
      <c r="B7" s="151"/>
      <c r="C7" s="152"/>
      <c r="D7" s="163"/>
      <c r="E7" s="163"/>
      <c r="F7" s="163"/>
      <c r="G7" s="163"/>
      <c r="H7" s="163"/>
    </row>
    <row r="8" spans="1:8" s="2" customFormat="1" x14ac:dyDescent="0.2">
      <c r="A8" s="149" t="s">
        <v>248</v>
      </c>
      <c r="B8" s="149"/>
      <c r="C8" s="149"/>
      <c r="D8" s="86">
        <f>D9+D10</f>
        <v>28587321242</v>
      </c>
      <c r="E8" s="86">
        <f t="shared" ref="E8:H8" si="0">E9+E10</f>
        <v>19234777608</v>
      </c>
      <c r="F8" s="86">
        <f t="shared" si="0"/>
        <v>3305210203</v>
      </c>
      <c r="G8" s="86">
        <f t="shared" si="0"/>
        <v>1912265511</v>
      </c>
      <c r="H8" s="86">
        <f t="shared" si="0"/>
        <v>4135067920</v>
      </c>
    </row>
    <row r="9" spans="1:8" s="3" customFormat="1" ht="11.25" customHeight="1" x14ac:dyDescent="0.2">
      <c r="A9" s="5"/>
      <c r="B9" s="5"/>
      <c r="C9" s="11" t="s">
        <v>56</v>
      </c>
      <c r="D9" s="87">
        <f>E9+F9+G9+H9</f>
        <v>3050224442</v>
      </c>
      <c r="E9" s="87">
        <v>3030619820</v>
      </c>
      <c r="F9" s="87"/>
      <c r="G9" s="87"/>
      <c r="H9" s="87">
        <v>19604622</v>
      </c>
    </row>
    <row r="10" spans="1:8" s="2" customFormat="1" x14ac:dyDescent="0.2">
      <c r="A10" s="149" t="s">
        <v>247</v>
      </c>
      <c r="B10" s="149"/>
      <c r="C10" s="149"/>
      <c r="D10" s="86">
        <f>SUM(D11:D153)-D96</f>
        <v>25537096800</v>
      </c>
      <c r="E10" s="86">
        <f t="shared" ref="E10:H10" si="1">SUM(E11:E153)-E96</f>
        <v>16204157788</v>
      </c>
      <c r="F10" s="86">
        <f t="shared" si="1"/>
        <v>3305210203</v>
      </c>
      <c r="G10" s="86">
        <f t="shared" si="1"/>
        <v>1912265511</v>
      </c>
      <c r="H10" s="86">
        <f t="shared" si="1"/>
        <v>4115463298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7">
        <f t="shared" ref="D11:D74" si="2">E11+F11+G11+H11</f>
        <v>49299052</v>
      </c>
      <c r="E11" s="87">
        <v>49299052</v>
      </c>
      <c r="F11" s="87">
        <v>0</v>
      </c>
      <c r="G11" s="87">
        <v>0</v>
      </c>
      <c r="H11" s="87"/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7">
        <f t="shared" si="2"/>
        <v>34872319</v>
      </c>
      <c r="E12" s="87">
        <v>34813545</v>
      </c>
      <c r="F12" s="87">
        <v>58774</v>
      </c>
      <c r="G12" s="87">
        <v>0</v>
      </c>
      <c r="H12" s="87"/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88">
        <f t="shared" si="2"/>
        <v>208162575</v>
      </c>
      <c r="E13" s="88">
        <v>208162575</v>
      </c>
      <c r="F13" s="88">
        <v>0</v>
      </c>
      <c r="G13" s="88">
        <v>0</v>
      </c>
      <c r="H13" s="88"/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7">
        <f t="shared" si="2"/>
        <v>40453270</v>
      </c>
      <c r="E14" s="87">
        <v>40453270</v>
      </c>
      <c r="F14" s="87">
        <v>0</v>
      </c>
      <c r="G14" s="87">
        <v>0</v>
      </c>
      <c r="H14" s="87"/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7">
        <f t="shared" si="2"/>
        <v>48414261</v>
      </c>
      <c r="E15" s="87">
        <v>48414261</v>
      </c>
      <c r="F15" s="87">
        <v>0</v>
      </c>
      <c r="G15" s="87">
        <v>0</v>
      </c>
      <c r="H15" s="87"/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88">
        <f t="shared" si="2"/>
        <v>553092049</v>
      </c>
      <c r="E16" s="88">
        <v>494687498</v>
      </c>
      <c r="F16" s="88">
        <v>9217534</v>
      </c>
      <c r="G16" s="88">
        <v>0</v>
      </c>
      <c r="H16" s="88">
        <v>49187017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7">
        <f t="shared" si="2"/>
        <v>178862821</v>
      </c>
      <c r="E17" s="87">
        <v>178862821</v>
      </c>
      <c r="F17" s="87">
        <v>0</v>
      </c>
      <c r="G17" s="87">
        <v>0</v>
      </c>
      <c r="H17" s="87"/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7">
        <f t="shared" si="2"/>
        <v>36417073</v>
      </c>
      <c r="E18" s="87">
        <v>36417073</v>
      </c>
      <c r="F18" s="87">
        <v>0</v>
      </c>
      <c r="G18" s="87">
        <v>0</v>
      </c>
      <c r="H18" s="87"/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7">
        <f t="shared" si="2"/>
        <v>59023046</v>
      </c>
      <c r="E19" s="87">
        <v>59023046</v>
      </c>
      <c r="F19" s="87">
        <v>0</v>
      </c>
      <c r="G19" s="87">
        <v>0</v>
      </c>
      <c r="H19" s="87"/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7">
        <f t="shared" si="2"/>
        <v>44793695</v>
      </c>
      <c r="E20" s="87">
        <v>44793695</v>
      </c>
      <c r="F20" s="87">
        <v>0</v>
      </c>
      <c r="G20" s="87">
        <v>0</v>
      </c>
      <c r="H20" s="87"/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7">
        <f t="shared" si="2"/>
        <v>47183948</v>
      </c>
      <c r="E21" s="87">
        <v>47183948</v>
      </c>
      <c r="F21" s="87">
        <v>0</v>
      </c>
      <c r="G21" s="87">
        <v>0</v>
      </c>
      <c r="H21" s="87"/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7">
        <f t="shared" si="2"/>
        <v>128109140</v>
      </c>
      <c r="E22" s="87">
        <v>128109140</v>
      </c>
      <c r="F22" s="87">
        <v>0</v>
      </c>
      <c r="G22" s="87">
        <v>0</v>
      </c>
      <c r="H22" s="87"/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7">
        <f t="shared" si="2"/>
        <v>0</v>
      </c>
      <c r="E23" s="87"/>
      <c r="F23" s="87"/>
      <c r="G23" s="87"/>
      <c r="H23" s="87"/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7">
        <f t="shared" si="2"/>
        <v>0</v>
      </c>
      <c r="E24" s="87"/>
      <c r="F24" s="87"/>
      <c r="G24" s="87"/>
      <c r="H24" s="87"/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7">
        <f t="shared" si="2"/>
        <v>54702403</v>
      </c>
      <c r="E25" s="87">
        <v>54702403</v>
      </c>
      <c r="F25" s="87">
        <v>0</v>
      </c>
      <c r="G25" s="87">
        <v>0</v>
      </c>
      <c r="H25" s="87"/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7">
        <f t="shared" si="2"/>
        <v>72174945</v>
      </c>
      <c r="E26" s="87">
        <v>72174945</v>
      </c>
      <c r="F26" s="87">
        <v>0</v>
      </c>
      <c r="G26" s="87">
        <v>0</v>
      </c>
      <c r="H26" s="87"/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7">
        <f t="shared" si="2"/>
        <v>117853366</v>
      </c>
      <c r="E27" s="87">
        <v>117853366</v>
      </c>
      <c r="F27" s="87">
        <v>0</v>
      </c>
      <c r="G27" s="87">
        <v>0</v>
      </c>
      <c r="H27" s="87"/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88">
        <f t="shared" si="2"/>
        <v>553662006</v>
      </c>
      <c r="E28" s="88">
        <v>499795330</v>
      </c>
      <c r="F28" s="88">
        <v>8090462</v>
      </c>
      <c r="G28" s="88">
        <v>0</v>
      </c>
      <c r="H28" s="88">
        <v>45776214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7">
        <f t="shared" si="2"/>
        <v>27994111</v>
      </c>
      <c r="E29" s="87">
        <v>27994111</v>
      </c>
      <c r="F29" s="87">
        <v>0</v>
      </c>
      <c r="G29" s="87">
        <v>0</v>
      </c>
      <c r="H29" s="87"/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7">
        <f t="shared" si="2"/>
        <v>27243556</v>
      </c>
      <c r="E30" s="87">
        <v>27243556</v>
      </c>
      <c r="F30" s="87">
        <v>0</v>
      </c>
      <c r="G30" s="87">
        <v>0</v>
      </c>
      <c r="H30" s="87"/>
    </row>
    <row r="31" spans="1:8" x14ac:dyDescent="0.2">
      <c r="A31" s="25">
        <v>21</v>
      </c>
      <c r="B31" s="12" t="s">
        <v>81</v>
      </c>
      <c r="C31" s="10" t="s">
        <v>82</v>
      </c>
      <c r="D31" s="89">
        <f t="shared" si="2"/>
        <v>183354883</v>
      </c>
      <c r="E31" s="89">
        <v>182905560</v>
      </c>
      <c r="F31" s="89">
        <v>449323</v>
      </c>
      <c r="G31" s="89">
        <v>0</v>
      </c>
      <c r="H31" s="89"/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88">
        <f t="shared" si="2"/>
        <v>362917636</v>
      </c>
      <c r="E32" s="88">
        <v>275717011</v>
      </c>
      <c r="F32" s="88">
        <v>47529</v>
      </c>
      <c r="G32" s="88">
        <v>69055645</v>
      </c>
      <c r="H32" s="88">
        <v>18097451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88">
        <f t="shared" si="2"/>
        <v>0</v>
      </c>
      <c r="E33" s="88"/>
      <c r="F33" s="88"/>
      <c r="G33" s="88"/>
      <c r="H33" s="88"/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7">
        <f t="shared" si="2"/>
        <v>0</v>
      </c>
      <c r="E34" s="87"/>
      <c r="F34" s="87"/>
      <c r="G34" s="87"/>
      <c r="H34" s="87"/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7">
        <f t="shared" si="2"/>
        <v>0</v>
      </c>
      <c r="E35" s="87"/>
      <c r="F35" s="87"/>
      <c r="G35" s="87"/>
      <c r="H35" s="87"/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7">
        <f t="shared" si="2"/>
        <v>1028338086</v>
      </c>
      <c r="E36" s="87">
        <v>773758707</v>
      </c>
      <c r="F36" s="87">
        <v>50312101</v>
      </c>
      <c r="G36" s="87">
        <v>0</v>
      </c>
      <c r="H36" s="87">
        <v>204267278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7">
        <f t="shared" si="2"/>
        <v>393105004</v>
      </c>
      <c r="E37" s="87">
        <v>372766905</v>
      </c>
      <c r="F37" s="87">
        <v>526579</v>
      </c>
      <c r="G37" s="87">
        <v>0</v>
      </c>
      <c r="H37" s="87">
        <v>19811520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7">
        <f t="shared" si="2"/>
        <v>91649701</v>
      </c>
      <c r="E38" s="87">
        <v>91649701</v>
      </c>
      <c r="F38" s="87">
        <v>0</v>
      </c>
      <c r="G38" s="87">
        <v>0</v>
      </c>
      <c r="H38" s="87"/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7">
        <f t="shared" si="2"/>
        <v>0</v>
      </c>
      <c r="E39" s="87"/>
      <c r="F39" s="87"/>
      <c r="G39" s="87"/>
      <c r="H39" s="87"/>
    </row>
    <row r="40" spans="1:8" s="22" customFormat="1" x14ac:dyDescent="0.2">
      <c r="A40" s="25">
        <v>30</v>
      </c>
      <c r="B40" s="23" t="s">
        <v>98</v>
      </c>
      <c r="C40" s="75" t="s">
        <v>292</v>
      </c>
      <c r="D40" s="88">
        <f t="shared" si="2"/>
        <v>0</v>
      </c>
      <c r="E40" s="88"/>
      <c r="F40" s="88"/>
      <c r="G40" s="88"/>
      <c r="H40" s="88"/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88">
        <f t="shared" si="2"/>
        <v>0</v>
      </c>
      <c r="E41" s="88"/>
      <c r="F41" s="88"/>
      <c r="G41" s="88"/>
      <c r="H41" s="88"/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88">
        <f t="shared" si="2"/>
        <v>434219385</v>
      </c>
      <c r="E42" s="88">
        <v>393999440</v>
      </c>
      <c r="F42" s="88">
        <v>9653809</v>
      </c>
      <c r="G42" s="88">
        <v>0</v>
      </c>
      <c r="H42" s="88">
        <v>30566136</v>
      </c>
    </row>
    <row r="43" spans="1:8" x14ac:dyDescent="0.2">
      <c r="A43" s="25">
        <v>33</v>
      </c>
      <c r="B43" s="12" t="s">
        <v>101</v>
      </c>
      <c r="C43" s="10" t="s">
        <v>39</v>
      </c>
      <c r="D43" s="89">
        <f t="shared" si="2"/>
        <v>497345990</v>
      </c>
      <c r="E43" s="89">
        <v>410399636</v>
      </c>
      <c r="F43" s="89">
        <v>8832588</v>
      </c>
      <c r="G43" s="89">
        <v>0</v>
      </c>
      <c r="H43" s="89">
        <v>78113766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7">
        <f t="shared" si="2"/>
        <v>46182382</v>
      </c>
      <c r="E44" s="87">
        <v>46182382</v>
      </c>
      <c r="F44" s="87">
        <v>0</v>
      </c>
      <c r="G44" s="87">
        <v>0</v>
      </c>
      <c r="H44" s="87"/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7">
        <f t="shared" si="2"/>
        <v>335052017</v>
      </c>
      <c r="E45" s="87">
        <v>324838817</v>
      </c>
      <c r="F45" s="87">
        <v>674320</v>
      </c>
      <c r="G45" s="87">
        <v>0</v>
      </c>
      <c r="H45" s="87">
        <v>9538880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7">
        <f t="shared" si="2"/>
        <v>57633330</v>
      </c>
      <c r="E46" s="87">
        <v>57633330</v>
      </c>
      <c r="F46" s="87">
        <v>0</v>
      </c>
      <c r="G46" s="87">
        <v>0</v>
      </c>
      <c r="H46" s="87"/>
    </row>
    <row r="47" spans="1:8" x14ac:dyDescent="0.2">
      <c r="A47" s="25">
        <v>37</v>
      </c>
      <c r="B47" s="12" t="s">
        <v>105</v>
      </c>
      <c r="C47" s="10" t="s">
        <v>237</v>
      </c>
      <c r="D47" s="89">
        <f t="shared" si="2"/>
        <v>207815559</v>
      </c>
      <c r="E47" s="89">
        <v>207753353</v>
      </c>
      <c r="F47" s="89">
        <v>62206</v>
      </c>
      <c r="G47" s="89">
        <v>0</v>
      </c>
      <c r="H47" s="89"/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7">
        <f t="shared" si="2"/>
        <v>59101932</v>
      </c>
      <c r="E48" s="87">
        <v>59101932</v>
      </c>
      <c r="F48" s="87">
        <v>0</v>
      </c>
      <c r="G48" s="87">
        <v>0</v>
      </c>
      <c r="H48" s="87"/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7">
        <f t="shared" si="2"/>
        <v>36257545</v>
      </c>
      <c r="E49" s="87">
        <v>36257545</v>
      </c>
      <c r="F49" s="87">
        <v>0</v>
      </c>
      <c r="G49" s="87">
        <v>0</v>
      </c>
      <c r="H49" s="87"/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7">
        <f t="shared" si="2"/>
        <v>50524311</v>
      </c>
      <c r="E50" s="87">
        <v>50524311</v>
      </c>
      <c r="F50" s="87">
        <v>0</v>
      </c>
      <c r="G50" s="87">
        <v>0</v>
      </c>
      <c r="H50" s="87"/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7">
        <f t="shared" si="2"/>
        <v>28182710</v>
      </c>
      <c r="E51" s="87">
        <v>28182710</v>
      </c>
      <c r="F51" s="87">
        <v>0</v>
      </c>
      <c r="G51" s="87">
        <v>0</v>
      </c>
      <c r="H51" s="87"/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7">
        <f t="shared" si="2"/>
        <v>57521542</v>
      </c>
      <c r="E52" s="87">
        <v>35505936</v>
      </c>
      <c r="F52" s="87">
        <v>181557</v>
      </c>
      <c r="G52" s="87">
        <v>0</v>
      </c>
      <c r="H52" s="87">
        <v>21834049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88">
        <f t="shared" si="2"/>
        <v>398468779</v>
      </c>
      <c r="E53" s="88">
        <v>379021445</v>
      </c>
      <c r="F53" s="88">
        <v>12737918</v>
      </c>
      <c r="G53" s="88">
        <v>0</v>
      </c>
      <c r="H53" s="88">
        <v>6709416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7">
        <f t="shared" si="2"/>
        <v>56288467</v>
      </c>
      <c r="E54" s="87">
        <v>56288467</v>
      </c>
      <c r="F54" s="87">
        <v>0</v>
      </c>
      <c r="G54" s="87">
        <v>0</v>
      </c>
      <c r="H54" s="87"/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7">
        <f t="shared" si="2"/>
        <v>292856294</v>
      </c>
      <c r="E55" s="87">
        <v>292722451</v>
      </c>
      <c r="F55" s="87">
        <v>133843</v>
      </c>
      <c r="G55" s="87">
        <v>0</v>
      </c>
      <c r="H55" s="87"/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7">
        <f t="shared" si="2"/>
        <v>42606468</v>
      </c>
      <c r="E56" s="87">
        <v>42606468</v>
      </c>
      <c r="F56" s="87">
        <v>0</v>
      </c>
      <c r="G56" s="87">
        <v>0</v>
      </c>
      <c r="H56" s="87"/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7">
        <f t="shared" si="2"/>
        <v>65413999</v>
      </c>
      <c r="E57" s="87">
        <v>65394583</v>
      </c>
      <c r="F57" s="87">
        <v>19416</v>
      </c>
      <c r="G57" s="87">
        <v>0</v>
      </c>
      <c r="H57" s="87"/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7">
        <f t="shared" si="2"/>
        <v>83455987</v>
      </c>
      <c r="E58" s="87">
        <v>83455987</v>
      </c>
      <c r="F58" s="87">
        <v>0</v>
      </c>
      <c r="G58" s="87">
        <v>0</v>
      </c>
      <c r="H58" s="87"/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7">
        <f t="shared" si="2"/>
        <v>31919241</v>
      </c>
      <c r="E59" s="87">
        <v>31919241</v>
      </c>
      <c r="F59" s="87">
        <v>0</v>
      </c>
      <c r="G59" s="87">
        <v>0</v>
      </c>
      <c r="H59" s="87"/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7">
        <f t="shared" si="2"/>
        <v>53728293</v>
      </c>
      <c r="E60" s="87">
        <v>53728293</v>
      </c>
      <c r="F60" s="87">
        <v>0</v>
      </c>
      <c r="G60" s="87">
        <v>0</v>
      </c>
      <c r="H60" s="87"/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7">
        <f t="shared" si="2"/>
        <v>71622531</v>
      </c>
      <c r="E61" s="87">
        <v>71622531</v>
      </c>
      <c r="F61" s="87">
        <v>0</v>
      </c>
      <c r="G61" s="87">
        <v>0</v>
      </c>
      <c r="H61" s="87"/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7">
        <f t="shared" si="2"/>
        <v>518424375</v>
      </c>
      <c r="E62" s="87">
        <v>396131470</v>
      </c>
      <c r="F62" s="87">
        <v>335140</v>
      </c>
      <c r="G62" s="87">
        <v>121957765</v>
      </c>
      <c r="H62" s="87"/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7">
        <f t="shared" si="2"/>
        <v>50263071</v>
      </c>
      <c r="E63" s="87">
        <v>50263071</v>
      </c>
      <c r="F63" s="87">
        <v>0</v>
      </c>
      <c r="G63" s="87">
        <v>0</v>
      </c>
      <c r="H63" s="87"/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7">
        <f t="shared" si="2"/>
        <v>0</v>
      </c>
      <c r="E64" s="87"/>
      <c r="F64" s="87"/>
      <c r="G64" s="87"/>
      <c r="H64" s="87"/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7">
        <f t="shared" si="2"/>
        <v>174617248</v>
      </c>
      <c r="E65" s="87">
        <v>72579852</v>
      </c>
      <c r="F65" s="87">
        <v>0</v>
      </c>
      <c r="G65" s="87">
        <v>0</v>
      </c>
      <c r="H65" s="87">
        <v>102037396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7">
        <f t="shared" si="2"/>
        <v>0</v>
      </c>
      <c r="E66" s="87"/>
      <c r="F66" s="87"/>
      <c r="G66" s="87"/>
      <c r="H66" s="87"/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7">
        <f t="shared" si="2"/>
        <v>0</v>
      </c>
      <c r="E67" s="87">
        <v>0</v>
      </c>
      <c r="F67" s="87"/>
      <c r="G67" s="87"/>
      <c r="H67" s="87"/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7">
        <f t="shared" si="2"/>
        <v>0</v>
      </c>
      <c r="E68" s="87">
        <v>0</v>
      </c>
      <c r="F68" s="87"/>
      <c r="G68" s="87"/>
      <c r="H68" s="87"/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7">
        <f t="shared" si="2"/>
        <v>0</v>
      </c>
      <c r="E69" s="87">
        <v>0</v>
      </c>
      <c r="F69" s="87"/>
      <c r="G69" s="87"/>
      <c r="H69" s="87"/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7">
        <f t="shared" si="2"/>
        <v>0</v>
      </c>
      <c r="E70" s="87">
        <v>0</v>
      </c>
      <c r="F70" s="87"/>
      <c r="G70" s="87"/>
      <c r="H70" s="87"/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7">
        <f t="shared" si="2"/>
        <v>0</v>
      </c>
      <c r="E71" s="87">
        <v>0</v>
      </c>
      <c r="F71" s="87"/>
      <c r="G71" s="87"/>
      <c r="H71" s="87"/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7">
        <f t="shared" si="2"/>
        <v>0</v>
      </c>
      <c r="E72" s="87">
        <v>0</v>
      </c>
      <c r="F72" s="87"/>
      <c r="G72" s="87"/>
      <c r="H72" s="87"/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7">
        <f t="shared" si="2"/>
        <v>0</v>
      </c>
      <c r="E73" s="87">
        <v>0</v>
      </c>
      <c r="F73" s="87"/>
      <c r="G73" s="87"/>
      <c r="H73" s="87"/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7">
        <f t="shared" si="2"/>
        <v>0</v>
      </c>
      <c r="E74" s="87">
        <v>0</v>
      </c>
      <c r="F74" s="87"/>
      <c r="G74" s="87"/>
      <c r="H74" s="87"/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7">
        <f t="shared" ref="D75:D92" si="3">E75+F75+G75+H75</f>
        <v>0</v>
      </c>
      <c r="E75" s="87">
        <v>0</v>
      </c>
      <c r="F75" s="87"/>
      <c r="G75" s="87"/>
      <c r="H75" s="87"/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7">
        <f t="shared" si="3"/>
        <v>0</v>
      </c>
      <c r="E76" s="87">
        <v>0</v>
      </c>
      <c r="F76" s="87"/>
      <c r="G76" s="87"/>
      <c r="H76" s="87"/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7">
        <f t="shared" si="3"/>
        <v>0</v>
      </c>
      <c r="E77" s="87">
        <v>0</v>
      </c>
      <c r="F77" s="87"/>
      <c r="G77" s="87"/>
      <c r="H77" s="87"/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7">
        <f t="shared" si="3"/>
        <v>0</v>
      </c>
      <c r="E78" s="87">
        <v>0</v>
      </c>
      <c r="F78" s="87"/>
      <c r="G78" s="87"/>
      <c r="H78" s="87"/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7">
        <f t="shared" si="3"/>
        <v>0</v>
      </c>
      <c r="E79" s="87">
        <v>0</v>
      </c>
      <c r="F79" s="87"/>
      <c r="G79" s="87"/>
      <c r="H79" s="87"/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7">
        <f t="shared" si="3"/>
        <v>0</v>
      </c>
      <c r="E80" s="87">
        <v>0</v>
      </c>
      <c r="F80" s="87"/>
      <c r="G80" s="87"/>
      <c r="H80" s="87"/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7">
        <f t="shared" si="3"/>
        <v>0</v>
      </c>
      <c r="E81" s="87">
        <v>0</v>
      </c>
      <c r="F81" s="87"/>
      <c r="G81" s="87"/>
      <c r="H81" s="87"/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7">
        <f t="shared" si="3"/>
        <v>0</v>
      </c>
      <c r="E82" s="87">
        <v>0</v>
      </c>
      <c r="F82" s="87"/>
      <c r="G82" s="87"/>
      <c r="H82" s="87"/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7">
        <f t="shared" si="3"/>
        <v>0</v>
      </c>
      <c r="E83" s="87">
        <v>0</v>
      </c>
      <c r="F83" s="87"/>
      <c r="G83" s="87"/>
      <c r="H83" s="87"/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7">
        <f t="shared" si="3"/>
        <v>376215087</v>
      </c>
      <c r="E84" s="87">
        <v>197067085</v>
      </c>
      <c r="F84" s="87">
        <v>0</v>
      </c>
      <c r="G84" s="87">
        <v>179148002</v>
      </c>
      <c r="H84" s="87"/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7">
        <f t="shared" si="3"/>
        <v>67851076</v>
      </c>
      <c r="E85" s="87">
        <v>67851076</v>
      </c>
      <c r="F85" s="87">
        <v>0</v>
      </c>
      <c r="G85" s="87">
        <v>0</v>
      </c>
      <c r="H85" s="87"/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7">
        <f t="shared" si="3"/>
        <v>640430987</v>
      </c>
      <c r="E86" s="87">
        <v>552707395</v>
      </c>
      <c r="F86" s="87">
        <v>0</v>
      </c>
      <c r="G86" s="87">
        <v>0</v>
      </c>
      <c r="H86" s="87">
        <v>87723592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7">
        <f t="shared" si="3"/>
        <v>22748133</v>
      </c>
      <c r="E87" s="87">
        <v>22748133</v>
      </c>
      <c r="F87" s="87">
        <v>0</v>
      </c>
      <c r="G87" s="87">
        <v>0</v>
      </c>
      <c r="H87" s="87"/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7">
        <f t="shared" si="3"/>
        <v>539785070</v>
      </c>
      <c r="E88" s="87">
        <v>415035495</v>
      </c>
      <c r="F88" s="87">
        <v>65354567</v>
      </c>
      <c r="G88" s="87">
        <v>0</v>
      </c>
      <c r="H88" s="87">
        <v>59395008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7">
        <f t="shared" si="3"/>
        <v>408626206</v>
      </c>
      <c r="E89" s="87">
        <v>310472457</v>
      </c>
      <c r="F89" s="87">
        <v>0</v>
      </c>
      <c r="G89" s="87">
        <v>0</v>
      </c>
      <c r="H89" s="87">
        <v>98153749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7">
        <f t="shared" si="3"/>
        <v>892767448</v>
      </c>
      <c r="E90" s="87">
        <v>564436922</v>
      </c>
      <c r="F90" s="87">
        <v>0</v>
      </c>
      <c r="G90" s="87">
        <v>47039003</v>
      </c>
      <c r="H90" s="87">
        <v>281291523</v>
      </c>
    </row>
    <row r="91" spans="1:8" s="1" customFormat="1" x14ac:dyDescent="0.2">
      <c r="A91" s="25">
        <v>81</v>
      </c>
      <c r="B91" s="12" t="s">
        <v>152</v>
      </c>
      <c r="C91" s="10" t="s">
        <v>391</v>
      </c>
      <c r="D91" s="87">
        <f t="shared" si="3"/>
        <v>301819322</v>
      </c>
      <c r="E91" s="87">
        <v>268715512</v>
      </c>
      <c r="F91" s="87">
        <v>0</v>
      </c>
      <c r="G91" s="87">
        <v>0</v>
      </c>
      <c r="H91" s="87">
        <v>33103810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7">
        <f t="shared" si="3"/>
        <v>0</v>
      </c>
      <c r="E92" s="87"/>
      <c r="F92" s="87"/>
      <c r="G92" s="87"/>
      <c r="H92" s="87"/>
    </row>
    <row r="93" spans="1:8" s="1" customFormat="1" ht="24" x14ac:dyDescent="0.2">
      <c r="A93" s="128">
        <v>83</v>
      </c>
      <c r="B93" s="131" t="s">
        <v>154</v>
      </c>
      <c r="C93" s="17" t="s">
        <v>274</v>
      </c>
      <c r="D93" s="87">
        <f>E93+F93+G93+H93</f>
        <v>497966385</v>
      </c>
      <c r="E93" s="87">
        <v>490697265</v>
      </c>
      <c r="F93" s="87">
        <v>0</v>
      </c>
      <c r="G93" s="87">
        <v>0</v>
      </c>
      <c r="H93" s="87">
        <v>7269120</v>
      </c>
    </row>
    <row r="94" spans="1:8" s="1" customFormat="1" ht="36" x14ac:dyDescent="0.2">
      <c r="A94" s="129"/>
      <c r="B94" s="132"/>
      <c r="C94" s="10" t="s">
        <v>389</v>
      </c>
      <c r="D94" s="87">
        <f t="shared" ref="D94:D153" si="4">E94+F94+G94+H94</f>
        <v>0</v>
      </c>
      <c r="E94" s="87"/>
      <c r="F94" s="87"/>
      <c r="G94" s="87"/>
      <c r="H94" s="87"/>
    </row>
    <row r="95" spans="1:8" s="1" customFormat="1" ht="24" x14ac:dyDescent="0.2">
      <c r="A95" s="129"/>
      <c r="B95" s="132"/>
      <c r="C95" s="10" t="s">
        <v>275</v>
      </c>
      <c r="D95" s="87">
        <f t="shared" si="4"/>
        <v>0</v>
      </c>
      <c r="E95" s="87"/>
      <c r="F95" s="87"/>
      <c r="G95" s="87"/>
      <c r="H95" s="87"/>
    </row>
    <row r="96" spans="1:8" s="1" customFormat="1" ht="36" x14ac:dyDescent="0.2">
      <c r="A96" s="130"/>
      <c r="B96" s="133"/>
      <c r="C96" s="28" t="s">
        <v>390</v>
      </c>
      <c r="D96" s="87">
        <f t="shared" si="4"/>
        <v>497966385</v>
      </c>
      <c r="E96" s="87">
        <v>490697265</v>
      </c>
      <c r="F96" s="87">
        <v>0</v>
      </c>
      <c r="G96" s="87">
        <v>0</v>
      </c>
      <c r="H96" s="87">
        <v>7269120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7">
        <f t="shared" si="4"/>
        <v>0</v>
      </c>
      <c r="E97" s="87">
        <v>0</v>
      </c>
      <c r="F97" s="87"/>
      <c r="G97" s="87"/>
      <c r="H97" s="87"/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7">
        <f t="shared" si="4"/>
        <v>0</v>
      </c>
      <c r="E98" s="87">
        <v>0</v>
      </c>
      <c r="F98" s="87"/>
      <c r="G98" s="87"/>
      <c r="H98" s="87"/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7">
        <f t="shared" si="4"/>
        <v>174932011</v>
      </c>
      <c r="E99" s="87">
        <v>174932011</v>
      </c>
      <c r="F99" s="87">
        <v>0</v>
      </c>
      <c r="G99" s="87">
        <v>0</v>
      </c>
      <c r="H99" s="87"/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7">
        <f t="shared" si="4"/>
        <v>36866582</v>
      </c>
      <c r="E100" s="87">
        <v>36866582</v>
      </c>
      <c r="F100" s="87">
        <v>0</v>
      </c>
      <c r="G100" s="87">
        <v>0</v>
      </c>
      <c r="H100" s="87"/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7">
        <f t="shared" si="4"/>
        <v>34604876</v>
      </c>
      <c r="E101" s="87">
        <v>34604876</v>
      </c>
      <c r="F101" s="87">
        <v>0</v>
      </c>
      <c r="G101" s="87">
        <v>0</v>
      </c>
      <c r="H101" s="87"/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7">
        <f t="shared" si="4"/>
        <v>81284699</v>
      </c>
      <c r="E102" s="87">
        <v>81284699</v>
      </c>
      <c r="F102" s="87">
        <v>0</v>
      </c>
      <c r="G102" s="87">
        <v>0</v>
      </c>
      <c r="H102" s="87"/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7">
        <f t="shared" si="4"/>
        <v>44868459</v>
      </c>
      <c r="E103" s="87">
        <v>44868459</v>
      </c>
      <c r="F103" s="87">
        <v>0</v>
      </c>
      <c r="G103" s="87">
        <v>0</v>
      </c>
      <c r="H103" s="87"/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7">
        <f t="shared" si="4"/>
        <v>70592163</v>
      </c>
      <c r="E104" s="87">
        <v>70550711</v>
      </c>
      <c r="F104" s="87">
        <v>41452</v>
      </c>
      <c r="G104" s="87">
        <v>0</v>
      </c>
      <c r="H104" s="87"/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7">
        <f t="shared" si="4"/>
        <v>61071461</v>
      </c>
      <c r="E105" s="87">
        <v>61071461</v>
      </c>
      <c r="F105" s="87">
        <v>0</v>
      </c>
      <c r="G105" s="87">
        <v>0</v>
      </c>
      <c r="H105" s="87"/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7">
        <f t="shared" si="4"/>
        <v>100901635</v>
      </c>
      <c r="E106" s="87">
        <v>100856850</v>
      </c>
      <c r="F106" s="87">
        <v>44785</v>
      </c>
      <c r="G106" s="87">
        <v>0</v>
      </c>
      <c r="H106" s="87"/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7">
        <f t="shared" si="4"/>
        <v>29325708</v>
      </c>
      <c r="E107" s="87">
        <v>29325708</v>
      </c>
      <c r="F107" s="87">
        <v>0</v>
      </c>
      <c r="G107" s="87">
        <v>0</v>
      </c>
      <c r="H107" s="87"/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7">
        <f t="shared" si="4"/>
        <v>44264829</v>
      </c>
      <c r="E108" s="87">
        <v>44264829</v>
      </c>
      <c r="F108" s="87">
        <v>0</v>
      </c>
      <c r="G108" s="87">
        <v>0</v>
      </c>
      <c r="H108" s="87"/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7">
        <f t="shared" si="4"/>
        <v>83205031</v>
      </c>
      <c r="E109" s="87">
        <v>83205031</v>
      </c>
      <c r="F109" s="87">
        <v>0</v>
      </c>
      <c r="G109" s="87">
        <v>0</v>
      </c>
      <c r="H109" s="87"/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88">
        <f t="shared" si="4"/>
        <v>195540895</v>
      </c>
      <c r="E110" s="88">
        <v>142174322</v>
      </c>
      <c r="F110" s="88">
        <v>2582308</v>
      </c>
      <c r="G110" s="88">
        <v>0</v>
      </c>
      <c r="H110" s="88">
        <v>50784265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7">
        <f t="shared" si="4"/>
        <v>36628429</v>
      </c>
      <c r="E111" s="87">
        <v>36628429</v>
      </c>
      <c r="F111" s="87">
        <v>0</v>
      </c>
      <c r="G111" s="87">
        <v>0</v>
      </c>
      <c r="H111" s="87"/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7">
        <f t="shared" si="4"/>
        <v>50300713</v>
      </c>
      <c r="E112" s="87">
        <v>50300713</v>
      </c>
      <c r="F112" s="87">
        <v>0</v>
      </c>
      <c r="G112" s="87">
        <v>0</v>
      </c>
      <c r="H112" s="87"/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7">
        <f t="shared" si="4"/>
        <v>85991803</v>
      </c>
      <c r="E113" s="87">
        <v>85991803</v>
      </c>
      <c r="F113" s="87">
        <v>0</v>
      </c>
      <c r="G113" s="87">
        <v>0</v>
      </c>
      <c r="H113" s="87"/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7">
        <f t="shared" si="4"/>
        <v>36486739</v>
      </c>
      <c r="E114" s="87">
        <v>36486739</v>
      </c>
      <c r="F114" s="87">
        <v>0</v>
      </c>
      <c r="G114" s="87">
        <v>0</v>
      </c>
      <c r="H114" s="87"/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7">
        <f t="shared" si="4"/>
        <v>0</v>
      </c>
      <c r="E115" s="87">
        <v>0</v>
      </c>
      <c r="F115" s="87"/>
      <c r="G115" s="87"/>
      <c r="H115" s="87"/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7">
        <f t="shared" si="4"/>
        <v>0</v>
      </c>
      <c r="E116" s="87">
        <v>0</v>
      </c>
      <c r="F116" s="87"/>
      <c r="G116" s="87"/>
      <c r="H116" s="87"/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7">
        <f t="shared" si="4"/>
        <v>0</v>
      </c>
      <c r="E117" s="87">
        <v>0</v>
      </c>
      <c r="F117" s="87"/>
      <c r="G117" s="87"/>
      <c r="H117" s="87"/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7">
        <f t="shared" si="4"/>
        <v>0</v>
      </c>
      <c r="E118" s="87">
        <v>0</v>
      </c>
      <c r="F118" s="87"/>
      <c r="G118" s="87"/>
      <c r="H118" s="87"/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7">
        <f t="shared" si="4"/>
        <v>0</v>
      </c>
      <c r="E119" s="87">
        <v>0</v>
      </c>
      <c r="F119" s="87"/>
      <c r="G119" s="87"/>
      <c r="H119" s="87"/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7">
        <f t="shared" si="4"/>
        <v>0</v>
      </c>
      <c r="E120" s="87">
        <v>0</v>
      </c>
      <c r="F120" s="87"/>
      <c r="G120" s="87"/>
      <c r="H120" s="87"/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7">
        <f t="shared" si="4"/>
        <v>0</v>
      </c>
      <c r="E121" s="87">
        <v>0</v>
      </c>
      <c r="F121" s="87"/>
      <c r="G121" s="87"/>
      <c r="H121" s="87"/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7">
        <f t="shared" si="4"/>
        <v>0</v>
      </c>
      <c r="E122" s="87">
        <v>0</v>
      </c>
      <c r="F122" s="87"/>
      <c r="G122" s="87"/>
      <c r="H122" s="87"/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7">
        <f t="shared" si="4"/>
        <v>0</v>
      </c>
      <c r="E123" s="87">
        <v>0</v>
      </c>
      <c r="F123" s="87"/>
      <c r="G123" s="87"/>
      <c r="H123" s="87"/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7">
        <f t="shared" si="4"/>
        <v>0</v>
      </c>
      <c r="E124" s="87"/>
      <c r="F124" s="87"/>
      <c r="G124" s="87"/>
      <c r="H124" s="87"/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7">
        <f t="shared" si="4"/>
        <v>195662649</v>
      </c>
      <c r="E125" s="87">
        <v>7112465</v>
      </c>
      <c r="F125" s="87">
        <v>145425232</v>
      </c>
      <c r="G125" s="87">
        <v>0</v>
      </c>
      <c r="H125" s="87">
        <v>43124952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7">
        <f t="shared" si="4"/>
        <v>0</v>
      </c>
      <c r="E126" s="87">
        <v>0</v>
      </c>
      <c r="F126" s="87">
        <v>0</v>
      </c>
      <c r="G126" s="87">
        <v>0</v>
      </c>
      <c r="H126" s="87"/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7">
        <f t="shared" si="4"/>
        <v>0</v>
      </c>
      <c r="E127" s="87">
        <v>0</v>
      </c>
      <c r="F127" s="87"/>
      <c r="G127" s="87"/>
      <c r="H127" s="87"/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7">
        <f t="shared" si="4"/>
        <v>0</v>
      </c>
      <c r="E128" s="87">
        <v>0</v>
      </c>
      <c r="F128" s="87"/>
      <c r="G128" s="87"/>
      <c r="H128" s="87"/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7">
        <f t="shared" si="4"/>
        <v>0</v>
      </c>
      <c r="E129" s="87">
        <v>0</v>
      </c>
      <c r="F129" s="87"/>
      <c r="G129" s="87"/>
      <c r="H129" s="87"/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7">
        <f t="shared" si="4"/>
        <v>0</v>
      </c>
      <c r="E130" s="87">
        <v>0</v>
      </c>
      <c r="F130" s="87"/>
      <c r="G130" s="87"/>
      <c r="H130" s="87"/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7">
        <f t="shared" si="4"/>
        <v>0</v>
      </c>
      <c r="E131" s="87">
        <v>0</v>
      </c>
      <c r="F131" s="87"/>
      <c r="G131" s="87"/>
      <c r="H131" s="87"/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7">
        <f t="shared" si="4"/>
        <v>0</v>
      </c>
      <c r="E132" s="87">
        <v>0</v>
      </c>
      <c r="F132" s="87"/>
      <c r="G132" s="87"/>
      <c r="H132" s="87"/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7">
        <f t="shared" si="4"/>
        <v>0</v>
      </c>
      <c r="E133" s="87">
        <v>0</v>
      </c>
      <c r="F133" s="87"/>
      <c r="G133" s="87"/>
      <c r="H133" s="87"/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7">
        <f t="shared" si="4"/>
        <v>0</v>
      </c>
      <c r="E134" s="87">
        <v>0</v>
      </c>
      <c r="F134" s="87"/>
      <c r="G134" s="87"/>
      <c r="H134" s="87"/>
    </row>
    <row r="135" spans="1:8" s="1" customFormat="1" ht="24" x14ac:dyDescent="0.2">
      <c r="A135" s="25">
        <v>122</v>
      </c>
      <c r="B135" s="26" t="s">
        <v>211</v>
      </c>
      <c r="C135" s="93" t="s">
        <v>387</v>
      </c>
      <c r="D135" s="87">
        <f t="shared" si="4"/>
        <v>0</v>
      </c>
      <c r="E135" s="87">
        <v>0</v>
      </c>
      <c r="F135" s="87"/>
      <c r="G135" s="87"/>
      <c r="H135" s="87"/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7">
        <f t="shared" si="4"/>
        <v>1986599411</v>
      </c>
      <c r="E136" s="87">
        <v>1152819417</v>
      </c>
      <c r="F136" s="87">
        <v>227415823</v>
      </c>
      <c r="G136" s="87">
        <v>0</v>
      </c>
      <c r="H136" s="87">
        <v>606364171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89">
        <f t="shared" si="4"/>
        <v>3108679953</v>
      </c>
      <c r="E137" s="89">
        <v>62095325</v>
      </c>
      <c r="F137" s="89">
        <v>2611368741</v>
      </c>
      <c r="G137" s="89">
        <v>0</v>
      </c>
      <c r="H137" s="89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7">
        <f t="shared" si="4"/>
        <v>1214481095</v>
      </c>
      <c r="E138" s="87">
        <v>413535450</v>
      </c>
      <c r="F138" s="87">
        <v>0</v>
      </c>
      <c r="G138" s="87">
        <v>0</v>
      </c>
      <c r="H138" s="87">
        <v>800945645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7">
        <f t="shared" si="4"/>
        <v>915715593</v>
      </c>
      <c r="E139" s="87">
        <v>548000418</v>
      </c>
      <c r="F139" s="87">
        <v>145913268</v>
      </c>
      <c r="G139" s="87">
        <v>0</v>
      </c>
      <c r="H139" s="87">
        <v>221801907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7">
        <f t="shared" si="4"/>
        <v>275622896</v>
      </c>
      <c r="E140" s="87">
        <v>269745488</v>
      </c>
      <c r="F140" s="87">
        <v>0</v>
      </c>
      <c r="G140" s="87">
        <v>0</v>
      </c>
      <c r="H140" s="87">
        <v>5877408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7">
        <f>E141+F141+G141+H141</f>
        <v>1036487540</v>
      </c>
      <c r="E141" s="87">
        <v>789112921</v>
      </c>
      <c r="F141" s="87">
        <v>0</v>
      </c>
      <c r="G141" s="87">
        <v>0</v>
      </c>
      <c r="H141" s="87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7">
        <f t="shared" si="4"/>
        <v>0</v>
      </c>
      <c r="E142" s="87">
        <v>0</v>
      </c>
      <c r="F142" s="87"/>
      <c r="G142" s="87"/>
      <c r="H142" s="87"/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7">
        <f t="shared" si="4"/>
        <v>0</v>
      </c>
      <c r="E143" s="87">
        <v>0</v>
      </c>
      <c r="F143" s="87"/>
      <c r="G143" s="87"/>
      <c r="H143" s="87"/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7">
        <f t="shared" si="4"/>
        <v>252899859</v>
      </c>
      <c r="E144" s="87">
        <v>204765119</v>
      </c>
      <c r="F144" s="87">
        <v>0</v>
      </c>
      <c r="G144" s="87">
        <v>0</v>
      </c>
      <c r="H144" s="87">
        <v>48134740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87">
        <f t="shared" si="4"/>
        <v>1065701034</v>
      </c>
      <c r="E145" s="87">
        <v>800200025</v>
      </c>
      <c r="F145" s="87">
        <v>1276607</v>
      </c>
      <c r="G145" s="87">
        <v>0</v>
      </c>
      <c r="H145" s="87">
        <v>264224402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87">
        <f t="shared" si="4"/>
        <v>902664394</v>
      </c>
      <c r="E146" s="87">
        <v>659470696</v>
      </c>
      <c r="F146" s="87">
        <v>4454321</v>
      </c>
      <c r="G146" s="87">
        <v>0</v>
      </c>
      <c r="H146" s="87">
        <v>238739377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89">
        <f t="shared" si="4"/>
        <v>1676326227</v>
      </c>
      <c r="E147" s="89">
        <v>181261131</v>
      </c>
      <c r="F147" s="89">
        <v>0</v>
      </c>
      <c r="G147" s="89">
        <v>1495065096</v>
      </c>
      <c r="H147" s="89"/>
    </row>
    <row r="148" spans="1:72" x14ac:dyDescent="0.2">
      <c r="A148" s="25">
        <v>135</v>
      </c>
      <c r="B148" s="12" t="s">
        <v>228</v>
      </c>
      <c r="C148" s="10" t="s">
        <v>229</v>
      </c>
      <c r="D148" s="89">
        <f t="shared" si="4"/>
        <v>0</v>
      </c>
      <c r="E148" s="89"/>
      <c r="F148" s="89"/>
      <c r="G148" s="89"/>
      <c r="H148" s="89"/>
    </row>
    <row r="149" spans="1:72" ht="12.75" x14ac:dyDescent="0.2">
      <c r="A149" s="25">
        <v>136</v>
      </c>
      <c r="B149" s="20" t="s">
        <v>230</v>
      </c>
      <c r="C149" s="13" t="s">
        <v>231</v>
      </c>
      <c r="D149" s="89">
        <f t="shared" si="4"/>
        <v>0</v>
      </c>
      <c r="E149" s="89"/>
      <c r="F149" s="89"/>
      <c r="G149" s="89"/>
      <c r="H149" s="89"/>
    </row>
    <row r="150" spans="1:72" ht="12.75" x14ac:dyDescent="0.2">
      <c r="A150" s="25">
        <v>137</v>
      </c>
      <c r="B150" s="68" t="s">
        <v>278</v>
      </c>
      <c r="C150" s="69" t="s">
        <v>279</v>
      </c>
      <c r="D150" s="89">
        <f t="shared" si="4"/>
        <v>0</v>
      </c>
      <c r="E150" s="89"/>
      <c r="F150" s="89"/>
      <c r="G150" s="89"/>
      <c r="H150" s="89"/>
    </row>
    <row r="151" spans="1:72" ht="12.75" x14ac:dyDescent="0.2">
      <c r="A151" s="25">
        <v>138</v>
      </c>
      <c r="B151" s="70" t="s">
        <v>280</v>
      </c>
      <c r="C151" s="71" t="s">
        <v>281</v>
      </c>
      <c r="D151" s="89">
        <f t="shared" si="4"/>
        <v>0</v>
      </c>
      <c r="E151" s="89"/>
      <c r="F151" s="89"/>
      <c r="G151" s="89"/>
      <c r="H151" s="89"/>
    </row>
    <row r="152" spans="1:72" ht="12.75" x14ac:dyDescent="0.2">
      <c r="A152" s="25">
        <v>139</v>
      </c>
      <c r="B152" s="72" t="s">
        <v>282</v>
      </c>
      <c r="C152" s="73" t="s">
        <v>283</v>
      </c>
      <c r="D152" s="89">
        <f t="shared" si="4"/>
        <v>0</v>
      </c>
      <c r="E152" s="89"/>
      <c r="F152" s="89"/>
      <c r="G152" s="89"/>
      <c r="H152" s="89"/>
    </row>
    <row r="153" spans="1:72" x14ac:dyDescent="0.2">
      <c r="A153" s="25">
        <v>140</v>
      </c>
      <c r="B153" s="25" t="s">
        <v>288</v>
      </c>
      <c r="C153" s="74" t="s">
        <v>289</v>
      </c>
      <c r="D153" s="89">
        <f t="shared" si="4"/>
        <v>0</v>
      </c>
      <c r="E153" s="89"/>
      <c r="F153" s="89"/>
      <c r="G153" s="89"/>
      <c r="H153" s="89"/>
    </row>
    <row r="156" spans="1:72" s="4" customFormat="1" x14ac:dyDescent="0.2">
      <c r="A156" s="6"/>
      <c r="B156" s="6"/>
      <c r="C156" s="7"/>
      <c r="D156" s="85"/>
      <c r="E156" s="85"/>
      <c r="F156" s="85"/>
      <c r="G156" s="85"/>
      <c r="H156" s="8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  <row r="157" spans="1:72" s="4" customFormat="1" x14ac:dyDescent="0.2">
      <c r="A157" s="6"/>
      <c r="B157" s="6"/>
      <c r="C157" s="7"/>
      <c r="D157" s="85"/>
      <c r="E157" s="85"/>
      <c r="F157" s="85"/>
      <c r="G157" s="85"/>
      <c r="H157" s="8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X155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D9" sqref="D9:M9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37.85546875" style="66" customWidth="1"/>
    <col min="4" max="4" width="13.28515625" style="33" customWidth="1"/>
    <col min="5" max="6" width="14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2" width="12.42578125" style="33" customWidth="1"/>
    <col min="13" max="13" width="15" style="33" customWidth="1"/>
    <col min="14" max="14" width="9.140625" style="30"/>
    <col min="15" max="15" width="14.42578125" style="30" customWidth="1"/>
    <col min="16" max="16" width="9.140625" style="30"/>
    <col min="17" max="17" width="14.5703125" style="30" customWidth="1"/>
    <col min="18" max="18" width="9.140625" style="30"/>
    <col min="19" max="19" width="12.42578125" style="30" customWidth="1"/>
    <col min="20" max="21" width="9.140625" style="30"/>
    <col min="22" max="22" width="12.42578125" style="30" customWidth="1"/>
    <col min="23" max="23" width="2.5703125" style="30" customWidth="1"/>
    <col min="24" max="24" width="14.140625" style="30" customWidth="1"/>
    <col min="25" max="16384" width="9.140625" style="30"/>
  </cols>
  <sheetData>
    <row r="1" spans="1:24" ht="35.25" customHeight="1" x14ac:dyDescent="0.2">
      <c r="A1" s="184" t="s">
        <v>308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24" ht="12.75" customHeight="1" x14ac:dyDescent="0.2">
      <c r="C2" s="32"/>
      <c r="M2" s="33" t="s">
        <v>309</v>
      </c>
    </row>
    <row r="3" spans="1:24" s="34" customFormat="1" ht="20.25" customHeight="1" x14ac:dyDescent="0.2">
      <c r="A3" s="185" t="s">
        <v>46</v>
      </c>
      <c r="B3" s="185" t="s">
        <v>59</v>
      </c>
      <c r="C3" s="185" t="s">
        <v>47</v>
      </c>
      <c r="D3" s="186" t="s">
        <v>310</v>
      </c>
      <c r="E3" s="186"/>
      <c r="F3" s="186"/>
      <c r="G3" s="186"/>
      <c r="H3" s="186"/>
      <c r="I3" s="186"/>
      <c r="J3" s="186"/>
      <c r="K3" s="186"/>
      <c r="L3" s="186"/>
      <c r="M3" s="171" t="s">
        <v>311</v>
      </c>
    </row>
    <row r="4" spans="1:24" s="34" customFormat="1" ht="17.25" customHeight="1" x14ac:dyDescent="0.2">
      <c r="A4" s="185"/>
      <c r="B4" s="185"/>
      <c r="C4" s="185"/>
      <c r="D4" s="186" t="s">
        <v>291</v>
      </c>
      <c r="E4" s="186" t="s">
        <v>304</v>
      </c>
      <c r="F4" s="186"/>
      <c r="G4" s="186"/>
      <c r="H4" s="186"/>
      <c r="I4" s="186"/>
      <c r="J4" s="186"/>
      <c r="K4" s="186"/>
      <c r="L4" s="186"/>
      <c r="M4" s="172"/>
    </row>
    <row r="5" spans="1:24" s="34" customFormat="1" ht="24.75" customHeight="1" x14ac:dyDescent="0.2">
      <c r="A5" s="185"/>
      <c r="B5" s="185"/>
      <c r="C5" s="185"/>
      <c r="D5" s="186"/>
      <c r="E5" s="176" t="s">
        <v>312</v>
      </c>
      <c r="F5" s="176"/>
      <c r="G5" s="186"/>
      <c r="H5" s="186"/>
      <c r="I5" s="186"/>
      <c r="J5" s="174" t="s">
        <v>313</v>
      </c>
      <c r="K5" s="175"/>
      <c r="L5" s="176"/>
      <c r="M5" s="172"/>
    </row>
    <row r="6" spans="1:24" s="34" customFormat="1" ht="24.75" customHeight="1" x14ac:dyDescent="0.2">
      <c r="A6" s="185"/>
      <c r="B6" s="185"/>
      <c r="C6" s="185"/>
      <c r="D6" s="186"/>
      <c r="E6" s="171" t="s">
        <v>314</v>
      </c>
      <c r="F6" s="171" t="s">
        <v>315</v>
      </c>
      <c r="G6" s="174" t="s">
        <v>304</v>
      </c>
      <c r="H6" s="175"/>
      <c r="I6" s="176"/>
      <c r="J6" s="171" t="s">
        <v>255</v>
      </c>
      <c r="K6" s="186" t="s">
        <v>304</v>
      </c>
      <c r="L6" s="186"/>
      <c r="M6" s="172"/>
    </row>
    <row r="7" spans="1:24" ht="49.5" customHeight="1" x14ac:dyDescent="0.2">
      <c r="A7" s="185"/>
      <c r="B7" s="185"/>
      <c r="C7" s="185"/>
      <c r="D7" s="186"/>
      <c r="E7" s="172"/>
      <c r="F7" s="172"/>
      <c r="G7" s="171" t="s">
        <v>316</v>
      </c>
      <c r="H7" s="35" t="s">
        <v>317</v>
      </c>
      <c r="I7" s="173" t="s">
        <v>318</v>
      </c>
      <c r="J7" s="172"/>
      <c r="K7" s="173" t="s">
        <v>319</v>
      </c>
      <c r="L7" s="172" t="s">
        <v>320</v>
      </c>
      <c r="M7" s="172"/>
    </row>
    <row r="8" spans="1:24" ht="60.75" customHeight="1" x14ac:dyDescent="0.2">
      <c r="A8" s="185"/>
      <c r="B8" s="185"/>
      <c r="C8" s="185"/>
      <c r="D8" s="186"/>
      <c r="E8" s="173"/>
      <c r="F8" s="173"/>
      <c r="G8" s="173"/>
      <c r="H8" s="36" t="s">
        <v>321</v>
      </c>
      <c r="I8" s="186"/>
      <c r="J8" s="173"/>
      <c r="K8" s="186"/>
      <c r="L8" s="173"/>
      <c r="M8" s="173"/>
    </row>
    <row r="9" spans="1:24" ht="21" customHeight="1" x14ac:dyDescent="0.2">
      <c r="A9" s="177" t="s">
        <v>255</v>
      </c>
      <c r="B9" s="177"/>
      <c r="C9" s="177"/>
      <c r="D9" s="77">
        <f>D10+D11</f>
        <v>8363529726</v>
      </c>
      <c r="E9" s="77">
        <f t="shared" ref="E9:M9" si="0">E10+E11</f>
        <v>2371553580</v>
      </c>
      <c r="F9" s="77">
        <f t="shared" si="0"/>
        <v>3616664472</v>
      </c>
      <c r="G9" s="77">
        <f t="shared" si="0"/>
        <v>3006400427</v>
      </c>
      <c r="H9" s="77">
        <f t="shared" si="0"/>
        <v>165134343</v>
      </c>
      <c r="I9" s="77">
        <f t="shared" si="0"/>
        <v>445129702</v>
      </c>
      <c r="J9" s="77">
        <f t="shared" si="0"/>
        <v>2375311674</v>
      </c>
      <c r="K9" s="77">
        <f t="shared" si="0"/>
        <v>954010418</v>
      </c>
      <c r="L9" s="77">
        <f t="shared" si="0"/>
        <v>1421301256</v>
      </c>
      <c r="M9" s="77">
        <f t="shared" si="0"/>
        <v>1445232997</v>
      </c>
      <c r="X9" s="121"/>
    </row>
    <row r="10" spans="1:24" ht="17.25" customHeight="1" x14ac:dyDescent="0.2">
      <c r="A10" s="178" t="s">
        <v>56</v>
      </c>
      <c r="B10" s="179"/>
      <c r="C10" s="180"/>
      <c r="D10" s="37">
        <f>E10+F10+J10</f>
        <v>165072154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f>K10+L10</f>
        <v>165072154</v>
      </c>
      <c r="K10" s="37">
        <v>29204401</v>
      </c>
      <c r="L10" s="38">
        <v>135867753</v>
      </c>
      <c r="M10" s="39">
        <v>0</v>
      </c>
      <c r="X10" s="121"/>
    </row>
    <row r="11" spans="1:24" ht="15.75" customHeight="1" x14ac:dyDescent="0.2">
      <c r="A11" s="181" t="s">
        <v>247</v>
      </c>
      <c r="B11" s="182"/>
      <c r="C11" s="183"/>
      <c r="D11" s="77">
        <f>E11+F11+J11</f>
        <v>8198457572</v>
      </c>
      <c r="E11" s="77">
        <f>SUM(E12:E154)-E94</f>
        <v>2371553580</v>
      </c>
      <c r="F11" s="77">
        <f>SUM(F12:F154)-F94</f>
        <v>3616664472</v>
      </c>
      <c r="G11" s="77">
        <f>SUM(G12:G154)-G94</f>
        <v>3006400427</v>
      </c>
      <c r="H11" s="77">
        <f>SUM(H12:H154)-H94</f>
        <v>165134343</v>
      </c>
      <c r="I11" s="77">
        <f>SUM(I12:I154)-I94</f>
        <v>445129702</v>
      </c>
      <c r="J11" s="77">
        <f>SUM(J12:J150)-J94</f>
        <v>2210239520</v>
      </c>
      <c r="K11" s="77">
        <f>SUM(K12:K150)-K94</f>
        <v>924806017</v>
      </c>
      <c r="L11" s="77">
        <f>SUM(L12:L150)-L94</f>
        <v>1285433503</v>
      </c>
      <c r="M11" s="77">
        <f>SUM(M12:M150)-M94</f>
        <v>1445232997</v>
      </c>
      <c r="X11" s="121"/>
    </row>
    <row r="12" spans="1:24" ht="12" customHeight="1" x14ac:dyDescent="0.2">
      <c r="A12" s="40">
        <v>1</v>
      </c>
      <c r="B12" s="41" t="s">
        <v>60</v>
      </c>
      <c r="C12" s="42" t="s">
        <v>44</v>
      </c>
      <c r="D12" s="37">
        <f>E12+F12+J12</f>
        <v>38880294</v>
      </c>
      <c r="E12" s="37">
        <v>11909732</v>
      </c>
      <c r="F12" s="37">
        <f>G12+H12+I12</f>
        <v>19033200</v>
      </c>
      <c r="G12" s="37">
        <v>14166467</v>
      </c>
      <c r="H12" s="37">
        <v>1637682</v>
      </c>
      <c r="I12" s="37">
        <v>3229051</v>
      </c>
      <c r="J12" s="37">
        <f>K12+L12</f>
        <v>7937362</v>
      </c>
      <c r="K12" s="37">
        <v>4556425</v>
      </c>
      <c r="L12" s="37">
        <v>3380937</v>
      </c>
      <c r="M12" s="37">
        <v>8526445</v>
      </c>
      <c r="V12" s="33"/>
      <c r="X12" s="121"/>
    </row>
    <row r="13" spans="1:24" ht="12" customHeight="1" x14ac:dyDescent="0.2">
      <c r="A13" s="40">
        <v>2</v>
      </c>
      <c r="B13" s="43" t="s">
        <v>61</v>
      </c>
      <c r="C13" s="42" t="s">
        <v>232</v>
      </c>
      <c r="D13" s="37">
        <f t="shared" ref="D13:D76" si="1">E13+F13+J13</f>
        <v>34512843</v>
      </c>
      <c r="E13" s="37">
        <v>10919849</v>
      </c>
      <c r="F13" s="37">
        <f t="shared" ref="F13:F76" si="2">G13+H13+I13</f>
        <v>17339675</v>
      </c>
      <c r="G13" s="37">
        <v>15211336</v>
      </c>
      <c r="H13" s="37">
        <v>0</v>
      </c>
      <c r="I13" s="37">
        <v>2128339</v>
      </c>
      <c r="J13" s="37">
        <f t="shared" ref="J13:J76" si="3">K13+L13</f>
        <v>6253319</v>
      </c>
      <c r="K13" s="37">
        <v>4635348</v>
      </c>
      <c r="L13" s="44">
        <v>1617971</v>
      </c>
      <c r="M13" s="44">
        <v>9515243</v>
      </c>
      <c r="V13" s="33"/>
      <c r="X13" s="121"/>
    </row>
    <row r="14" spans="1:24" ht="12" customHeight="1" x14ac:dyDescent="0.2">
      <c r="A14" s="40">
        <v>3</v>
      </c>
      <c r="B14" s="45" t="s">
        <v>62</v>
      </c>
      <c r="C14" s="46" t="s">
        <v>5</v>
      </c>
      <c r="D14" s="37">
        <f t="shared" si="1"/>
        <v>114176567</v>
      </c>
      <c r="E14" s="37">
        <v>34326026</v>
      </c>
      <c r="F14" s="37">
        <f t="shared" si="2"/>
        <v>51342853</v>
      </c>
      <c r="G14" s="37">
        <v>45281125</v>
      </c>
      <c r="H14" s="37">
        <v>0</v>
      </c>
      <c r="I14" s="37">
        <v>6061728</v>
      </c>
      <c r="J14" s="37">
        <f t="shared" si="3"/>
        <v>28507688</v>
      </c>
      <c r="K14" s="37">
        <v>13942035</v>
      </c>
      <c r="L14" s="44">
        <v>14565653</v>
      </c>
      <c r="M14" s="44">
        <v>23109450</v>
      </c>
      <c r="V14" s="33"/>
      <c r="X14" s="121"/>
    </row>
    <row r="15" spans="1:24" ht="12" customHeight="1" x14ac:dyDescent="0.2">
      <c r="A15" s="40">
        <v>4</v>
      </c>
      <c r="B15" s="41" t="s">
        <v>63</v>
      </c>
      <c r="C15" s="42" t="s">
        <v>233</v>
      </c>
      <c r="D15" s="37">
        <f t="shared" si="1"/>
        <v>36301968</v>
      </c>
      <c r="E15" s="37">
        <v>10765619</v>
      </c>
      <c r="F15" s="37">
        <f t="shared" si="2"/>
        <v>18467574</v>
      </c>
      <c r="G15" s="37">
        <v>16229689</v>
      </c>
      <c r="H15" s="37">
        <v>0</v>
      </c>
      <c r="I15" s="37">
        <v>2237885</v>
      </c>
      <c r="J15" s="37">
        <f t="shared" si="3"/>
        <v>7068775</v>
      </c>
      <c r="K15" s="37">
        <v>5065590</v>
      </c>
      <c r="L15" s="44">
        <v>2003185</v>
      </c>
      <c r="M15" s="44">
        <v>8800720</v>
      </c>
      <c r="V15" s="33"/>
      <c r="X15" s="121"/>
    </row>
    <row r="16" spans="1:24" ht="12" customHeight="1" x14ac:dyDescent="0.2">
      <c r="A16" s="40">
        <v>5</v>
      </c>
      <c r="B16" s="41" t="s">
        <v>64</v>
      </c>
      <c r="C16" s="42" t="s">
        <v>8</v>
      </c>
      <c r="D16" s="37">
        <f t="shared" si="1"/>
        <v>43279475</v>
      </c>
      <c r="E16" s="37">
        <v>13991214</v>
      </c>
      <c r="F16" s="37">
        <f t="shared" si="2"/>
        <v>18585605</v>
      </c>
      <c r="G16" s="37">
        <v>16964997</v>
      </c>
      <c r="H16" s="37">
        <v>0</v>
      </c>
      <c r="I16" s="37">
        <v>1620608</v>
      </c>
      <c r="J16" s="37">
        <f t="shared" si="3"/>
        <v>10702656</v>
      </c>
      <c r="K16" s="37">
        <v>5453076</v>
      </c>
      <c r="L16" s="44">
        <v>5249580</v>
      </c>
      <c r="M16" s="44">
        <v>10311345</v>
      </c>
      <c r="V16" s="33"/>
      <c r="X16" s="121"/>
    </row>
    <row r="17" spans="1:24" ht="12" customHeight="1" x14ac:dyDescent="0.2">
      <c r="A17" s="40">
        <v>6</v>
      </c>
      <c r="B17" s="45" t="s">
        <v>65</v>
      </c>
      <c r="C17" s="46" t="s">
        <v>66</v>
      </c>
      <c r="D17" s="37">
        <f t="shared" si="1"/>
        <v>282870200</v>
      </c>
      <c r="E17" s="37">
        <v>83602196</v>
      </c>
      <c r="F17" s="37">
        <f t="shared" si="2"/>
        <v>125968414</v>
      </c>
      <c r="G17" s="37">
        <v>114869076</v>
      </c>
      <c r="H17" s="37">
        <v>0</v>
      </c>
      <c r="I17" s="37">
        <v>11099338</v>
      </c>
      <c r="J17" s="37">
        <f t="shared" si="3"/>
        <v>73299590</v>
      </c>
      <c r="K17" s="37">
        <v>35247385</v>
      </c>
      <c r="L17" s="44">
        <v>38052205</v>
      </c>
      <c r="M17" s="44">
        <v>66371810</v>
      </c>
      <c r="V17" s="33"/>
      <c r="X17" s="121"/>
    </row>
    <row r="18" spans="1:24" ht="12" customHeight="1" x14ac:dyDescent="0.2">
      <c r="A18" s="40">
        <v>7</v>
      </c>
      <c r="B18" s="48" t="s">
        <v>67</v>
      </c>
      <c r="C18" s="49" t="s">
        <v>234</v>
      </c>
      <c r="D18" s="37">
        <f t="shared" si="1"/>
        <v>116770300</v>
      </c>
      <c r="E18" s="37">
        <v>33073466</v>
      </c>
      <c r="F18" s="37">
        <f t="shared" si="2"/>
        <v>51218146</v>
      </c>
      <c r="G18" s="37">
        <v>43570615</v>
      </c>
      <c r="H18" s="37">
        <v>0</v>
      </c>
      <c r="I18" s="37">
        <v>7647531</v>
      </c>
      <c r="J18" s="37">
        <f t="shared" si="3"/>
        <v>32478688</v>
      </c>
      <c r="K18" s="37">
        <v>13983175</v>
      </c>
      <c r="L18" s="44">
        <v>18495513</v>
      </c>
      <c r="M18" s="44">
        <v>23210720</v>
      </c>
      <c r="V18" s="33"/>
      <c r="X18" s="121"/>
    </row>
    <row r="19" spans="1:24" ht="12" customHeight="1" x14ac:dyDescent="0.2">
      <c r="A19" s="40">
        <v>8</v>
      </c>
      <c r="B19" s="45" t="s">
        <v>68</v>
      </c>
      <c r="C19" s="46" t="s">
        <v>17</v>
      </c>
      <c r="D19" s="37">
        <f t="shared" si="1"/>
        <v>46908403</v>
      </c>
      <c r="E19" s="37">
        <v>13893730</v>
      </c>
      <c r="F19" s="37">
        <f t="shared" si="2"/>
        <v>20700389</v>
      </c>
      <c r="G19" s="37">
        <v>18777964</v>
      </c>
      <c r="H19" s="37">
        <v>0</v>
      </c>
      <c r="I19" s="37">
        <v>1922425</v>
      </c>
      <c r="J19" s="37">
        <f t="shared" si="3"/>
        <v>12314284</v>
      </c>
      <c r="K19" s="37">
        <v>5831804</v>
      </c>
      <c r="L19" s="44">
        <v>6482480</v>
      </c>
      <c r="M19" s="44">
        <v>7605162</v>
      </c>
      <c r="V19" s="33"/>
      <c r="X19" s="121"/>
    </row>
    <row r="20" spans="1:24" ht="12" customHeight="1" x14ac:dyDescent="0.2">
      <c r="A20" s="40">
        <v>9</v>
      </c>
      <c r="B20" s="45" t="s">
        <v>69</v>
      </c>
      <c r="C20" s="46" t="s">
        <v>6</v>
      </c>
      <c r="D20" s="37">
        <f t="shared" si="1"/>
        <v>41302577</v>
      </c>
      <c r="E20" s="37">
        <v>13174045</v>
      </c>
      <c r="F20" s="37">
        <f t="shared" si="2"/>
        <v>18938034</v>
      </c>
      <c r="G20" s="37">
        <v>15831365</v>
      </c>
      <c r="H20" s="37">
        <v>0</v>
      </c>
      <c r="I20" s="37">
        <v>3106669</v>
      </c>
      <c r="J20" s="37">
        <f t="shared" si="3"/>
        <v>9190498</v>
      </c>
      <c r="K20" s="37">
        <v>5081712</v>
      </c>
      <c r="L20" s="44">
        <v>4108786</v>
      </c>
      <c r="M20" s="44">
        <v>9626360</v>
      </c>
      <c r="V20" s="33"/>
      <c r="X20" s="121"/>
    </row>
    <row r="21" spans="1:24" ht="12" customHeight="1" x14ac:dyDescent="0.2">
      <c r="A21" s="40">
        <v>10</v>
      </c>
      <c r="B21" s="45" t="s">
        <v>70</v>
      </c>
      <c r="C21" s="46" t="s">
        <v>18</v>
      </c>
      <c r="D21" s="37">
        <f t="shared" si="1"/>
        <v>49197555</v>
      </c>
      <c r="E21" s="37">
        <v>14335894</v>
      </c>
      <c r="F21" s="37">
        <f t="shared" si="2"/>
        <v>23107149</v>
      </c>
      <c r="G21" s="37">
        <v>20841014</v>
      </c>
      <c r="H21" s="37">
        <v>0</v>
      </c>
      <c r="I21" s="37">
        <v>2266135</v>
      </c>
      <c r="J21" s="37">
        <f t="shared" si="3"/>
        <v>11754512</v>
      </c>
      <c r="K21" s="37">
        <v>6489129</v>
      </c>
      <c r="L21" s="44">
        <v>5265383</v>
      </c>
      <c r="M21" s="44">
        <v>10911937</v>
      </c>
      <c r="V21" s="33"/>
      <c r="X21" s="121"/>
    </row>
    <row r="22" spans="1:24" ht="12" customHeight="1" x14ac:dyDescent="0.2">
      <c r="A22" s="40">
        <v>11</v>
      </c>
      <c r="B22" s="45" t="s">
        <v>71</v>
      </c>
      <c r="C22" s="46" t="s">
        <v>7</v>
      </c>
      <c r="D22" s="37">
        <f t="shared" si="1"/>
        <v>43275816</v>
      </c>
      <c r="E22" s="37">
        <v>15026364</v>
      </c>
      <c r="F22" s="37">
        <f t="shared" si="2"/>
        <v>18226003</v>
      </c>
      <c r="G22" s="37">
        <v>16447869</v>
      </c>
      <c r="H22" s="37">
        <v>0</v>
      </c>
      <c r="I22" s="37">
        <v>1778134</v>
      </c>
      <c r="J22" s="37">
        <f t="shared" si="3"/>
        <v>10023449</v>
      </c>
      <c r="K22" s="37">
        <v>5296630</v>
      </c>
      <c r="L22" s="44">
        <v>4726819</v>
      </c>
      <c r="M22" s="44">
        <v>9415380</v>
      </c>
      <c r="V22" s="33"/>
      <c r="X22" s="121"/>
    </row>
    <row r="23" spans="1:24" ht="12" customHeight="1" x14ac:dyDescent="0.2">
      <c r="A23" s="40">
        <v>12</v>
      </c>
      <c r="B23" s="45" t="s">
        <v>72</v>
      </c>
      <c r="C23" s="46" t="s">
        <v>19</v>
      </c>
      <c r="D23" s="37">
        <f t="shared" si="1"/>
        <v>76314162</v>
      </c>
      <c r="E23" s="37">
        <v>25388442</v>
      </c>
      <c r="F23" s="37">
        <f t="shared" si="2"/>
        <v>37666218</v>
      </c>
      <c r="G23" s="37">
        <v>32891788</v>
      </c>
      <c r="H23" s="37">
        <v>0</v>
      </c>
      <c r="I23" s="37">
        <v>4774430</v>
      </c>
      <c r="J23" s="37">
        <f t="shared" si="3"/>
        <v>13259502</v>
      </c>
      <c r="K23" s="37">
        <v>10377042</v>
      </c>
      <c r="L23" s="44">
        <v>2882460</v>
      </c>
      <c r="M23" s="44">
        <v>18358160</v>
      </c>
      <c r="V23" s="33"/>
      <c r="X23" s="121"/>
    </row>
    <row r="24" spans="1:24" ht="12" customHeight="1" x14ac:dyDescent="0.2">
      <c r="A24" s="40">
        <v>13</v>
      </c>
      <c r="B24" s="45" t="s">
        <v>256</v>
      </c>
      <c r="C24" s="42" t="s">
        <v>257</v>
      </c>
      <c r="D24" s="37">
        <f t="shared" si="1"/>
        <v>0</v>
      </c>
      <c r="E24" s="37">
        <v>0</v>
      </c>
      <c r="F24" s="37">
        <f t="shared" si="2"/>
        <v>0</v>
      </c>
      <c r="G24" s="37">
        <v>0</v>
      </c>
      <c r="H24" s="37">
        <v>0</v>
      </c>
      <c r="I24" s="37">
        <v>0</v>
      </c>
      <c r="J24" s="37">
        <f t="shared" si="3"/>
        <v>0</v>
      </c>
      <c r="K24" s="37">
        <v>0</v>
      </c>
      <c r="L24" s="44">
        <v>0</v>
      </c>
      <c r="M24" s="44">
        <v>0</v>
      </c>
      <c r="V24" s="33"/>
      <c r="X24" s="121"/>
    </row>
    <row r="25" spans="1:24" ht="12" customHeight="1" x14ac:dyDescent="0.2">
      <c r="A25" s="40">
        <v>14</v>
      </c>
      <c r="B25" s="41" t="s">
        <v>73</v>
      </c>
      <c r="C25" s="46" t="s">
        <v>74</v>
      </c>
      <c r="D25" s="37">
        <f t="shared" si="1"/>
        <v>0</v>
      </c>
      <c r="E25" s="37">
        <v>0</v>
      </c>
      <c r="F25" s="37">
        <f t="shared" si="2"/>
        <v>0</v>
      </c>
      <c r="G25" s="37">
        <v>0</v>
      </c>
      <c r="H25" s="37">
        <v>0</v>
      </c>
      <c r="I25" s="37">
        <v>0</v>
      </c>
      <c r="J25" s="37">
        <f t="shared" si="3"/>
        <v>0</v>
      </c>
      <c r="K25" s="37">
        <v>0</v>
      </c>
      <c r="L25" s="44">
        <v>0</v>
      </c>
      <c r="M25" s="44">
        <v>0</v>
      </c>
      <c r="V25" s="33"/>
      <c r="X25" s="121"/>
    </row>
    <row r="26" spans="1:24" ht="12" customHeight="1" x14ac:dyDescent="0.2">
      <c r="A26" s="40">
        <v>15</v>
      </c>
      <c r="B26" s="45" t="s">
        <v>75</v>
      </c>
      <c r="C26" s="46" t="s">
        <v>22</v>
      </c>
      <c r="D26" s="37">
        <f t="shared" si="1"/>
        <v>51682690</v>
      </c>
      <c r="E26" s="37">
        <v>20353087</v>
      </c>
      <c r="F26" s="37">
        <f t="shared" si="2"/>
        <v>22645143</v>
      </c>
      <c r="G26" s="37">
        <v>20857441</v>
      </c>
      <c r="H26" s="37">
        <v>0</v>
      </c>
      <c r="I26" s="37">
        <v>1787702</v>
      </c>
      <c r="J26" s="37">
        <f t="shared" si="3"/>
        <v>8684460</v>
      </c>
      <c r="K26" s="37">
        <v>6866800</v>
      </c>
      <c r="L26" s="44">
        <v>1817660</v>
      </c>
      <c r="M26" s="44">
        <v>8360475</v>
      </c>
      <c r="V26" s="33"/>
      <c r="X26" s="121"/>
    </row>
    <row r="27" spans="1:24" ht="12" customHeight="1" x14ac:dyDescent="0.2">
      <c r="A27" s="40">
        <v>16</v>
      </c>
      <c r="B27" s="45" t="s">
        <v>76</v>
      </c>
      <c r="C27" s="46" t="s">
        <v>10</v>
      </c>
      <c r="D27" s="37">
        <f t="shared" si="1"/>
        <v>84650323</v>
      </c>
      <c r="E27" s="37">
        <v>28807819</v>
      </c>
      <c r="F27" s="37">
        <f t="shared" si="2"/>
        <v>32412521</v>
      </c>
      <c r="G27" s="37">
        <v>29633898</v>
      </c>
      <c r="H27" s="37">
        <v>0</v>
      </c>
      <c r="I27" s="37">
        <v>2778623</v>
      </c>
      <c r="J27" s="37">
        <f t="shared" si="3"/>
        <v>23429983</v>
      </c>
      <c r="K27" s="37">
        <v>10086517</v>
      </c>
      <c r="L27" s="44">
        <v>13343466</v>
      </c>
      <c r="M27" s="44">
        <v>9909074</v>
      </c>
      <c r="V27" s="33"/>
      <c r="X27" s="121"/>
    </row>
    <row r="28" spans="1:24" ht="12" customHeight="1" x14ac:dyDescent="0.2">
      <c r="A28" s="40">
        <v>17</v>
      </c>
      <c r="B28" s="45" t="s">
        <v>77</v>
      </c>
      <c r="C28" s="46" t="s">
        <v>235</v>
      </c>
      <c r="D28" s="37">
        <f t="shared" si="1"/>
        <v>102835077</v>
      </c>
      <c r="E28" s="37">
        <v>36366136</v>
      </c>
      <c r="F28" s="37">
        <f t="shared" si="2"/>
        <v>43080030</v>
      </c>
      <c r="G28" s="37">
        <v>38405713</v>
      </c>
      <c r="H28" s="37">
        <v>0</v>
      </c>
      <c r="I28" s="37">
        <v>4674317</v>
      </c>
      <c r="J28" s="37">
        <f t="shared" si="3"/>
        <v>23388911</v>
      </c>
      <c r="K28" s="37">
        <v>13147107</v>
      </c>
      <c r="L28" s="44">
        <v>10241804</v>
      </c>
      <c r="M28" s="44">
        <v>13864264</v>
      </c>
      <c r="V28" s="33"/>
      <c r="X28" s="121"/>
    </row>
    <row r="29" spans="1:24" ht="12" customHeight="1" x14ac:dyDescent="0.2">
      <c r="A29" s="40">
        <v>18</v>
      </c>
      <c r="B29" s="45" t="s">
        <v>78</v>
      </c>
      <c r="C29" s="46" t="s">
        <v>9</v>
      </c>
      <c r="D29" s="37">
        <f t="shared" si="1"/>
        <v>207783154</v>
      </c>
      <c r="E29" s="37">
        <v>58033983</v>
      </c>
      <c r="F29" s="37">
        <f t="shared" si="2"/>
        <v>99949006</v>
      </c>
      <c r="G29" s="37">
        <v>77157393</v>
      </c>
      <c r="H29" s="37">
        <v>11814091</v>
      </c>
      <c r="I29" s="37">
        <v>10977522</v>
      </c>
      <c r="J29" s="37">
        <f t="shared" si="3"/>
        <v>49800165</v>
      </c>
      <c r="K29" s="37">
        <v>22876290</v>
      </c>
      <c r="L29" s="44">
        <v>26923875</v>
      </c>
      <c r="M29" s="44">
        <v>39277630</v>
      </c>
      <c r="V29" s="33"/>
      <c r="X29" s="121"/>
    </row>
    <row r="30" spans="1:24" ht="12" customHeight="1" x14ac:dyDescent="0.2">
      <c r="A30" s="40">
        <v>19</v>
      </c>
      <c r="B30" s="41" t="s">
        <v>79</v>
      </c>
      <c r="C30" s="42" t="s">
        <v>11</v>
      </c>
      <c r="D30" s="37">
        <f t="shared" si="1"/>
        <v>32899863</v>
      </c>
      <c r="E30" s="37">
        <v>12757541</v>
      </c>
      <c r="F30" s="37">
        <f t="shared" si="2"/>
        <v>13572228</v>
      </c>
      <c r="G30" s="37">
        <v>11633174</v>
      </c>
      <c r="H30" s="37">
        <v>0</v>
      </c>
      <c r="I30" s="37">
        <v>1939054</v>
      </c>
      <c r="J30" s="37">
        <f t="shared" si="3"/>
        <v>6570094</v>
      </c>
      <c r="K30" s="37">
        <v>4193826</v>
      </c>
      <c r="L30" s="44">
        <v>2376268</v>
      </c>
      <c r="M30" s="44">
        <v>5271712</v>
      </c>
      <c r="V30" s="33"/>
      <c r="X30" s="121"/>
    </row>
    <row r="31" spans="1:24" ht="12" customHeight="1" x14ac:dyDescent="0.2">
      <c r="A31" s="40">
        <v>20</v>
      </c>
      <c r="B31" s="41" t="s">
        <v>80</v>
      </c>
      <c r="C31" s="42" t="s">
        <v>236</v>
      </c>
      <c r="D31" s="37">
        <f t="shared" si="1"/>
        <v>24799119</v>
      </c>
      <c r="E31" s="37">
        <v>8434015</v>
      </c>
      <c r="F31" s="37">
        <f t="shared" si="2"/>
        <v>12045620</v>
      </c>
      <c r="G31" s="37">
        <v>10888045</v>
      </c>
      <c r="H31" s="37">
        <v>0</v>
      </c>
      <c r="I31" s="37">
        <v>1157575</v>
      </c>
      <c r="J31" s="37">
        <f t="shared" si="3"/>
        <v>4319484</v>
      </c>
      <c r="K31" s="37">
        <v>3273763</v>
      </c>
      <c r="L31" s="44">
        <v>1045721</v>
      </c>
      <c r="M31" s="44">
        <v>5664139</v>
      </c>
      <c r="V31" s="33"/>
      <c r="X31" s="121"/>
    </row>
    <row r="32" spans="1:24" ht="12" customHeight="1" x14ac:dyDescent="0.2">
      <c r="A32" s="40">
        <v>21</v>
      </c>
      <c r="B32" s="41" t="s">
        <v>81</v>
      </c>
      <c r="C32" s="42" t="s">
        <v>82</v>
      </c>
      <c r="D32" s="37">
        <f t="shared" si="1"/>
        <v>129653810</v>
      </c>
      <c r="E32" s="37">
        <v>43624429</v>
      </c>
      <c r="F32" s="37">
        <f t="shared" si="2"/>
        <v>57262264</v>
      </c>
      <c r="G32" s="37">
        <v>51245476</v>
      </c>
      <c r="H32" s="37">
        <v>0</v>
      </c>
      <c r="I32" s="37">
        <v>6016788</v>
      </c>
      <c r="J32" s="37">
        <f t="shared" si="3"/>
        <v>28767117</v>
      </c>
      <c r="K32" s="37">
        <v>16861750</v>
      </c>
      <c r="L32" s="44">
        <v>11905367</v>
      </c>
      <c r="M32" s="44">
        <v>25316315</v>
      </c>
      <c r="V32" s="33"/>
      <c r="X32" s="121"/>
    </row>
    <row r="33" spans="1:24" ht="12" customHeight="1" x14ac:dyDescent="0.2">
      <c r="A33" s="40">
        <v>22</v>
      </c>
      <c r="B33" s="41" t="s">
        <v>83</v>
      </c>
      <c r="C33" s="42" t="s">
        <v>40</v>
      </c>
      <c r="D33" s="37">
        <f t="shared" si="1"/>
        <v>119319212</v>
      </c>
      <c r="E33" s="37">
        <v>37176206</v>
      </c>
      <c r="F33" s="37">
        <f t="shared" si="2"/>
        <v>50046480</v>
      </c>
      <c r="G33" s="37">
        <v>43024863</v>
      </c>
      <c r="H33" s="37">
        <v>0</v>
      </c>
      <c r="I33" s="37">
        <v>7021617</v>
      </c>
      <c r="J33" s="37">
        <f t="shared" si="3"/>
        <v>32096526</v>
      </c>
      <c r="K33" s="37">
        <v>13183701</v>
      </c>
      <c r="L33" s="44">
        <v>18912825</v>
      </c>
      <c r="M33" s="44">
        <v>17854621</v>
      </c>
      <c r="V33" s="33"/>
      <c r="X33" s="121"/>
    </row>
    <row r="34" spans="1:24" ht="12" customHeight="1" x14ac:dyDescent="0.2">
      <c r="A34" s="40">
        <v>23</v>
      </c>
      <c r="B34" s="45" t="s">
        <v>84</v>
      </c>
      <c r="C34" s="46" t="s">
        <v>85</v>
      </c>
      <c r="D34" s="37">
        <f t="shared" si="1"/>
        <v>49270988</v>
      </c>
      <c r="E34" s="37">
        <v>13340045</v>
      </c>
      <c r="F34" s="37">
        <f t="shared" si="2"/>
        <v>21415182</v>
      </c>
      <c r="G34" s="37">
        <v>19240429</v>
      </c>
      <c r="H34" s="37">
        <v>0</v>
      </c>
      <c r="I34" s="37">
        <v>2174753</v>
      </c>
      <c r="J34" s="37">
        <f t="shared" si="3"/>
        <v>14515761</v>
      </c>
      <c r="K34" s="37">
        <v>5975771</v>
      </c>
      <c r="L34" s="44">
        <v>8539990</v>
      </c>
      <c r="M34" s="44">
        <v>7784379</v>
      </c>
      <c r="V34" s="33"/>
      <c r="X34" s="121"/>
    </row>
    <row r="35" spans="1:24" ht="12" customHeight="1" x14ac:dyDescent="0.2">
      <c r="A35" s="40">
        <v>24</v>
      </c>
      <c r="B35" s="45" t="s">
        <v>86</v>
      </c>
      <c r="C35" s="46" t="s">
        <v>87</v>
      </c>
      <c r="D35" s="37">
        <f t="shared" si="1"/>
        <v>0</v>
      </c>
      <c r="E35" s="37">
        <v>0</v>
      </c>
      <c r="F35" s="37">
        <f t="shared" si="2"/>
        <v>0</v>
      </c>
      <c r="G35" s="37">
        <v>0</v>
      </c>
      <c r="H35" s="37">
        <v>0</v>
      </c>
      <c r="I35" s="37">
        <v>0</v>
      </c>
      <c r="J35" s="37">
        <f t="shared" si="3"/>
        <v>0</v>
      </c>
      <c r="K35" s="37">
        <v>0</v>
      </c>
      <c r="L35" s="44">
        <v>0</v>
      </c>
      <c r="M35" s="44">
        <v>0</v>
      </c>
      <c r="V35" s="33"/>
      <c r="X35" s="121"/>
    </row>
    <row r="36" spans="1:24" ht="12" customHeight="1" x14ac:dyDescent="0.2">
      <c r="A36" s="40">
        <v>25</v>
      </c>
      <c r="B36" s="45" t="s">
        <v>88</v>
      </c>
      <c r="C36" s="46" t="s">
        <v>89</v>
      </c>
      <c r="D36" s="37">
        <f t="shared" si="1"/>
        <v>0</v>
      </c>
      <c r="E36" s="37">
        <v>0</v>
      </c>
      <c r="F36" s="37">
        <f t="shared" si="2"/>
        <v>0</v>
      </c>
      <c r="G36" s="37">
        <v>0</v>
      </c>
      <c r="H36" s="37">
        <v>0</v>
      </c>
      <c r="I36" s="37">
        <v>0</v>
      </c>
      <c r="J36" s="37">
        <f t="shared" si="3"/>
        <v>0</v>
      </c>
      <c r="K36" s="37">
        <v>0</v>
      </c>
      <c r="L36" s="44">
        <v>0</v>
      </c>
      <c r="M36" s="44">
        <v>0</v>
      </c>
      <c r="V36" s="33"/>
      <c r="X36" s="121"/>
    </row>
    <row r="37" spans="1:24" ht="12" customHeight="1" x14ac:dyDescent="0.2">
      <c r="A37" s="40">
        <v>26</v>
      </c>
      <c r="B37" s="41" t="s">
        <v>90</v>
      </c>
      <c r="C37" s="49" t="s">
        <v>91</v>
      </c>
      <c r="D37" s="37">
        <f t="shared" si="1"/>
        <v>190337715</v>
      </c>
      <c r="E37" s="37">
        <v>8059989</v>
      </c>
      <c r="F37" s="37">
        <f t="shared" si="2"/>
        <v>124460854</v>
      </c>
      <c r="G37" s="37">
        <v>109544978</v>
      </c>
      <c r="H37" s="37">
        <v>0</v>
      </c>
      <c r="I37" s="37">
        <v>14915876</v>
      </c>
      <c r="J37" s="37">
        <f t="shared" si="3"/>
        <v>57816872</v>
      </c>
      <c r="K37" s="37">
        <v>26167451</v>
      </c>
      <c r="L37" s="44">
        <v>31649421</v>
      </c>
      <c r="M37" s="44">
        <v>48437018</v>
      </c>
      <c r="V37" s="33"/>
      <c r="X37" s="121"/>
    </row>
    <row r="38" spans="1:24" ht="12" customHeight="1" x14ac:dyDescent="0.2">
      <c r="A38" s="40">
        <v>27</v>
      </c>
      <c r="B38" s="45" t="s">
        <v>92</v>
      </c>
      <c r="C38" s="46" t="s">
        <v>93</v>
      </c>
      <c r="D38" s="37">
        <f t="shared" si="1"/>
        <v>273932961</v>
      </c>
      <c r="E38" s="37">
        <v>70007514</v>
      </c>
      <c r="F38" s="37">
        <f t="shared" si="2"/>
        <v>151264705</v>
      </c>
      <c r="G38" s="37">
        <v>103714594</v>
      </c>
      <c r="H38" s="37">
        <v>37243802</v>
      </c>
      <c r="I38" s="37">
        <v>10306309</v>
      </c>
      <c r="J38" s="37">
        <f t="shared" si="3"/>
        <v>52660742</v>
      </c>
      <c r="K38" s="37">
        <v>30509163</v>
      </c>
      <c r="L38" s="44">
        <v>22151579</v>
      </c>
      <c r="M38" s="44">
        <v>50743746</v>
      </c>
      <c r="V38" s="33"/>
      <c r="X38" s="121"/>
    </row>
    <row r="39" spans="1:24" ht="12" customHeight="1" x14ac:dyDescent="0.2">
      <c r="A39" s="40">
        <v>28</v>
      </c>
      <c r="B39" s="45" t="s">
        <v>94</v>
      </c>
      <c r="C39" s="46" t="s">
        <v>95</v>
      </c>
      <c r="D39" s="37">
        <f t="shared" si="1"/>
        <v>124940787</v>
      </c>
      <c r="E39" s="37">
        <v>105311970</v>
      </c>
      <c r="F39" s="37">
        <f t="shared" si="2"/>
        <v>1981801</v>
      </c>
      <c r="G39" s="37">
        <v>1981801</v>
      </c>
      <c r="H39" s="37">
        <v>0</v>
      </c>
      <c r="I39" s="37">
        <v>0</v>
      </c>
      <c r="J39" s="37">
        <f t="shared" si="3"/>
        <v>17647016</v>
      </c>
      <c r="K39" s="37">
        <v>9310922</v>
      </c>
      <c r="L39" s="44">
        <v>8336094</v>
      </c>
      <c r="M39" s="44">
        <v>0</v>
      </c>
      <c r="V39" s="33"/>
      <c r="X39" s="121"/>
    </row>
    <row r="40" spans="1:24" ht="12" customHeight="1" x14ac:dyDescent="0.2">
      <c r="A40" s="40">
        <v>29</v>
      </c>
      <c r="B40" s="43" t="s">
        <v>96</v>
      </c>
      <c r="C40" s="49" t="s">
        <v>97</v>
      </c>
      <c r="D40" s="37">
        <f t="shared" si="1"/>
        <v>8303555</v>
      </c>
      <c r="E40" s="37">
        <v>0</v>
      </c>
      <c r="F40" s="37">
        <f t="shared" si="2"/>
        <v>0</v>
      </c>
      <c r="G40" s="37">
        <v>0</v>
      </c>
      <c r="H40" s="37">
        <v>0</v>
      </c>
      <c r="I40" s="37">
        <v>0</v>
      </c>
      <c r="J40" s="37">
        <f t="shared" si="3"/>
        <v>8303555</v>
      </c>
      <c r="K40" s="37">
        <v>0</v>
      </c>
      <c r="L40" s="44">
        <v>8303555</v>
      </c>
      <c r="M40" s="44">
        <v>0</v>
      </c>
      <c r="V40" s="33"/>
      <c r="X40" s="121"/>
    </row>
    <row r="41" spans="1:24" ht="12" customHeight="1" x14ac:dyDescent="0.2">
      <c r="A41" s="40">
        <v>30</v>
      </c>
      <c r="B41" s="41" t="s">
        <v>98</v>
      </c>
      <c r="C41" s="42" t="s">
        <v>23</v>
      </c>
      <c r="D41" s="37">
        <f t="shared" si="1"/>
        <v>0</v>
      </c>
      <c r="E41" s="37">
        <v>0</v>
      </c>
      <c r="F41" s="37">
        <f t="shared" si="2"/>
        <v>0</v>
      </c>
      <c r="G41" s="37">
        <v>0</v>
      </c>
      <c r="H41" s="37">
        <v>0</v>
      </c>
      <c r="I41" s="37">
        <v>0</v>
      </c>
      <c r="J41" s="37">
        <f t="shared" si="3"/>
        <v>0</v>
      </c>
      <c r="K41" s="37">
        <v>0</v>
      </c>
      <c r="L41" s="44">
        <v>0</v>
      </c>
      <c r="M41" s="44">
        <v>0</v>
      </c>
      <c r="V41" s="33"/>
      <c r="X41" s="121"/>
    </row>
    <row r="42" spans="1:24" ht="12" customHeight="1" x14ac:dyDescent="0.2">
      <c r="A42" s="40">
        <v>31</v>
      </c>
      <c r="B42" s="45" t="s">
        <v>99</v>
      </c>
      <c r="C42" s="46" t="s">
        <v>57</v>
      </c>
      <c r="D42" s="37">
        <f t="shared" si="1"/>
        <v>12547363</v>
      </c>
      <c r="E42" s="37">
        <v>594780</v>
      </c>
      <c r="F42" s="37">
        <f t="shared" si="2"/>
        <v>9545155</v>
      </c>
      <c r="G42" s="37">
        <v>8285922</v>
      </c>
      <c r="H42" s="37">
        <v>0</v>
      </c>
      <c r="I42" s="37">
        <v>1259233</v>
      </c>
      <c r="J42" s="37">
        <f t="shared" si="3"/>
        <v>2407428</v>
      </c>
      <c r="K42" s="37">
        <v>1969454</v>
      </c>
      <c r="L42" s="44">
        <v>437974</v>
      </c>
      <c r="M42" s="44">
        <v>2396744</v>
      </c>
      <c r="V42" s="33"/>
      <c r="X42" s="121"/>
    </row>
    <row r="43" spans="1:24" ht="12" customHeight="1" x14ac:dyDescent="0.2">
      <c r="A43" s="40">
        <v>32</v>
      </c>
      <c r="B43" s="43" t="s">
        <v>100</v>
      </c>
      <c r="C43" s="42" t="s">
        <v>41</v>
      </c>
      <c r="D43" s="37">
        <f t="shared" si="1"/>
        <v>164595107</v>
      </c>
      <c r="E43" s="37">
        <v>47003456</v>
      </c>
      <c r="F43" s="37">
        <f t="shared" si="2"/>
        <v>71568922</v>
      </c>
      <c r="G43" s="37">
        <v>64821224</v>
      </c>
      <c r="H43" s="37">
        <v>0</v>
      </c>
      <c r="I43" s="37">
        <v>6747698</v>
      </c>
      <c r="J43" s="37">
        <f t="shared" si="3"/>
        <v>46022729</v>
      </c>
      <c r="K43" s="37">
        <v>18971653</v>
      </c>
      <c r="L43" s="44">
        <v>27051076</v>
      </c>
      <c r="M43" s="44">
        <v>25212228</v>
      </c>
      <c r="V43" s="33"/>
      <c r="X43" s="121"/>
    </row>
    <row r="44" spans="1:24" ht="12" customHeight="1" x14ac:dyDescent="0.2">
      <c r="A44" s="40">
        <v>33</v>
      </c>
      <c r="B44" s="48" t="s">
        <v>101</v>
      </c>
      <c r="C44" s="49" t="s">
        <v>39</v>
      </c>
      <c r="D44" s="37">
        <f t="shared" si="1"/>
        <v>241099248</v>
      </c>
      <c r="E44" s="37">
        <v>76517318</v>
      </c>
      <c r="F44" s="37">
        <f t="shared" si="2"/>
        <v>104532675</v>
      </c>
      <c r="G44" s="37">
        <v>91342109</v>
      </c>
      <c r="H44" s="37">
        <v>0</v>
      </c>
      <c r="I44" s="37">
        <v>13190566</v>
      </c>
      <c r="J44" s="37">
        <f t="shared" si="3"/>
        <v>60049255</v>
      </c>
      <c r="K44" s="37">
        <v>26949934</v>
      </c>
      <c r="L44" s="44">
        <v>33099321</v>
      </c>
      <c r="M44" s="44">
        <v>48617055</v>
      </c>
      <c r="V44" s="33"/>
      <c r="X44" s="121"/>
    </row>
    <row r="45" spans="1:24" ht="12" customHeight="1" x14ac:dyDescent="0.2">
      <c r="A45" s="40">
        <v>34</v>
      </c>
      <c r="B45" s="43" t="s">
        <v>102</v>
      </c>
      <c r="C45" s="42" t="s">
        <v>16</v>
      </c>
      <c r="D45" s="37">
        <f t="shared" si="1"/>
        <v>45989363</v>
      </c>
      <c r="E45" s="37">
        <v>15759985</v>
      </c>
      <c r="F45" s="37">
        <f t="shared" si="2"/>
        <v>20322037</v>
      </c>
      <c r="G45" s="37">
        <v>17630887</v>
      </c>
      <c r="H45" s="37">
        <v>0</v>
      </c>
      <c r="I45" s="37">
        <v>2691150</v>
      </c>
      <c r="J45" s="37">
        <f t="shared" si="3"/>
        <v>9907341</v>
      </c>
      <c r="K45" s="37">
        <v>5897342</v>
      </c>
      <c r="L45" s="44">
        <v>4009999</v>
      </c>
      <c r="M45" s="44">
        <v>7346358</v>
      </c>
      <c r="V45" s="33"/>
      <c r="X45" s="121"/>
    </row>
    <row r="46" spans="1:24" ht="12" customHeight="1" x14ac:dyDescent="0.2">
      <c r="A46" s="40">
        <v>35</v>
      </c>
      <c r="B46" s="45" t="s">
        <v>103</v>
      </c>
      <c r="C46" s="46" t="s">
        <v>21</v>
      </c>
      <c r="D46" s="37">
        <f t="shared" si="1"/>
        <v>152732152</v>
      </c>
      <c r="E46" s="37">
        <v>48974240</v>
      </c>
      <c r="F46" s="37">
        <f t="shared" si="2"/>
        <v>68178294</v>
      </c>
      <c r="G46" s="37">
        <v>62119969</v>
      </c>
      <c r="H46" s="37">
        <v>0</v>
      </c>
      <c r="I46" s="37">
        <v>6058325</v>
      </c>
      <c r="J46" s="37">
        <f t="shared" si="3"/>
        <v>35579618</v>
      </c>
      <c r="K46" s="37">
        <v>18516880</v>
      </c>
      <c r="L46" s="44">
        <v>17062738</v>
      </c>
      <c r="M46" s="44">
        <v>38547635</v>
      </c>
      <c r="V46" s="33"/>
      <c r="X46" s="121"/>
    </row>
    <row r="47" spans="1:24" ht="12" customHeight="1" x14ac:dyDescent="0.2">
      <c r="A47" s="40">
        <v>36</v>
      </c>
      <c r="B47" s="43" t="s">
        <v>104</v>
      </c>
      <c r="C47" s="42" t="s">
        <v>25</v>
      </c>
      <c r="D47" s="37">
        <f t="shared" si="1"/>
        <v>58830651</v>
      </c>
      <c r="E47" s="37">
        <v>20950056</v>
      </c>
      <c r="F47" s="37">
        <f t="shared" si="2"/>
        <v>26770120</v>
      </c>
      <c r="G47" s="37">
        <v>23346886</v>
      </c>
      <c r="H47" s="37">
        <v>0</v>
      </c>
      <c r="I47" s="37">
        <v>3423234</v>
      </c>
      <c r="J47" s="37">
        <f t="shared" si="3"/>
        <v>11110475</v>
      </c>
      <c r="K47" s="37">
        <v>7690077</v>
      </c>
      <c r="L47" s="44">
        <v>3420398</v>
      </c>
      <c r="M47" s="44">
        <v>10561708</v>
      </c>
      <c r="V47" s="33"/>
      <c r="X47" s="121"/>
    </row>
    <row r="48" spans="1:24" ht="12" customHeight="1" x14ac:dyDescent="0.2">
      <c r="A48" s="40">
        <v>37</v>
      </c>
      <c r="B48" s="41" t="s">
        <v>105</v>
      </c>
      <c r="C48" s="42" t="s">
        <v>237</v>
      </c>
      <c r="D48" s="37">
        <f t="shared" si="1"/>
        <v>144896217</v>
      </c>
      <c r="E48" s="37">
        <v>46947001</v>
      </c>
      <c r="F48" s="37">
        <f t="shared" si="2"/>
        <v>68835700</v>
      </c>
      <c r="G48" s="37">
        <v>62096581</v>
      </c>
      <c r="H48" s="37">
        <v>0</v>
      </c>
      <c r="I48" s="37">
        <v>6739119</v>
      </c>
      <c r="J48" s="37">
        <f t="shared" si="3"/>
        <v>29113516</v>
      </c>
      <c r="K48" s="37">
        <v>18331121</v>
      </c>
      <c r="L48" s="44">
        <v>10782395</v>
      </c>
      <c r="M48" s="44">
        <v>29881942</v>
      </c>
      <c r="V48" s="33"/>
      <c r="X48" s="121"/>
    </row>
    <row r="49" spans="1:24" ht="12" customHeight="1" x14ac:dyDescent="0.2">
      <c r="A49" s="40">
        <v>38</v>
      </c>
      <c r="B49" s="50" t="s">
        <v>106</v>
      </c>
      <c r="C49" s="51" t="s">
        <v>238</v>
      </c>
      <c r="D49" s="37">
        <f t="shared" si="1"/>
        <v>51059329</v>
      </c>
      <c r="E49" s="37">
        <v>17499988</v>
      </c>
      <c r="F49" s="37">
        <f t="shared" si="2"/>
        <v>23127915</v>
      </c>
      <c r="G49" s="37">
        <v>21156929</v>
      </c>
      <c r="H49" s="37">
        <v>0</v>
      </c>
      <c r="I49" s="37">
        <v>1970986</v>
      </c>
      <c r="J49" s="37">
        <f t="shared" si="3"/>
        <v>10431426</v>
      </c>
      <c r="K49" s="37">
        <v>6963532</v>
      </c>
      <c r="L49" s="44">
        <v>3467894</v>
      </c>
      <c r="M49" s="44">
        <v>9527902</v>
      </c>
      <c r="V49" s="33"/>
      <c r="X49" s="121"/>
    </row>
    <row r="50" spans="1:24" ht="12" customHeight="1" x14ac:dyDescent="0.2">
      <c r="A50" s="40">
        <v>39</v>
      </c>
      <c r="B50" s="41" t="s">
        <v>107</v>
      </c>
      <c r="C50" s="42" t="s">
        <v>239</v>
      </c>
      <c r="D50" s="37">
        <f t="shared" si="1"/>
        <v>31693990</v>
      </c>
      <c r="E50" s="37">
        <v>9433936</v>
      </c>
      <c r="F50" s="37">
        <f t="shared" si="2"/>
        <v>15855649</v>
      </c>
      <c r="G50" s="37">
        <v>14447944</v>
      </c>
      <c r="H50" s="37">
        <v>0</v>
      </c>
      <c r="I50" s="37">
        <v>1407705</v>
      </c>
      <c r="J50" s="37">
        <f t="shared" si="3"/>
        <v>6404405</v>
      </c>
      <c r="K50" s="37">
        <v>4352440</v>
      </c>
      <c r="L50" s="44">
        <v>2051965</v>
      </c>
      <c r="M50" s="44">
        <v>7851305</v>
      </c>
      <c r="V50" s="33"/>
      <c r="X50" s="121"/>
    </row>
    <row r="51" spans="1:24" ht="12" customHeight="1" x14ac:dyDescent="0.2">
      <c r="A51" s="40">
        <v>40</v>
      </c>
      <c r="B51" s="48" t="s">
        <v>108</v>
      </c>
      <c r="C51" s="49" t="s">
        <v>24</v>
      </c>
      <c r="D51" s="37">
        <f t="shared" si="1"/>
        <v>53076099</v>
      </c>
      <c r="E51" s="37">
        <v>16211848</v>
      </c>
      <c r="F51" s="37">
        <f t="shared" si="2"/>
        <v>26700460</v>
      </c>
      <c r="G51" s="37">
        <v>24344233</v>
      </c>
      <c r="H51" s="37">
        <v>0</v>
      </c>
      <c r="I51" s="37">
        <v>2356227</v>
      </c>
      <c r="J51" s="37">
        <f t="shared" si="3"/>
        <v>10163791</v>
      </c>
      <c r="K51" s="37">
        <v>7662071</v>
      </c>
      <c r="L51" s="44">
        <v>2501720</v>
      </c>
      <c r="M51" s="44">
        <v>14154012</v>
      </c>
      <c r="V51" s="33"/>
      <c r="X51" s="121"/>
    </row>
    <row r="52" spans="1:24" ht="12" customHeight="1" x14ac:dyDescent="0.2">
      <c r="A52" s="40">
        <v>41</v>
      </c>
      <c r="B52" s="45" t="s">
        <v>109</v>
      </c>
      <c r="C52" s="46" t="s">
        <v>20</v>
      </c>
      <c r="D52" s="37">
        <f t="shared" si="1"/>
        <v>24996163</v>
      </c>
      <c r="E52" s="37">
        <v>6471912</v>
      </c>
      <c r="F52" s="37">
        <f t="shared" si="2"/>
        <v>13052364</v>
      </c>
      <c r="G52" s="37">
        <v>11707135</v>
      </c>
      <c r="H52" s="37">
        <v>0</v>
      </c>
      <c r="I52" s="37">
        <v>1345229</v>
      </c>
      <c r="J52" s="37">
        <f t="shared" si="3"/>
        <v>5471887</v>
      </c>
      <c r="K52" s="37">
        <v>3535626</v>
      </c>
      <c r="L52" s="44">
        <v>1936261</v>
      </c>
      <c r="M52" s="44">
        <v>5682421</v>
      </c>
      <c r="V52" s="33"/>
      <c r="X52" s="121"/>
    </row>
    <row r="53" spans="1:24" ht="12" customHeight="1" x14ac:dyDescent="0.2">
      <c r="A53" s="40">
        <v>42</v>
      </c>
      <c r="B53" s="43" t="s">
        <v>110</v>
      </c>
      <c r="C53" s="42" t="s">
        <v>111</v>
      </c>
      <c r="D53" s="37">
        <f t="shared" si="1"/>
        <v>26878426</v>
      </c>
      <c r="E53" s="37">
        <v>1152525</v>
      </c>
      <c r="F53" s="37">
        <f t="shared" si="2"/>
        <v>21477374</v>
      </c>
      <c r="G53" s="37">
        <v>16074043</v>
      </c>
      <c r="H53" s="37">
        <v>0</v>
      </c>
      <c r="I53" s="37">
        <v>5403331</v>
      </c>
      <c r="J53" s="37">
        <f t="shared" si="3"/>
        <v>4248527</v>
      </c>
      <c r="K53" s="37">
        <v>3902394</v>
      </c>
      <c r="L53" s="44">
        <v>346133</v>
      </c>
      <c r="M53" s="44">
        <v>3204098</v>
      </c>
      <c r="V53" s="33"/>
      <c r="X53" s="121"/>
    </row>
    <row r="54" spans="1:24" ht="12" customHeight="1" x14ac:dyDescent="0.2">
      <c r="A54" s="40">
        <v>43</v>
      </c>
      <c r="B54" s="45" t="s">
        <v>112</v>
      </c>
      <c r="C54" s="46" t="s">
        <v>113</v>
      </c>
      <c r="D54" s="37">
        <f t="shared" si="1"/>
        <v>229098118</v>
      </c>
      <c r="E54" s="37">
        <v>63592939</v>
      </c>
      <c r="F54" s="37">
        <f t="shared" si="2"/>
        <v>105955013</v>
      </c>
      <c r="G54" s="37">
        <v>78686455</v>
      </c>
      <c r="H54" s="37">
        <v>16730257</v>
      </c>
      <c r="I54" s="37">
        <v>10538301</v>
      </c>
      <c r="J54" s="37">
        <f t="shared" si="3"/>
        <v>59550166</v>
      </c>
      <c r="K54" s="37">
        <v>23272497</v>
      </c>
      <c r="L54" s="44">
        <v>36277669</v>
      </c>
      <c r="M54" s="44">
        <v>36288731</v>
      </c>
      <c r="V54" s="33"/>
      <c r="X54" s="121"/>
    </row>
    <row r="55" spans="1:24" ht="12" customHeight="1" x14ac:dyDescent="0.2">
      <c r="A55" s="40">
        <v>44</v>
      </c>
      <c r="B55" s="41" t="s">
        <v>114</v>
      </c>
      <c r="C55" s="42" t="s">
        <v>244</v>
      </c>
      <c r="D55" s="37">
        <f t="shared" si="1"/>
        <v>44449910</v>
      </c>
      <c r="E55" s="37">
        <v>13453904</v>
      </c>
      <c r="F55" s="37">
        <f t="shared" si="2"/>
        <v>22767690</v>
      </c>
      <c r="G55" s="37">
        <v>20464854</v>
      </c>
      <c r="H55" s="37">
        <v>0</v>
      </c>
      <c r="I55" s="37">
        <v>2302836</v>
      </c>
      <c r="J55" s="37">
        <f t="shared" si="3"/>
        <v>8228316</v>
      </c>
      <c r="K55" s="37">
        <v>6372183</v>
      </c>
      <c r="L55" s="44">
        <v>1856133</v>
      </c>
      <c r="M55" s="44">
        <v>10648913</v>
      </c>
      <c r="V55" s="33"/>
      <c r="X55" s="121"/>
    </row>
    <row r="56" spans="1:24" ht="12" customHeight="1" x14ac:dyDescent="0.2">
      <c r="A56" s="40">
        <v>45</v>
      </c>
      <c r="B56" s="41" t="s">
        <v>115</v>
      </c>
      <c r="C56" s="42" t="s">
        <v>2</v>
      </c>
      <c r="D56" s="37">
        <f t="shared" si="1"/>
        <v>156296360</v>
      </c>
      <c r="E56" s="37">
        <v>47291819</v>
      </c>
      <c r="F56" s="37">
        <f t="shared" si="2"/>
        <v>77721644</v>
      </c>
      <c r="G56" s="37">
        <v>65479720</v>
      </c>
      <c r="H56" s="37">
        <v>0</v>
      </c>
      <c r="I56" s="37">
        <v>12241924</v>
      </c>
      <c r="J56" s="37">
        <f t="shared" si="3"/>
        <v>31282897</v>
      </c>
      <c r="K56" s="37">
        <v>19914950</v>
      </c>
      <c r="L56" s="44">
        <v>11367947</v>
      </c>
      <c r="M56" s="44">
        <v>26026615</v>
      </c>
      <c r="V56" s="33"/>
      <c r="X56" s="121"/>
    </row>
    <row r="57" spans="1:24" ht="12" customHeight="1" x14ac:dyDescent="0.2">
      <c r="A57" s="40">
        <v>46</v>
      </c>
      <c r="B57" s="45" t="s">
        <v>116</v>
      </c>
      <c r="C57" s="46" t="s">
        <v>3</v>
      </c>
      <c r="D57" s="37">
        <f t="shared" si="1"/>
        <v>37102082</v>
      </c>
      <c r="E57" s="37">
        <v>12078297</v>
      </c>
      <c r="F57" s="37">
        <f t="shared" si="2"/>
        <v>17971313</v>
      </c>
      <c r="G57" s="37">
        <v>15913412</v>
      </c>
      <c r="H57" s="37">
        <v>0</v>
      </c>
      <c r="I57" s="37">
        <v>2057901</v>
      </c>
      <c r="J57" s="37">
        <f t="shared" si="3"/>
        <v>7052472</v>
      </c>
      <c r="K57" s="37">
        <v>4774557</v>
      </c>
      <c r="L57" s="44">
        <v>2277915</v>
      </c>
      <c r="M57" s="44">
        <v>8419548</v>
      </c>
      <c r="V57" s="33"/>
      <c r="X57" s="121"/>
    </row>
    <row r="58" spans="1:24" ht="12" customHeight="1" x14ac:dyDescent="0.2">
      <c r="A58" s="40">
        <v>47</v>
      </c>
      <c r="B58" s="45" t="s">
        <v>117</v>
      </c>
      <c r="C58" s="46" t="s">
        <v>240</v>
      </c>
      <c r="D58" s="37">
        <f t="shared" si="1"/>
        <v>58890781</v>
      </c>
      <c r="E58" s="37">
        <v>17804967</v>
      </c>
      <c r="F58" s="37">
        <f t="shared" si="2"/>
        <v>27424439</v>
      </c>
      <c r="G58" s="37">
        <v>23805056</v>
      </c>
      <c r="H58" s="37">
        <v>0</v>
      </c>
      <c r="I58" s="37">
        <v>3619383</v>
      </c>
      <c r="J58" s="37">
        <f t="shared" si="3"/>
        <v>13661375</v>
      </c>
      <c r="K58" s="37">
        <v>7472313</v>
      </c>
      <c r="L58" s="44">
        <v>6189062</v>
      </c>
      <c r="M58" s="44">
        <v>13336812</v>
      </c>
      <c r="V58" s="33"/>
      <c r="X58" s="121"/>
    </row>
    <row r="59" spans="1:24" ht="12" customHeight="1" x14ac:dyDescent="0.2">
      <c r="A59" s="40">
        <v>48</v>
      </c>
      <c r="B59" s="43" t="s">
        <v>118</v>
      </c>
      <c r="C59" s="42" t="s">
        <v>0</v>
      </c>
      <c r="D59" s="37">
        <f t="shared" si="1"/>
        <v>65815792</v>
      </c>
      <c r="E59" s="37">
        <v>21502720</v>
      </c>
      <c r="F59" s="37">
        <f t="shared" si="2"/>
        <v>31307764</v>
      </c>
      <c r="G59" s="37">
        <v>27822518</v>
      </c>
      <c r="H59" s="37">
        <v>0</v>
      </c>
      <c r="I59" s="37">
        <v>3485246</v>
      </c>
      <c r="J59" s="37">
        <f t="shared" si="3"/>
        <v>13005308</v>
      </c>
      <c r="K59" s="37">
        <v>8729384</v>
      </c>
      <c r="L59" s="44">
        <v>4275924</v>
      </c>
      <c r="M59" s="44">
        <v>14319982</v>
      </c>
      <c r="V59" s="33"/>
      <c r="X59" s="121"/>
    </row>
    <row r="60" spans="1:24" ht="12" customHeight="1" x14ac:dyDescent="0.2">
      <c r="A60" s="40">
        <v>49</v>
      </c>
      <c r="B60" s="45" t="s">
        <v>119</v>
      </c>
      <c r="C60" s="46" t="s">
        <v>4</v>
      </c>
      <c r="D60" s="37">
        <f t="shared" si="1"/>
        <v>22134534</v>
      </c>
      <c r="E60" s="37">
        <v>6323685</v>
      </c>
      <c r="F60" s="37">
        <f t="shared" si="2"/>
        <v>11474367</v>
      </c>
      <c r="G60" s="37">
        <v>9940498</v>
      </c>
      <c r="H60" s="37">
        <v>0</v>
      </c>
      <c r="I60" s="37">
        <v>1533869</v>
      </c>
      <c r="J60" s="37">
        <f t="shared" si="3"/>
        <v>4336482</v>
      </c>
      <c r="K60" s="37">
        <v>3072636</v>
      </c>
      <c r="L60" s="44">
        <v>1263846</v>
      </c>
      <c r="M60" s="44">
        <v>6304112</v>
      </c>
      <c r="V60" s="33"/>
      <c r="X60" s="121"/>
    </row>
    <row r="61" spans="1:24" ht="12" customHeight="1" x14ac:dyDescent="0.2">
      <c r="A61" s="40">
        <v>50</v>
      </c>
      <c r="B61" s="43" t="s">
        <v>120</v>
      </c>
      <c r="C61" s="42" t="s">
        <v>1</v>
      </c>
      <c r="D61" s="37">
        <f t="shared" si="1"/>
        <v>44064934</v>
      </c>
      <c r="E61" s="37">
        <v>14727047</v>
      </c>
      <c r="F61" s="37">
        <f t="shared" si="2"/>
        <v>20662136</v>
      </c>
      <c r="G61" s="37">
        <v>18493774</v>
      </c>
      <c r="H61" s="37">
        <v>0</v>
      </c>
      <c r="I61" s="37">
        <v>2168362</v>
      </c>
      <c r="J61" s="37">
        <f t="shared" si="3"/>
        <v>8675751</v>
      </c>
      <c r="K61" s="37">
        <v>6032997</v>
      </c>
      <c r="L61" s="44">
        <v>2642754</v>
      </c>
      <c r="M61" s="44">
        <v>12115936</v>
      </c>
      <c r="V61" s="33"/>
      <c r="X61" s="121"/>
    </row>
    <row r="62" spans="1:24" ht="12" customHeight="1" x14ac:dyDescent="0.2">
      <c r="A62" s="40">
        <v>51</v>
      </c>
      <c r="B62" s="45" t="s">
        <v>121</v>
      </c>
      <c r="C62" s="46" t="s">
        <v>241</v>
      </c>
      <c r="D62" s="37">
        <f t="shared" si="1"/>
        <v>66786224</v>
      </c>
      <c r="E62" s="37">
        <v>21053903</v>
      </c>
      <c r="F62" s="37">
        <f t="shared" si="2"/>
        <v>32140905</v>
      </c>
      <c r="G62" s="37">
        <v>28220102</v>
      </c>
      <c r="H62" s="37">
        <v>0</v>
      </c>
      <c r="I62" s="37">
        <v>3920803</v>
      </c>
      <c r="J62" s="37">
        <f t="shared" si="3"/>
        <v>13591416</v>
      </c>
      <c r="K62" s="37">
        <v>9144885</v>
      </c>
      <c r="L62" s="44">
        <v>4446531</v>
      </c>
      <c r="M62" s="44">
        <v>18045907</v>
      </c>
      <c r="V62" s="33"/>
      <c r="X62" s="121"/>
    </row>
    <row r="63" spans="1:24" ht="12" customHeight="1" x14ac:dyDescent="0.2">
      <c r="A63" s="40">
        <v>52</v>
      </c>
      <c r="B63" s="45" t="s">
        <v>122</v>
      </c>
      <c r="C63" s="46" t="s">
        <v>26</v>
      </c>
      <c r="D63" s="37">
        <f t="shared" si="1"/>
        <v>234713542</v>
      </c>
      <c r="E63" s="37">
        <v>75035814</v>
      </c>
      <c r="F63" s="37">
        <f t="shared" si="2"/>
        <v>109267389</v>
      </c>
      <c r="G63" s="37">
        <v>97066272</v>
      </c>
      <c r="H63" s="37">
        <v>0</v>
      </c>
      <c r="I63" s="37">
        <v>12201117</v>
      </c>
      <c r="J63" s="37">
        <f t="shared" si="3"/>
        <v>50410339</v>
      </c>
      <c r="K63" s="37">
        <v>29603503</v>
      </c>
      <c r="L63" s="44">
        <v>20806836</v>
      </c>
      <c r="M63" s="44">
        <v>41729229</v>
      </c>
      <c r="V63" s="33"/>
      <c r="X63" s="121"/>
    </row>
    <row r="64" spans="1:24" ht="12" customHeight="1" x14ac:dyDescent="0.2">
      <c r="A64" s="40">
        <v>53</v>
      </c>
      <c r="B64" s="45" t="s">
        <v>123</v>
      </c>
      <c r="C64" s="46" t="s">
        <v>242</v>
      </c>
      <c r="D64" s="37">
        <f t="shared" si="1"/>
        <v>40881853</v>
      </c>
      <c r="E64" s="37">
        <v>12637046</v>
      </c>
      <c r="F64" s="37">
        <f t="shared" si="2"/>
        <v>17878736</v>
      </c>
      <c r="G64" s="37">
        <v>15913597</v>
      </c>
      <c r="H64" s="37">
        <v>0</v>
      </c>
      <c r="I64" s="37">
        <v>1965139</v>
      </c>
      <c r="J64" s="37">
        <f t="shared" si="3"/>
        <v>10366071</v>
      </c>
      <c r="K64" s="37">
        <v>4978913</v>
      </c>
      <c r="L64" s="44">
        <v>5387158</v>
      </c>
      <c r="M64" s="44">
        <v>7306974</v>
      </c>
      <c r="V64" s="33"/>
      <c r="X64" s="121"/>
    </row>
    <row r="65" spans="1:24" ht="12" customHeight="1" x14ac:dyDescent="0.2">
      <c r="A65" s="40">
        <v>54</v>
      </c>
      <c r="B65" s="45" t="s">
        <v>124</v>
      </c>
      <c r="C65" s="46" t="s">
        <v>125</v>
      </c>
      <c r="D65" s="37">
        <f t="shared" si="1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3"/>
        <v>0</v>
      </c>
      <c r="K65" s="37">
        <v>0</v>
      </c>
      <c r="L65" s="44">
        <v>0</v>
      </c>
      <c r="M65" s="44">
        <v>0</v>
      </c>
      <c r="V65" s="33"/>
      <c r="X65" s="121"/>
    </row>
    <row r="66" spans="1:24" ht="12" customHeight="1" x14ac:dyDescent="0.2">
      <c r="A66" s="40">
        <v>55</v>
      </c>
      <c r="B66" s="45" t="s">
        <v>246</v>
      </c>
      <c r="C66" s="46" t="s">
        <v>245</v>
      </c>
      <c r="D66" s="37">
        <f t="shared" si="1"/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3"/>
        <v>0</v>
      </c>
      <c r="K66" s="37">
        <v>0</v>
      </c>
      <c r="L66" s="44">
        <v>0</v>
      </c>
      <c r="M66" s="44">
        <v>0</v>
      </c>
      <c r="V66" s="33"/>
      <c r="X66" s="121"/>
    </row>
    <row r="67" spans="1:24" ht="12" customHeight="1" x14ac:dyDescent="0.2">
      <c r="A67" s="40">
        <v>56</v>
      </c>
      <c r="B67" s="123" t="s">
        <v>258</v>
      </c>
      <c r="C67" s="52" t="s">
        <v>259</v>
      </c>
      <c r="D67" s="37">
        <f t="shared" si="1"/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f t="shared" si="3"/>
        <v>0</v>
      </c>
      <c r="K67" s="37">
        <v>0</v>
      </c>
      <c r="L67" s="44">
        <v>0</v>
      </c>
      <c r="M67" s="44">
        <v>0</v>
      </c>
      <c r="V67" s="33"/>
      <c r="X67" s="121"/>
    </row>
    <row r="68" spans="1:24" ht="12" customHeight="1" x14ac:dyDescent="0.2">
      <c r="A68" s="40">
        <v>57</v>
      </c>
      <c r="B68" s="45" t="s">
        <v>126</v>
      </c>
      <c r="C68" s="46" t="s">
        <v>54</v>
      </c>
      <c r="D68" s="37">
        <f t="shared" si="1"/>
        <v>105800496</v>
      </c>
      <c r="E68" s="37">
        <v>94256195</v>
      </c>
      <c r="F68" s="37">
        <f t="shared" si="2"/>
        <v>1541928</v>
      </c>
      <c r="G68" s="37">
        <v>1541928</v>
      </c>
      <c r="H68" s="37">
        <v>0</v>
      </c>
      <c r="I68" s="37">
        <v>0</v>
      </c>
      <c r="J68" s="37">
        <f t="shared" si="3"/>
        <v>10002373</v>
      </c>
      <c r="K68" s="37">
        <v>8274958</v>
      </c>
      <c r="L68" s="44">
        <v>1727415</v>
      </c>
      <c r="M68" s="44">
        <v>0</v>
      </c>
      <c r="V68" s="33"/>
      <c r="X68" s="121"/>
    </row>
    <row r="69" spans="1:24" ht="12" customHeight="1" x14ac:dyDescent="0.2">
      <c r="A69" s="40">
        <v>58</v>
      </c>
      <c r="B69" s="43" t="s">
        <v>127</v>
      </c>
      <c r="C69" s="46" t="s">
        <v>322</v>
      </c>
      <c r="D69" s="37">
        <f t="shared" si="1"/>
        <v>85671715</v>
      </c>
      <c r="E69" s="37">
        <v>75964872</v>
      </c>
      <c r="F69" s="37">
        <f t="shared" si="2"/>
        <v>2837802</v>
      </c>
      <c r="G69" s="37">
        <v>2837802</v>
      </c>
      <c r="H69" s="37">
        <v>0</v>
      </c>
      <c r="I69" s="37">
        <v>0</v>
      </c>
      <c r="J69" s="37">
        <f t="shared" si="3"/>
        <v>6869041</v>
      </c>
      <c r="K69" s="37">
        <v>6577264</v>
      </c>
      <c r="L69" s="44">
        <v>291777</v>
      </c>
      <c r="M69" s="44">
        <v>0</v>
      </c>
      <c r="V69" s="33"/>
      <c r="X69" s="121"/>
    </row>
    <row r="70" spans="1:24" ht="12" customHeight="1" x14ac:dyDescent="0.2">
      <c r="A70" s="40">
        <v>59</v>
      </c>
      <c r="B70" s="48" t="s">
        <v>128</v>
      </c>
      <c r="C70" s="49" t="s">
        <v>129</v>
      </c>
      <c r="D70" s="37">
        <f t="shared" si="1"/>
        <v>125014112</v>
      </c>
      <c r="E70" s="37">
        <v>111622295</v>
      </c>
      <c r="F70" s="37">
        <f t="shared" si="2"/>
        <v>954785</v>
      </c>
      <c r="G70" s="37">
        <v>954785</v>
      </c>
      <c r="H70" s="37">
        <v>0</v>
      </c>
      <c r="I70" s="37">
        <v>0</v>
      </c>
      <c r="J70" s="37">
        <f t="shared" si="3"/>
        <v>12437032</v>
      </c>
      <c r="K70" s="37">
        <v>9351610</v>
      </c>
      <c r="L70" s="44">
        <v>3085422</v>
      </c>
      <c r="M70" s="44">
        <v>0</v>
      </c>
      <c r="V70" s="33"/>
      <c r="X70" s="121"/>
    </row>
    <row r="71" spans="1:24" ht="12" customHeight="1" x14ac:dyDescent="0.2">
      <c r="A71" s="40">
        <v>60</v>
      </c>
      <c r="B71" s="43" t="s">
        <v>130</v>
      </c>
      <c r="C71" s="46" t="s">
        <v>323</v>
      </c>
      <c r="D71" s="37">
        <f t="shared" si="1"/>
        <v>161334734</v>
      </c>
      <c r="E71" s="37">
        <v>132670055</v>
      </c>
      <c r="F71" s="37">
        <f t="shared" si="2"/>
        <v>1874783</v>
      </c>
      <c r="G71" s="37">
        <v>1874783</v>
      </c>
      <c r="H71" s="37">
        <v>0</v>
      </c>
      <c r="I71" s="37">
        <v>0</v>
      </c>
      <c r="J71" s="37">
        <f t="shared" si="3"/>
        <v>26789896</v>
      </c>
      <c r="K71" s="37">
        <v>11847093</v>
      </c>
      <c r="L71" s="44">
        <v>14942803</v>
      </c>
      <c r="M71" s="44">
        <v>0</v>
      </c>
      <c r="V71" s="33"/>
      <c r="X71" s="121"/>
    </row>
    <row r="72" spans="1:24" ht="12" customHeight="1" x14ac:dyDescent="0.2">
      <c r="A72" s="40">
        <v>61</v>
      </c>
      <c r="B72" s="45" t="s">
        <v>131</v>
      </c>
      <c r="C72" s="46" t="s">
        <v>250</v>
      </c>
      <c r="D72" s="37">
        <f t="shared" si="1"/>
        <v>64277598</v>
      </c>
      <c r="E72" s="37">
        <v>55738912</v>
      </c>
      <c r="F72" s="37">
        <f t="shared" si="2"/>
        <v>600144</v>
      </c>
      <c r="G72" s="37">
        <v>600144</v>
      </c>
      <c r="H72" s="37">
        <v>0</v>
      </c>
      <c r="I72" s="37">
        <v>0</v>
      </c>
      <c r="J72" s="37">
        <f t="shared" si="3"/>
        <v>7938542</v>
      </c>
      <c r="K72" s="37">
        <v>4751435</v>
      </c>
      <c r="L72" s="44">
        <v>3187107</v>
      </c>
      <c r="M72" s="44">
        <v>0</v>
      </c>
      <c r="V72" s="33"/>
      <c r="X72" s="121"/>
    </row>
    <row r="73" spans="1:24" ht="12" customHeight="1" x14ac:dyDescent="0.2">
      <c r="A73" s="40">
        <v>62</v>
      </c>
      <c r="B73" s="41" t="s">
        <v>132</v>
      </c>
      <c r="C73" s="46" t="s">
        <v>324</v>
      </c>
      <c r="D73" s="37">
        <f t="shared" si="1"/>
        <v>22094189</v>
      </c>
      <c r="E73" s="37">
        <v>0</v>
      </c>
      <c r="F73" s="37">
        <f t="shared" si="2"/>
        <v>0</v>
      </c>
      <c r="G73" s="37">
        <v>0</v>
      </c>
      <c r="H73" s="37">
        <v>0</v>
      </c>
      <c r="I73" s="37">
        <v>0</v>
      </c>
      <c r="J73" s="37">
        <f t="shared" si="3"/>
        <v>22094189</v>
      </c>
      <c r="K73" s="37">
        <v>0</v>
      </c>
      <c r="L73" s="44">
        <v>22094189</v>
      </c>
      <c r="M73" s="44">
        <v>0</v>
      </c>
      <c r="V73" s="33"/>
      <c r="X73" s="121"/>
    </row>
    <row r="74" spans="1:24" ht="12" customHeight="1" x14ac:dyDescent="0.2">
      <c r="A74" s="40">
        <v>63</v>
      </c>
      <c r="B74" s="41" t="s">
        <v>133</v>
      </c>
      <c r="C74" s="46" t="s">
        <v>325</v>
      </c>
      <c r="D74" s="37">
        <f t="shared" si="1"/>
        <v>21374173</v>
      </c>
      <c r="E74" s="37">
        <v>0</v>
      </c>
      <c r="F74" s="37">
        <f t="shared" si="2"/>
        <v>0</v>
      </c>
      <c r="G74" s="37">
        <v>0</v>
      </c>
      <c r="H74" s="37">
        <v>0</v>
      </c>
      <c r="I74" s="37">
        <v>0</v>
      </c>
      <c r="J74" s="37">
        <f t="shared" si="3"/>
        <v>21374173</v>
      </c>
      <c r="K74" s="37">
        <v>0</v>
      </c>
      <c r="L74" s="44">
        <v>21374173</v>
      </c>
      <c r="M74" s="44">
        <v>0</v>
      </c>
      <c r="V74" s="33"/>
      <c r="X74" s="121"/>
    </row>
    <row r="75" spans="1:24" ht="12" customHeight="1" x14ac:dyDescent="0.2">
      <c r="A75" s="40">
        <v>64</v>
      </c>
      <c r="B75" s="43" t="s">
        <v>134</v>
      </c>
      <c r="C75" s="46" t="s">
        <v>326</v>
      </c>
      <c r="D75" s="37">
        <f t="shared" si="1"/>
        <v>120689733</v>
      </c>
      <c r="E75" s="37">
        <v>5700300</v>
      </c>
      <c r="F75" s="37">
        <f t="shared" si="2"/>
        <v>90007058</v>
      </c>
      <c r="G75" s="37">
        <v>76937369</v>
      </c>
      <c r="H75" s="37">
        <v>0</v>
      </c>
      <c r="I75" s="37">
        <v>13069689</v>
      </c>
      <c r="J75" s="37">
        <f t="shared" si="3"/>
        <v>24982375</v>
      </c>
      <c r="K75" s="37">
        <v>18140061</v>
      </c>
      <c r="L75" s="44">
        <v>6842314</v>
      </c>
      <c r="M75" s="44">
        <v>34562909</v>
      </c>
      <c r="V75" s="33"/>
      <c r="X75" s="121"/>
    </row>
    <row r="76" spans="1:24" ht="12" customHeight="1" x14ac:dyDescent="0.2">
      <c r="A76" s="40">
        <v>65</v>
      </c>
      <c r="B76" s="43" t="s">
        <v>135</v>
      </c>
      <c r="C76" s="42" t="s">
        <v>53</v>
      </c>
      <c r="D76" s="37">
        <f t="shared" si="1"/>
        <v>90347731</v>
      </c>
      <c r="E76" s="37">
        <v>3581303</v>
      </c>
      <c r="F76" s="37">
        <f t="shared" si="2"/>
        <v>60488967</v>
      </c>
      <c r="G76" s="37">
        <v>48279280</v>
      </c>
      <c r="H76" s="37">
        <v>0</v>
      </c>
      <c r="I76" s="37">
        <v>12209687</v>
      </c>
      <c r="J76" s="37">
        <f t="shared" si="3"/>
        <v>26277461</v>
      </c>
      <c r="K76" s="37">
        <v>11580429</v>
      </c>
      <c r="L76" s="44">
        <v>14697032</v>
      </c>
      <c r="M76" s="44">
        <v>32752691</v>
      </c>
      <c r="V76" s="33"/>
      <c r="X76" s="121"/>
    </row>
    <row r="77" spans="1:24" ht="12" customHeight="1" x14ac:dyDescent="0.2">
      <c r="A77" s="40">
        <v>66</v>
      </c>
      <c r="B77" s="43" t="s">
        <v>136</v>
      </c>
      <c r="C77" s="46" t="s">
        <v>327</v>
      </c>
      <c r="D77" s="37">
        <f t="shared" ref="D77:D140" si="4">E77+F77+J77</f>
        <v>162232730</v>
      </c>
      <c r="E77" s="37">
        <v>7738395</v>
      </c>
      <c r="F77" s="37">
        <f t="shared" ref="F77:F140" si="5">G77+H77+I77</f>
        <v>119135463</v>
      </c>
      <c r="G77" s="37">
        <v>104341753</v>
      </c>
      <c r="H77" s="37">
        <v>0</v>
      </c>
      <c r="I77" s="37">
        <v>14793710</v>
      </c>
      <c r="J77" s="37">
        <f t="shared" ref="J77:J140" si="6">K77+L77</f>
        <v>35358872</v>
      </c>
      <c r="K77" s="37">
        <v>25331424</v>
      </c>
      <c r="L77" s="44">
        <v>10027448</v>
      </c>
      <c r="M77" s="44">
        <v>53856417</v>
      </c>
      <c r="V77" s="33"/>
      <c r="X77" s="121"/>
    </row>
    <row r="78" spans="1:24" ht="12" customHeight="1" x14ac:dyDescent="0.2">
      <c r="A78" s="40">
        <v>67</v>
      </c>
      <c r="B78" s="43" t="s">
        <v>137</v>
      </c>
      <c r="C78" s="46" t="s">
        <v>328</v>
      </c>
      <c r="D78" s="37">
        <f t="shared" si="4"/>
        <v>1555981</v>
      </c>
      <c r="E78" s="37">
        <v>0</v>
      </c>
      <c r="F78" s="37">
        <f t="shared" si="5"/>
        <v>0</v>
      </c>
      <c r="G78" s="37">
        <v>0</v>
      </c>
      <c r="H78" s="37">
        <v>0</v>
      </c>
      <c r="I78" s="37">
        <v>0</v>
      </c>
      <c r="J78" s="37">
        <f t="shared" si="6"/>
        <v>1555981</v>
      </c>
      <c r="K78" s="37">
        <v>0</v>
      </c>
      <c r="L78" s="44">
        <v>1555981</v>
      </c>
      <c r="M78" s="44">
        <v>0</v>
      </c>
      <c r="V78" s="33"/>
      <c r="X78" s="121"/>
    </row>
    <row r="79" spans="1:24" ht="12" customHeight="1" x14ac:dyDescent="0.2">
      <c r="A79" s="40">
        <v>68</v>
      </c>
      <c r="B79" s="41" t="s">
        <v>138</v>
      </c>
      <c r="C79" s="46" t="s">
        <v>329</v>
      </c>
      <c r="D79" s="37">
        <f t="shared" si="4"/>
        <v>1921288</v>
      </c>
      <c r="E79" s="37">
        <v>0</v>
      </c>
      <c r="F79" s="37">
        <f t="shared" si="5"/>
        <v>0</v>
      </c>
      <c r="G79" s="37">
        <v>0</v>
      </c>
      <c r="H79" s="37">
        <v>0</v>
      </c>
      <c r="I79" s="37">
        <v>0</v>
      </c>
      <c r="J79" s="37">
        <f t="shared" si="6"/>
        <v>1921288</v>
      </c>
      <c r="K79" s="37">
        <v>0</v>
      </c>
      <c r="L79" s="44">
        <v>1921288</v>
      </c>
      <c r="M79" s="44">
        <v>0</v>
      </c>
      <c r="V79" s="33"/>
      <c r="X79" s="121"/>
    </row>
    <row r="80" spans="1:24" ht="12" customHeight="1" x14ac:dyDescent="0.2">
      <c r="A80" s="40">
        <v>69</v>
      </c>
      <c r="B80" s="43" t="s">
        <v>139</v>
      </c>
      <c r="C80" s="46" t="s">
        <v>330</v>
      </c>
      <c r="D80" s="37">
        <f t="shared" si="4"/>
        <v>2254179</v>
      </c>
      <c r="E80" s="37">
        <v>0</v>
      </c>
      <c r="F80" s="37">
        <f t="shared" si="5"/>
        <v>0</v>
      </c>
      <c r="G80" s="37">
        <v>0</v>
      </c>
      <c r="H80" s="37">
        <v>0</v>
      </c>
      <c r="I80" s="37">
        <v>0</v>
      </c>
      <c r="J80" s="37">
        <f t="shared" si="6"/>
        <v>2254179</v>
      </c>
      <c r="K80" s="37">
        <v>0</v>
      </c>
      <c r="L80" s="44">
        <v>2254179</v>
      </c>
      <c r="M80" s="44">
        <v>0</v>
      </c>
      <c r="V80" s="33"/>
      <c r="X80" s="121"/>
    </row>
    <row r="81" spans="1:24" ht="12" customHeight="1" x14ac:dyDescent="0.2">
      <c r="A81" s="40">
        <v>70</v>
      </c>
      <c r="B81" s="43" t="s">
        <v>140</v>
      </c>
      <c r="C81" s="46" t="s">
        <v>331</v>
      </c>
      <c r="D81" s="37">
        <f t="shared" si="4"/>
        <v>2156929</v>
      </c>
      <c r="E81" s="37">
        <v>0</v>
      </c>
      <c r="F81" s="37">
        <f t="shared" si="5"/>
        <v>0</v>
      </c>
      <c r="G81" s="37">
        <v>0</v>
      </c>
      <c r="H81" s="37">
        <v>0</v>
      </c>
      <c r="I81" s="37">
        <v>0</v>
      </c>
      <c r="J81" s="37">
        <f t="shared" si="6"/>
        <v>2156929</v>
      </c>
      <c r="K81" s="37">
        <v>0</v>
      </c>
      <c r="L81" s="44">
        <v>2156929</v>
      </c>
      <c r="M81" s="44">
        <v>0</v>
      </c>
      <c r="V81" s="33"/>
      <c r="X81" s="121"/>
    </row>
    <row r="82" spans="1:24" ht="12" customHeight="1" x14ac:dyDescent="0.2">
      <c r="A82" s="40">
        <v>71</v>
      </c>
      <c r="B82" s="41" t="s">
        <v>141</v>
      </c>
      <c r="C82" s="46" t="s">
        <v>332</v>
      </c>
      <c r="D82" s="37">
        <f t="shared" si="4"/>
        <v>11651782</v>
      </c>
      <c r="E82" s="37">
        <v>0</v>
      </c>
      <c r="F82" s="37">
        <f t="shared" si="5"/>
        <v>0</v>
      </c>
      <c r="G82" s="37">
        <v>0</v>
      </c>
      <c r="H82" s="37">
        <v>0</v>
      </c>
      <c r="I82" s="37">
        <v>0</v>
      </c>
      <c r="J82" s="37">
        <f t="shared" si="6"/>
        <v>11651782</v>
      </c>
      <c r="K82" s="37">
        <v>0</v>
      </c>
      <c r="L82" s="44">
        <v>11651782</v>
      </c>
      <c r="M82" s="44">
        <v>0</v>
      </c>
      <c r="V82" s="33"/>
      <c r="X82" s="121"/>
    </row>
    <row r="83" spans="1:24" ht="12" customHeight="1" x14ac:dyDescent="0.2">
      <c r="A83" s="40">
        <v>72</v>
      </c>
      <c r="B83" s="41" t="s">
        <v>142</v>
      </c>
      <c r="C83" s="46" t="s">
        <v>333</v>
      </c>
      <c r="D83" s="37">
        <f t="shared" si="4"/>
        <v>1698115</v>
      </c>
      <c r="E83" s="37">
        <v>0</v>
      </c>
      <c r="F83" s="37">
        <f t="shared" si="5"/>
        <v>0</v>
      </c>
      <c r="G83" s="37">
        <v>0</v>
      </c>
      <c r="H83" s="37">
        <v>0</v>
      </c>
      <c r="I83" s="37">
        <v>0</v>
      </c>
      <c r="J83" s="37">
        <f t="shared" si="6"/>
        <v>1698115</v>
      </c>
      <c r="K83" s="37">
        <v>0</v>
      </c>
      <c r="L83" s="44">
        <v>1698115</v>
      </c>
      <c r="M83" s="44">
        <v>0</v>
      </c>
      <c r="V83" s="33"/>
      <c r="X83" s="121"/>
    </row>
    <row r="84" spans="1:24" ht="12" customHeight="1" x14ac:dyDescent="0.2">
      <c r="A84" s="40">
        <v>73</v>
      </c>
      <c r="B84" s="41" t="s">
        <v>143</v>
      </c>
      <c r="C84" s="46" t="s">
        <v>334</v>
      </c>
      <c r="D84" s="37">
        <f t="shared" si="4"/>
        <v>1693750</v>
      </c>
      <c r="E84" s="37">
        <v>0</v>
      </c>
      <c r="F84" s="37">
        <f t="shared" si="5"/>
        <v>0</v>
      </c>
      <c r="G84" s="37">
        <v>0</v>
      </c>
      <c r="H84" s="37">
        <v>0</v>
      </c>
      <c r="I84" s="37">
        <v>0</v>
      </c>
      <c r="J84" s="37">
        <f t="shared" si="6"/>
        <v>1693750</v>
      </c>
      <c r="K84" s="37">
        <v>0</v>
      </c>
      <c r="L84" s="44">
        <v>1693750</v>
      </c>
      <c r="M84" s="44">
        <v>0</v>
      </c>
      <c r="V84" s="33"/>
      <c r="X84" s="121"/>
    </row>
    <row r="85" spans="1:24" ht="12" customHeight="1" x14ac:dyDescent="0.2">
      <c r="A85" s="40">
        <v>74</v>
      </c>
      <c r="B85" s="45" t="s">
        <v>144</v>
      </c>
      <c r="C85" s="46" t="s">
        <v>145</v>
      </c>
      <c r="D85" s="37">
        <f t="shared" si="4"/>
        <v>167585145</v>
      </c>
      <c r="E85" s="37">
        <v>66645864</v>
      </c>
      <c r="F85" s="37">
        <f t="shared" si="5"/>
        <v>66828583</v>
      </c>
      <c r="G85" s="37">
        <v>57440976</v>
      </c>
      <c r="H85" s="37">
        <v>0</v>
      </c>
      <c r="I85" s="37">
        <v>9387607</v>
      </c>
      <c r="J85" s="37">
        <f t="shared" si="6"/>
        <v>34110698</v>
      </c>
      <c r="K85" s="37">
        <v>18435574</v>
      </c>
      <c r="L85" s="44">
        <v>15675124</v>
      </c>
      <c r="M85" s="44">
        <v>26195403</v>
      </c>
      <c r="V85" s="33"/>
      <c r="X85" s="121"/>
    </row>
    <row r="86" spans="1:24" ht="12" customHeight="1" x14ac:dyDescent="0.2">
      <c r="A86" s="40">
        <v>75</v>
      </c>
      <c r="B86" s="41" t="s">
        <v>146</v>
      </c>
      <c r="C86" s="46" t="s">
        <v>335</v>
      </c>
      <c r="D86" s="37">
        <f t="shared" si="4"/>
        <v>245760844</v>
      </c>
      <c r="E86" s="37">
        <v>29079880</v>
      </c>
      <c r="F86" s="37">
        <f t="shared" si="5"/>
        <v>164211420</v>
      </c>
      <c r="G86" s="37">
        <v>139435824</v>
      </c>
      <c r="H86" s="37">
        <v>0</v>
      </c>
      <c r="I86" s="37">
        <v>24775596</v>
      </c>
      <c r="J86" s="37">
        <f t="shared" si="6"/>
        <v>52469544</v>
      </c>
      <c r="K86" s="37">
        <v>34886540</v>
      </c>
      <c r="L86" s="44">
        <v>17583004</v>
      </c>
      <c r="M86" s="44">
        <v>72878463</v>
      </c>
      <c r="V86" s="33"/>
      <c r="X86" s="121"/>
    </row>
    <row r="87" spans="1:24" ht="12" customHeight="1" x14ac:dyDescent="0.2">
      <c r="A87" s="40">
        <v>76</v>
      </c>
      <c r="B87" s="45" t="s">
        <v>147</v>
      </c>
      <c r="C87" s="46" t="s">
        <v>36</v>
      </c>
      <c r="D87" s="37">
        <f t="shared" si="4"/>
        <v>140051521</v>
      </c>
      <c r="E87" s="37">
        <v>6069027</v>
      </c>
      <c r="F87" s="37">
        <f t="shared" si="5"/>
        <v>94615930</v>
      </c>
      <c r="G87" s="37">
        <v>82410633</v>
      </c>
      <c r="H87" s="37">
        <v>0</v>
      </c>
      <c r="I87" s="37">
        <v>12205297</v>
      </c>
      <c r="J87" s="37">
        <f t="shared" si="6"/>
        <v>39366564</v>
      </c>
      <c r="K87" s="37">
        <v>19746053</v>
      </c>
      <c r="L87" s="44">
        <v>19620511</v>
      </c>
      <c r="M87" s="44">
        <v>37395679</v>
      </c>
      <c r="V87" s="33"/>
      <c r="X87" s="121"/>
    </row>
    <row r="88" spans="1:24" ht="12" customHeight="1" x14ac:dyDescent="0.2">
      <c r="A88" s="40">
        <v>77</v>
      </c>
      <c r="B88" s="48" t="s">
        <v>148</v>
      </c>
      <c r="C88" s="49" t="s">
        <v>38</v>
      </c>
      <c r="D88" s="37">
        <f t="shared" si="4"/>
        <v>38520329</v>
      </c>
      <c r="E88" s="37">
        <v>1811253</v>
      </c>
      <c r="F88" s="37">
        <f t="shared" si="5"/>
        <v>28064908</v>
      </c>
      <c r="G88" s="37">
        <v>24359687</v>
      </c>
      <c r="H88" s="37">
        <v>0</v>
      </c>
      <c r="I88" s="37">
        <v>3705221</v>
      </c>
      <c r="J88" s="37">
        <f t="shared" si="6"/>
        <v>8644168</v>
      </c>
      <c r="K88" s="37">
        <v>5783522</v>
      </c>
      <c r="L88" s="44">
        <v>2860646</v>
      </c>
      <c r="M88" s="44">
        <v>11992161</v>
      </c>
      <c r="V88" s="33"/>
      <c r="X88" s="121"/>
    </row>
    <row r="89" spans="1:24" ht="12" customHeight="1" x14ac:dyDescent="0.2">
      <c r="A89" s="40">
        <v>78</v>
      </c>
      <c r="B89" s="41" t="s">
        <v>149</v>
      </c>
      <c r="C89" s="46" t="s">
        <v>37</v>
      </c>
      <c r="D89" s="37">
        <f t="shared" si="4"/>
        <v>292547477</v>
      </c>
      <c r="E89" s="37">
        <v>9904495</v>
      </c>
      <c r="F89" s="37">
        <f t="shared" si="5"/>
        <v>227488608</v>
      </c>
      <c r="G89" s="37">
        <v>134048354</v>
      </c>
      <c r="H89" s="37">
        <v>58773973</v>
      </c>
      <c r="I89" s="37">
        <v>34666281</v>
      </c>
      <c r="J89" s="37">
        <f t="shared" si="6"/>
        <v>55154374</v>
      </c>
      <c r="K89" s="37">
        <v>32185463</v>
      </c>
      <c r="L89" s="44">
        <v>22968911</v>
      </c>
      <c r="M89" s="44">
        <v>58233569</v>
      </c>
      <c r="V89" s="33"/>
      <c r="X89" s="121"/>
    </row>
    <row r="90" spans="1:24" ht="12" customHeight="1" x14ac:dyDescent="0.2">
      <c r="A90" s="40">
        <v>79</v>
      </c>
      <c r="B90" s="48" t="s">
        <v>150</v>
      </c>
      <c r="C90" s="49" t="s">
        <v>52</v>
      </c>
      <c r="D90" s="37">
        <f t="shared" si="4"/>
        <v>99007660</v>
      </c>
      <c r="E90" s="37">
        <v>81504359</v>
      </c>
      <c r="F90" s="37">
        <f t="shared" si="5"/>
        <v>2863224</v>
      </c>
      <c r="G90" s="37">
        <v>2863224</v>
      </c>
      <c r="H90" s="37">
        <v>0</v>
      </c>
      <c r="I90" s="37">
        <v>0</v>
      </c>
      <c r="J90" s="37">
        <f t="shared" si="6"/>
        <v>14640077</v>
      </c>
      <c r="K90" s="37">
        <v>6840599</v>
      </c>
      <c r="L90" s="44">
        <v>7799478</v>
      </c>
      <c r="M90" s="44">
        <v>0</v>
      </c>
      <c r="V90" s="33"/>
      <c r="X90" s="121"/>
    </row>
    <row r="91" spans="1:24" ht="12" customHeight="1" x14ac:dyDescent="0.2">
      <c r="A91" s="40">
        <v>80</v>
      </c>
      <c r="B91" s="41" t="s">
        <v>151</v>
      </c>
      <c r="C91" s="46" t="s">
        <v>336</v>
      </c>
      <c r="D91" s="37">
        <f t="shared" si="4"/>
        <v>220514842</v>
      </c>
      <c r="E91" s="37">
        <v>7909767</v>
      </c>
      <c r="F91" s="37">
        <f t="shared" si="5"/>
        <v>132653166</v>
      </c>
      <c r="G91" s="37">
        <v>107802335</v>
      </c>
      <c r="H91" s="37">
        <v>0</v>
      </c>
      <c r="I91" s="37">
        <v>24850831</v>
      </c>
      <c r="J91" s="37">
        <f t="shared" si="6"/>
        <v>79951909</v>
      </c>
      <c r="K91" s="37">
        <v>26166895</v>
      </c>
      <c r="L91" s="44">
        <v>53785014</v>
      </c>
      <c r="M91" s="44">
        <v>51753639</v>
      </c>
      <c r="V91" s="33"/>
      <c r="X91" s="121"/>
    </row>
    <row r="92" spans="1:24" ht="12" customHeight="1" x14ac:dyDescent="0.2">
      <c r="A92" s="40">
        <v>81</v>
      </c>
      <c r="B92" s="48" t="s">
        <v>152</v>
      </c>
      <c r="C92" s="21" t="s">
        <v>391</v>
      </c>
      <c r="D92" s="37">
        <f t="shared" si="4"/>
        <v>11300480</v>
      </c>
      <c r="E92" s="37">
        <v>0</v>
      </c>
      <c r="F92" s="37">
        <f t="shared" si="5"/>
        <v>0</v>
      </c>
      <c r="G92" s="37">
        <v>0</v>
      </c>
      <c r="H92" s="37">
        <v>0</v>
      </c>
      <c r="I92" s="37">
        <v>0</v>
      </c>
      <c r="J92" s="37">
        <f t="shared" si="6"/>
        <v>11300480</v>
      </c>
      <c r="K92" s="37">
        <v>0</v>
      </c>
      <c r="L92" s="44">
        <v>11300480</v>
      </c>
      <c r="M92" s="44">
        <v>0</v>
      </c>
      <c r="V92" s="33"/>
      <c r="X92" s="121"/>
    </row>
    <row r="93" spans="1:24" ht="12" customHeight="1" x14ac:dyDescent="0.2">
      <c r="A93" s="40">
        <v>82</v>
      </c>
      <c r="B93" s="43" t="s">
        <v>153</v>
      </c>
      <c r="C93" s="47" t="s">
        <v>287</v>
      </c>
      <c r="D93" s="37">
        <f t="shared" si="4"/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f t="shared" si="6"/>
        <v>0</v>
      </c>
      <c r="K93" s="37">
        <v>0</v>
      </c>
      <c r="L93" s="44">
        <v>0</v>
      </c>
      <c r="M93" s="44">
        <v>0</v>
      </c>
      <c r="V93" s="33"/>
      <c r="X93" s="121"/>
    </row>
    <row r="94" spans="1:24" ht="22.5" customHeight="1" x14ac:dyDescent="0.2">
      <c r="A94" s="165">
        <v>83</v>
      </c>
      <c r="B94" s="168" t="s">
        <v>154</v>
      </c>
      <c r="C94" s="46" t="s">
        <v>274</v>
      </c>
      <c r="D94" s="37">
        <f t="shared" si="4"/>
        <v>15109424</v>
      </c>
      <c r="E94" s="37">
        <f>E95+E96+E97</f>
        <v>461708</v>
      </c>
      <c r="F94" s="37">
        <f t="shared" ref="F94:I94" si="7">F95+F96+F97</f>
        <v>7073783</v>
      </c>
      <c r="G94" s="37">
        <f t="shared" si="7"/>
        <v>6173218</v>
      </c>
      <c r="H94" s="37">
        <f t="shared" si="7"/>
        <v>0</v>
      </c>
      <c r="I94" s="37">
        <f t="shared" si="7"/>
        <v>900565</v>
      </c>
      <c r="J94" s="37">
        <f t="shared" si="6"/>
        <v>7573933</v>
      </c>
      <c r="K94" s="37">
        <f>K95+K96+K97</f>
        <v>1406999</v>
      </c>
      <c r="L94" s="37">
        <v>6166934</v>
      </c>
      <c r="M94" s="37">
        <f t="shared" ref="M94" si="8">M95+M96+M97</f>
        <v>1308082</v>
      </c>
      <c r="V94" s="33"/>
      <c r="X94" s="121"/>
    </row>
    <row r="95" spans="1:24" ht="36" customHeight="1" x14ac:dyDescent="0.2">
      <c r="A95" s="166"/>
      <c r="B95" s="169"/>
      <c r="C95" s="10" t="s">
        <v>389</v>
      </c>
      <c r="D95" s="38">
        <f t="shared" si="4"/>
        <v>11212420</v>
      </c>
      <c r="E95" s="37">
        <v>461708</v>
      </c>
      <c r="F95" s="37">
        <f t="shared" si="5"/>
        <v>7073783</v>
      </c>
      <c r="G95" s="37">
        <v>6173218</v>
      </c>
      <c r="H95" s="37">
        <v>0</v>
      </c>
      <c r="I95" s="37">
        <v>900565</v>
      </c>
      <c r="J95" s="37">
        <f t="shared" si="6"/>
        <v>3676929</v>
      </c>
      <c r="K95" s="37">
        <v>1406999</v>
      </c>
      <c r="L95" s="44">
        <v>2269930</v>
      </c>
      <c r="M95" s="44">
        <v>1308082</v>
      </c>
      <c r="V95" s="33"/>
      <c r="X95" s="121"/>
    </row>
    <row r="96" spans="1:24" ht="25.5" customHeight="1" x14ac:dyDescent="0.2">
      <c r="A96" s="166"/>
      <c r="B96" s="169"/>
      <c r="C96" s="10" t="s">
        <v>275</v>
      </c>
      <c r="D96" s="37">
        <f t="shared" si="4"/>
        <v>2244204</v>
      </c>
      <c r="E96" s="37">
        <v>0</v>
      </c>
      <c r="F96" s="37">
        <f t="shared" si="5"/>
        <v>0</v>
      </c>
      <c r="G96" s="37">
        <v>0</v>
      </c>
      <c r="H96" s="37">
        <v>0</v>
      </c>
      <c r="I96" s="37">
        <v>0</v>
      </c>
      <c r="J96" s="37">
        <f t="shared" si="6"/>
        <v>2244204</v>
      </c>
      <c r="K96" s="37">
        <v>0</v>
      </c>
      <c r="L96" s="44">
        <v>2244204</v>
      </c>
      <c r="M96" s="44">
        <v>0</v>
      </c>
      <c r="V96" s="33"/>
      <c r="X96" s="121"/>
    </row>
    <row r="97" spans="1:24" ht="38.25" customHeight="1" x14ac:dyDescent="0.2">
      <c r="A97" s="167"/>
      <c r="B97" s="170"/>
      <c r="C97" s="28" t="s">
        <v>390</v>
      </c>
      <c r="D97" s="37">
        <f t="shared" si="4"/>
        <v>1652800</v>
      </c>
      <c r="E97" s="37">
        <v>0</v>
      </c>
      <c r="F97" s="37">
        <f t="shared" si="5"/>
        <v>0</v>
      </c>
      <c r="G97" s="37">
        <v>0</v>
      </c>
      <c r="H97" s="37">
        <v>0</v>
      </c>
      <c r="I97" s="37">
        <v>0</v>
      </c>
      <c r="J97" s="37">
        <f t="shared" si="6"/>
        <v>1652800</v>
      </c>
      <c r="K97" s="37">
        <v>0</v>
      </c>
      <c r="L97" s="44">
        <v>1652800</v>
      </c>
      <c r="M97" s="44">
        <v>0</v>
      </c>
      <c r="V97" s="33"/>
      <c r="X97" s="121"/>
    </row>
    <row r="98" spans="1:24" ht="12" customHeight="1" x14ac:dyDescent="0.2">
      <c r="A98" s="40">
        <v>84</v>
      </c>
      <c r="B98" s="43" t="s">
        <v>155</v>
      </c>
      <c r="C98" s="42" t="s">
        <v>51</v>
      </c>
      <c r="D98" s="37">
        <f t="shared" si="4"/>
        <v>1681386</v>
      </c>
      <c r="E98" s="37">
        <v>0</v>
      </c>
      <c r="F98" s="37">
        <f t="shared" si="5"/>
        <v>0</v>
      </c>
      <c r="G98" s="37">
        <v>0</v>
      </c>
      <c r="H98" s="37">
        <v>0</v>
      </c>
      <c r="I98" s="37">
        <v>0</v>
      </c>
      <c r="J98" s="37">
        <f t="shared" si="6"/>
        <v>1681386</v>
      </c>
      <c r="K98" s="37">
        <v>0</v>
      </c>
      <c r="L98" s="44">
        <v>1681386</v>
      </c>
      <c r="M98" s="44">
        <v>0</v>
      </c>
      <c r="V98" s="33"/>
      <c r="X98" s="121"/>
    </row>
    <row r="99" spans="1:24" ht="12" customHeight="1" x14ac:dyDescent="0.2">
      <c r="A99" s="40">
        <v>85</v>
      </c>
      <c r="B99" s="43" t="s">
        <v>156</v>
      </c>
      <c r="C99" s="49" t="s">
        <v>157</v>
      </c>
      <c r="D99" s="37">
        <f t="shared" si="4"/>
        <v>8505283</v>
      </c>
      <c r="E99" s="37">
        <v>385389</v>
      </c>
      <c r="F99" s="37">
        <f t="shared" si="5"/>
        <v>6084199</v>
      </c>
      <c r="G99" s="37">
        <v>5155509</v>
      </c>
      <c r="H99" s="37">
        <v>0</v>
      </c>
      <c r="I99" s="37">
        <v>928690</v>
      </c>
      <c r="J99" s="37">
        <f t="shared" si="6"/>
        <v>2035695</v>
      </c>
      <c r="K99" s="37">
        <v>1235341</v>
      </c>
      <c r="L99" s="44">
        <v>800354</v>
      </c>
      <c r="M99" s="44">
        <v>2610538</v>
      </c>
      <c r="V99" s="33"/>
      <c r="X99" s="121"/>
    </row>
    <row r="100" spans="1:24" ht="12" customHeight="1" x14ac:dyDescent="0.2">
      <c r="A100" s="40">
        <v>86</v>
      </c>
      <c r="B100" s="45" t="s">
        <v>158</v>
      </c>
      <c r="C100" s="46" t="s">
        <v>159</v>
      </c>
      <c r="D100" s="37">
        <f t="shared" si="4"/>
        <v>35428288</v>
      </c>
      <c r="E100" s="37">
        <v>1561986</v>
      </c>
      <c r="F100" s="37">
        <f t="shared" si="5"/>
        <v>26079625</v>
      </c>
      <c r="G100" s="37">
        <v>21327317</v>
      </c>
      <c r="H100" s="37">
        <v>0</v>
      </c>
      <c r="I100" s="37">
        <v>4752308</v>
      </c>
      <c r="J100" s="37">
        <f t="shared" si="6"/>
        <v>7786677</v>
      </c>
      <c r="K100" s="37">
        <v>5081584</v>
      </c>
      <c r="L100" s="44">
        <v>2705093</v>
      </c>
      <c r="M100" s="44">
        <v>8852763</v>
      </c>
      <c r="V100" s="33"/>
      <c r="X100" s="121"/>
    </row>
    <row r="101" spans="1:24" ht="12" customHeight="1" x14ac:dyDescent="0.2">
      <c r="A101" s="40">
        <v>87</v>
      </c>
      <c r="B101" s="43" t="s">
        <v>160</v>
      </c>
      <c r="C101" s="42" t="s">
        <v>28</v>
      </c>
      <c r="D101" s="37">
        <f t="shared" si="4"/>
        <v>32679291</v>
      </c>
      <c r="E101" s="37">
        <v>11545971</v>
      </c>
      <c r="F101" s="37">
        <f t="shared" si="5"/>
        <v>14991634</v>
      </c>
      <c r="G101" s="37">
        <v>13344433</v>
      </c>
      <c r="H101" s="37">
        <v>0</v>
      </c>
      <c r="I101" s="37">
        <v>1647201</v>
      </c>
      <c r="J101" s="37">
        <f t="shared" si="6"/>
        <v>6141686</v>
      </c>
      <c r="K101" s="37">
        <v>4213430</v>
      </c>
      <c r="L101" s="44">
        <v>1928256</v>
      </c>
      <c r="M101" s="44">
        <v>6848444</v>
      </c>
      <c r="V101" s="33"/>
      <c r="X101" s="121"/>
    </row>
    <row r="102" spans="1:24" ht="12" customHeight="1" x14ac:dyDescent="0.2">
      <c r="A102" s="40">
        <v>88</v>
      </c>
      <c r="B102" s="45" t="s">
        <v>161</v>
      </c>
      <c r="C102" s="46" t="s">
        <v>12</v>
      </c>
      <c r="D102" s="37">
        <f t="shared" si="4"/>
        <v>30829084</v>
      </c>
      <c r="E102" s="37">
        <v>11685197</v>
      </c>
      <c r="F102" s="37">
        <f t="shared" si="5"/>
        <v>13658356</v>
      </c>
      <c r="G102" s="37">
        <v>12775268</v>
      </c>
      <c r="H102" s="37">
        <v>0</v>
      </c>
      <c r="I102" s="37">
        <v>883088</v>
      </c>
      <c r="J102" s="37">
        <f t="shared" si="6"/>
        <v>5485531</v>
      </c>
      <c r="K102" s="37">
        <v>4289596</v>
      </c>
      <c r="L102" s="44">
        <v>1195935</v>
      </c>
      <c r="M102" s="44">
        <v>6164865</v>
      </c>
      <c r="V102" s="33"/>
      <c r="X102" s="121"/>
    </row>
    <row r="103" spans="1:24" ht="12" customHeight="1" x14ac:dyDescent="0.2">
      <c r="A103" s="40">
        <v>89</v>
      </c>
      <c r="B103" s="45" t="s">
        <v>162</v>
      </c>
      <c r="C103" s="46" t="s">
        <v>27</v>
      </c>
      <c r="D103" s="37">
        <f t="shared" si="4"/>
        <v>95936433</v>
      </c>
      <c r="E103" s="37">
        <v>33833487</v>
      </c>
      <c r="F103" s="37">
        <f t="shared" si="5"/>
        <v>41907126</v>
      </c>
      <c r="G103" s="37">
        <v>36640847</v>
      </c>
      <c r="H103" s="37">
        <v>0</v>
      </c>
      <c r="I103" s="37">
        <v>5266279</v>
      </c>
      <c r="J103" s="37">
        <f t="shared" si="6"/>
        <v>20195820</v>
      </c>
      <c r="K103" s="37">
        <v>11877446</v>
      </c>
      <c r="L103" s="44">
        <v>8318374</v>
      </c>
      <c r="M103" s="44">
        <v>14639268</v>
      </c>
      <c r="V103" s="33"/>
      <c r="X103" s="121"/>
    </row>
    <row r="104" spans="1:24" ht="12" customHeight="1" x14ac:dyDescent="0.2">
      <c r="A104" s="40">
        <v>90</v>
      </c>
      <c r="B104" s="43" t="s">
        <v>163</v>
      </c>
      <c r="C104" s="49" t="s">
        <v>45</v>
      </c>
      <c r="D104" s="37">
        <f t="shared" si="4"/>
        <v>39002868</v>
      </c>
      <c r="E104" s="37">
        <v>13400584</v>
      </c>
      <c r="F104" s="37">
        <f t="shared" si="5"/>
        <v>17885592</v>
      </c>
      <c r="G104" s="37">
        <v>15498363</v>
      </c>
      <c r="H104" s="37">
        <v>0</v>
      </c>
      <c r="I104" s="37">
        <v>2387229</v>
      </c>
      <c r="J104" s="37">
        <f t="shared" si="6"/>
        <v>7716692</v>
      </c>
      <c r="K104" s="37">
        <v>5110392</v>
      </c>
      <c r="L104" s="44">
        <v>2606300</v>
      </c>
      <c r="M104" s="44">
        <v>8778216</v>
      </c>
      <c r="V104" s="33"/>
      <c r="X104" s="121"/>
    </row>
    <row r="105" spans="1:24" ht="12" customHeight="1" x14ac:dyDescent="0.2">
      <c r="A105" s="40">
        <v>91</v>
      </c>
      <c r="B105" s="43" t="s">
        <v>164</v>
      </c>
      <c r="C105" s="42" t="s">
        <v>33</v>
      </c>
      <c r="D105" s="37">
        <f t="shared" si="4"/>
        <v>46433324</v>
      </c>
      <c r="E105" s="37">
        <v>11783015</v>
      </c>
      <c r="F105" s="37">
        <f t="shared" si="5"/>
        <v>23392006</v>
      </c>
      <c r="G105" s="37">
        <v>20185569</v>
      </c>
      <c r="H105" s="37">
        <v>0</v>
      </c>
      <c r="I105" s="37">
        <v>3206437</v>
      </c>
      <c r="J105" s="37">
        <f t="shared" si="6"/>
        <v>11258303</v>
      </c>
      <c r="K105" s="37">
        <v>6290675</v>
      </c>
      <c r="L105" s="44">
        <v>4967628</v>
      </c>
      <c r="M105" s="44">
        <v>11262165</v>
      </c>
      <c r="V105" s="33"/>
      <c r="X105" s="121"/>
    </row>
    <row r="106" spans="1:24" ht="12" customHeight="1" x14ac:dyDescent="0.2">
      <c r="A106" s="40">
        <v>92</v>
      </c>
      <c r="B106" s="41" t="s">
        <v>165</v>
      </c>
      <c r="C106" s="42" t="s">
        <v>29</v>
      </c>
      <c r="D106" s="37">
        <f t="shared" si="4"/>
        <v>103730662</v>
      </c>
      <c r="E106" s="37">
        <v>39211210</v>
      </c>
      <c r="F106" s="37">
        <f t="shared" si="5"/>
        <v>45513577</v>
      </c>
      <c r="G106" s="37">
        <v>41633995</v>
      </c>
      <c r="H106" s="37">
        <v>0</v>
      </c>
      <c r="I106" s="37">
        <v>3879582</v>
      </c>
      <c r="J106" s="37">
        <f t="shared" si="6"/>
        <v>19005875</v>
      </c>
      <c r="K106" s="37">
        <v>14206200</v>
      </c>
      <c r="L106" s="44">
        <v>4799675</v>
      </c>
      <c r="M106" s="44">
        <v>16874260</v>
      </c>
      <c r="V106" s="33"/>
      <c r="X106" s="121"/>
    </row>
    <row r="107" spans="1:24" ht="12" customHeight="1" x14ac:dyDescent="0.2">
      <c r="A107" s="40">
        <v>93</v>
      </c>
      <c r="B107" s="41" t="s">
        <v>166</v>
      </c>
      <c r="C107" s="42" t="s">
        <v>30</v>
      </c>
      <c r="D107" s="37">
        <f t="shared" si="4"/>
        <v>87349442</v>
      </c>
      <c r="E107" s="37">
        <v>25363627</v>
      </c>
      <c r="F107" s="37">
        <f t="shared" si="5"/>
        <v>39508686</v>
      </c>
      <c r="G107" s="37">
        <v>34156393</v>
      </c>
      <c r="H107" s="37">
        <v>0</v>
      </c>
      <c r="I107" s="37">
        <v>5352293</v>
      </c>
      <c r="J107" s="37">
        <f t="shared" si="6"/>
        <v>22477129</v>
      </c>
      <c r="K107" s="37">
        <v>11338991</v>
      </c>
      <c r="L107" s="44">
        <v>11138138</v>
      </c>
      <c r="M107" s="44">
        <v>12184857</v>
      </c>
      <c r="V107" s="33"/>
      <c r="X107" s="121"/>
    </row>
    <row r="108" spans="1:24" ht="12" customHeight="1" x14ac:dyDescent="0.2">
      <c r="A108" s="40">
        <v>94</v>
      </c>
      <c r="B108" s="45" t="s">
        <v>167</v>
      </c>
      <c r="C108" s="46" t="s">
        <v>14</v>
      </c>
      <c r="D108" s="37">
        <f t="shared" si="4"/>
        <v>29590521</v>
      </c>
      <c r="E108" s="37">
        <v>10227259</v>
      </c>
      <c r="F108" s="37">
        <f t="shared" si="5"/>
        <v>13011465</v>
      </c>
      <c r="G108" s="37">
        <v>12215703</v>
      </c>
      <c r="H108" s="37">
        <v>0</v>
      </c>
      <c r="I108" s="37">
        <v>795762</v>
      </c>
      <c r="J108" s="37">
        <f t="shared" si="6"/>
        <v>6351797</v>
      </c>
      <c r="K108" s="37">
        <v>3916962</v>
      </c>
      <c r="L108" s="44">
        <v>2434835</v>
      </c>
      <c r="M108" s="44">
        <v>5477066</v>
      </c>
      <c r="V108" s="33"/>
      <c r="X108" s="121"/>
    </row>
    <row r="109" spans="1:24" ht="12" customHeight="1" x14ac:dyDescent="0.2">
      <c r="A109" s="40">
        <v>95</v>
      </c>
      <c r="B109" s="48" t="s">
        <v>168</v>
      </c>
      <c r="C109" s="49" t="s">
        <v>31</v>
      </c>
      <c r="D109" s="37">
        <f t="shared" si="4"/>
        <v>45095370</v>
      </c>
      <c r="E109" s="37">
        <v>14403013</v>
      </c>
      <c r="F109" s="37">
        <f t="shared" si="5"/>
        <v>21348572</v>
      </c>
      <c r="G109" s="37">
        <v>18575220</v>
      </c>
      <c r="H109" s="37">
        <v>0</v>
      </c>
      <c r="I109" s="37">
        <v>2773352</v>
      </c>
      <c r="J109" s="37">
        <f t="shared" si="6"/>
        <v>9343785</v>
      </c>
      <c r="K109" s="37">
        <v>6097892</v>
      </c>
      <c r="L109" s="44">
        <v>3245893</v>
      </c>
      <c r="M109" s="44">
        <v>9824681</v>
      </c>
      <c r="V109" s="33"/>
      <c r="X109" s="121"/>
    </row>
    <row r="110" spans="1:24" ht="12" customHeight="1" x14ac:dyDescent="0.2">
      <c r="A110" s="40">
        <v>96</v>
      </c>
      <c r="B110" s="41" t="s">
        <v>169</v>
      </c>
      <c r="C110" s="42" t="s">
        <v>15</v>
      </c>
      <c r="D110" s="37">
        <f t="shared" si="4"/>
        <v>45029790</v>
      </c>
      <c r="E110" s="37">
        <v>15770643</v>
      </c>
      <c r="F110" s="37">
        <f t="shared" si="5"/>
        <v>18794990</v>
      </c>
      <c r="G110" s="37">
        <v>17763603</v>
      </c>
      <c r="H110" s="37">
        <v>0</v>
      </c>
      <c r="I110" s="37">
        <v>1031387</v>
      </c>
      <c r="J110" s="37">
        <f t="shared" si="6"/>
        <v>10464157</v>
      </c>
      <c r="K110" s="37">
        <v>5861898</v>
      </c>
      <c r="L110" s="44">
        <v>4602259</v>
      </c>
      <c r="M110" s="44">
        <v>8326717</v>
      </c>
      <c r="V110" s="33"/>
      <c r="X110" s="121"/>
    </row>
    <row r="111" spans="1:24" ht="12" customHeight="1" x14ac:dyDescent="0.2">
      <c r="A111" s="40">
        <v>97</v>
      </c>
      <c r="B111" s="43" t="s">
        <v>170</v>
      </c>
      <c r="C111" s="42" t="s">
        <v>13</v>
      </c>
      <c r="D111" s="37">
        <f t="shared" si="4"/>
        <v>61811987</v>
      </c>
      <c r="E111" s="37">
        <v>19883311</v>
      </c>
      <c r="F111" s="37">
        <f t="shared" si="5"/>
        <v>22622126</v>
      </c>
      <c r="G111" s="37">
        <v>20697766</v>
      </c>
      <c r="H111" s="37">
        <v>0</v>
      </c>
      <c r="I111" s="37">
        <v>1924360</v>
      </c>
      <c r="J111" s="37">
        <f t="shared" si="6"/>
        <v>19306550</v>
      </c>
      <c r="K111" s="37">
        <v>6926523</v>
      </c>
      <c r="L111" s="44">
        <v>12380027</v>
      </c>
      <c r="M111" s="44">
        <v>9662930</v>
      </c>
      <c r="V111" s="33"/>
      <c r="X111" s="121"/>
    </row>
    <row r="112" spans="1:24" ht="12" customHeight="1" x14ac:dyDescent="0.2">
      <c r="A112" s="40">
        <v>98</v>
      </c>
      <c r="B112" s="45" t="s">
        <v>171</v>
      </c>
      <c r="C112" s="46" t="s">
        <v>32</v>
      </c>
      <c r="D112" s="37">
        <f t="shared" si="4"/>
        <v>39874474</v>
      </c>
      <c r="E112" s="37">
        <v>13189940</v>
      </c>
      <c r="F112" s="37">
        <f t="shared" si="5"/>
        <v>15990128</v>
      </c>
      <c r="G112" s="37">
        <v>14007490</v>
      </c>
      <c r="H112" s="37">
        <v>0</v>
      </c>
      <c r="I112" s="37">
        <v>1982638</v>
      </c>
      <c r="J112" s="37">
        <f t="shared" si="6"/>
        <v>10694406</v>
      </c>
      <c r="K112" s="37">
        <v>4577440</v>
      </c>
      <c r="L112" s="44">
        <v>6116966</v>
      </c>
      <c r="M112" s="44">
        <v>6132513</v>
      </c>
      <c r="V112" s="33"/>
      <c r="X112" s="121"/>
    </row>
    <row r="113" spans="1:24" ht="12" customHeight="1" x14ac:dyDescent="0.2">
      <c r="A113" s="40">
        <v>99</v>
      </c>
      <c r="B113" s="45" t="s">
        <v>172</v>
      </c>
      <c r="C113" s="46" t="s">
        <v>55</v>
      </c>
      <c r="D113" s="37">
        <f t="shared" si="4"/>
        <v>50154544</v>
      </c>
      <c r="E113" s="37">
        <v>16429026</v>
      </c>
      <c r="F113" s="37">
        <f t="shared" si="5"/>
        <v>22525733</v>
      </c>
      <c r="G113" s="37">
        <v>20494029</v>
      </c>
      <c r="H113" s="37">
        <v>0</v>
      </c>
      <c r="I113" s="37">
        <v>2031704</v>
      </c>
      <c r="J113" s="37">
        <f t="shared" si="6"/>
        <v>11199785</v>
      </c>
      <c r="K113" s="37">
        <v>6607823</v>
      </c>
      <c r="L113" s="44">
        <v>4591962</v>
      </c>
      <c r="M113" s="44">
        <v>11354997</v>
      </c>
      <c r="V113" s="33"/>
      <c r="X113" s="121"/>
    </row>
    <row r="114" spans="1:24" ht="12" customHeight="1" x14ac:dyDescent="0.2">
      <c r="A114" s="40">
        <v>100</v>
      </c>
      <c r="B114" s="41" t="s">
        <v>173</v>
      </c>
      <c r="C114" s="42" t="s">
        <v>34</v>
      </c>
      <c r="D114" s="37">
        <f t="shared" si="4"/>
        <v>84912430</v>
      </c>
      <c r="E114" s="37">
        <v>25844942</v>
      </c>
      <c r="F114" s="37">
        <f t="shared" si="5"/>
        <v>38895928</v>
      </c>
      <c r="G114" s="37">
        <v>35329853</v>
      </c>
      <c r="H114" s="37">
        <v>0</v>
      </c>
      <c r="I114" s="37">
        <v>3566075</v>
      </c>
      <c r="J114" s="37">
        <f t="shared" si="6"/>
        <v>20171560</v>
      </c>
      <c r="K114" s="37">
        <v>11279717</v>
      </c>
      <c r="L114" s="44">
        <v>8891843</v>
      </c>
      <c r="M114" s="44">
        <v>17078210</v>
      </c>
      <c r="V114" s="33"/>
      <c r="X114" s="121"/>
    </row>
    <row r="115" spans="1:24" ht="12" customHeight="1" x14ac:dyDescent="0.2">
      <c r="A115" s="40">
        <v>101</v>
      </c>
      <c r="B115" s="43" t="s">
        <v>174</v>
      </c>
      <c r="C115" s="42" t="s">
        <v>243</v>
      </c>
      <c r="D115" s="37">
        <f t="shared" si="4"/>
        <v>39960559</v>
      </c>
      <c r="E115" s="37">
        <v>12929140</v>
      </c>
      <c r="F115" s="37">
        <f t="shared" si="5"/>
        <v>18900183</v>
      </c>
      <c r="G115" s="37">
        <v>16237775</v>
      </c>
      <c r="H115" s="37">
        <v>0</v>
      </c>
      <c r="I115" s="37">
        <v>2662408</v>
      </c>
      <c r="J115" s="37">
        <f t="shared" si="6"/>
        <v>8131236</v>
      </c>
      <c r="K115" s="37">
        <v>5259150</v>
      </c>
      <c r="L115" s="44">
        <v>2872086</v>
      </c>
      <c r="M115" s="44">
        <v>8062287</v>
      </c>
      <c r="V115" s="33"/>
      <c r="X115" s="121"/>
    </row>
    <row r="116" spans="1:24" ht="12" customHeight="1" x14ac:dyDescent="0.2">
      <c r="A116" s="40">
        <v>102</v>
      </c>
      <c r="B116" s="41" t="s">
        <v>175</v>
      </c>
      <c r="C116" s="46" t="s">
        <v>176</v>
      </c>
      <c r="D116" s="37">
        <f t="shared" si="4"/>
        <v>1319665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f t="shared" si="6"/>
        <v>1319665</v>
      </c>
      <c r="K116" s="37"/>
      <c r="L116" s="44">
        <v>1319665</v>
      </c>
      <c r="M116" s="44"/>
      <c r="V116" s="33"/>
      <c r="X116" s="121"/>
    </row>
    <row r="117" spans="1:24" ht="12" customHeight="1" x14ac:dyDescent="0.2">
      <c r="A117" s="40">
        <v>103</v>
      </c>
      <c r="B117" s="41" t="s">
        <v>177</v>
      </c>
      <c r="C117" s="42" t="s">
        <v>178</v>
      </c>
      <c r="D117" s="37">
        <f t="shared" si="4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f t="shared" si="6"/>
        <v>0</v>
      </c>
      <c r="K117" s="37"/>
      <c r="L117" s="44">
        <v>0</v>
      </c>
      <c r="M117" s="44"/>
      <c r="V117" s="33"/>
      <c r="X117" s="121"/>
    </row>
    <row r="118" spans="1:24" ht="12" customHeight="1" x14ac:dyDescent="0.2">
      <c r="A118" s="40">
        <v>104</v>
      </c>
      <c r="B118" s="45" t="s">
        <v>179</v>
      </c>
      <c r="C118" s="46" t="s">
        <v>180</v>
      </c>
      <c r="D118" s="37">
        <f t="shared" si="4"/>
        <v>193528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f t="shared" si="6"/>
        <v>193528</v>
      </c>
      <c r="K118" s="37"/>
      <c r="L118" s="44">
        <v>193528</v>
      </c>
      <c r="M118" s="44"/>
      <c r="V118" s="33"/>
      <c r="X118" s="121"/>
    </row>
    <row r="119" spans="1:24" ht="12" customHeight="1" x14ac:dyDescent="0.2">
      <c r="A119" s="40">
        <v>105</v>
      </c>
      <c r="B119" s="45" t="s">
        <v>181</v>
      </c>
      <c r="C119" s="46" t="s">
        <v>182</v>
      </c>
      <c r="D119" s="37">
        <f t="shared" si="4"/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f t="shared" si="6"/>
        <v>0</v>
      </c>
      <c r="K119" s="37"/>
      <c r="L119" s="44">
        <v>0</v>
      </c>
      <c r="M119" s="44"/>
      <c r="V119" s="33"/>
      <c r="X119" s="121"/>
    </row>
    <row r="120" spans="1:24" ht="12" customHeight="1" x14ac:dyDescent="0.2">
      <c r="A120" s="40">
        <v>106</v>
      </c>
      <c r="B120" s="45" t="s">
        <v>183</v>
      </c>
      <c r="C120" s="46" t="s">
        <v>184</v>
      </c>
      <c r="D120" s="37">
        <f t="shared" si="4"/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f t="shared" si="6"/>
        <v>0</v>
      </c>
      <c r="K120" s="37"/>
      <c r="L120" s="44">
        <v>0</v>
      </c>
      <c r="M120" s="44"/>
      <c r="V120" s="33"/>
      <c r="X120" s="121"/>
    </row>
    <row r="121" spans="1:24" ht="12" customHeight="1" x14ac:dyDescent="0.2">
      <c r="A121" s="40">
        <v>107</v>
      </c>
      <c r="B121" s="45" t="s">
        <v>185</v>
      </c>
      <c r="C121" s="46" t="s">
        <v>186</v>
      </c>
      <c r="D121" s="37">
        <f t="shared" si="4"/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 t="shared" si="6"/>
        <v>0</v>
      </c>
      <c r="K121" s="37"/>
      <c r="L121" s="44">
        <v>0</v>
      </c>
      <c r="M121" s="44"/>
      <c r="V121" s="33"/>
      <c r="X121" s="121"/>
    </row>
    <row r="122" spans="1:24" ht="12" customHeight="1" x14ac:dyDescent="0.2">
      <c r="A122" s="40">
        <v>108</v>
      </c>
      <c r="B122" s="45" t="s">
        <v>187</v>
      </c>
      <c r="C122" s="46" t="s">
        <v>188</v>
      </c>
      <c r="D122" s="37">
        <f t="shared" si="4"/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6"/>
        <v>0</v>
      </c>
      <c r="K122" s="37"/>
      <c r="L122" s="44">
        <v>0</v>
      </c>
      <c r="M122" s="44"/>
      <c r="V122" s="33"/>
      <c r="X122" s="121"/>
    </row>
    <row r="123" spans="1:24" ht="12" customHeight="1" x14ac:dyDescent="0.2">
      <c r="A123" s="40">
        <v>109</v>
      </c>
      <c r="B123" s="45" t="s">
        <v>189</v>
      </c>
      <c r="C123" s="46" t="s">
        <v>190</v>
      </c>
      <c r="D123" s="37">
        <f t="shared" si="4"/>
        <v>4966942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f t="shared" si="6"/>
        <v>4966942</v>
      </c>
      <c r="K123" s="37"/>
      <c r="L123" s="44">
        <v>4966942</v>
      </c>
      <c r="M123" s="44"/>
      <c r="V123" s="33"/>
      <c r="X123" s="121"/>
    </row>
    <row r="124" spans="1:24" ht="12" customHeight="1" x14ac:dyDescent="0.2">
      <c r="A124" s="40">
        <v>110</v>
      </c>
      <c r="B124" s="53" t="s">
        <v>191</v>
      </c>
      <c r="C124" s="54" t="s">
        <v>192</v>
      </c>
      <c r="D124" s="37">
        <f t="shared" si="4"/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f t="shared" si="6"/>
        <v>0</v>
      </c>
      <c r="K124" s="37"/>
      <c r="L124" s="44">
        <v>0</v>
      </c>
      <c r="M124" s="44"/>
      <c r="V124" s="33"/>
      <c r="X124" s="121"/>
    </row>
    <row r="125" spans="1:24" ht="12" customHeight="1" x14ac:dyDescent="0.2">
      <c r="A125" s="40">
        <v>111</v>
      </c>
      <c r="B125" s="53" t="s">
        <v>276</v>
      </c>
      <c r="C125" s="54" t="s">
        <v>252</v>
      </c>
      <c r="D125" s="37">
        <f t="shared" si="4"/>
        <v>260002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f t="shared" si="6"/>
        <v>260002</v>
      </c>
      <c r="K125" s="37"/>
      <c r="L125" s="44">
        <v>260002</v>
      </c>
      <c r="M125" s="44"/>
      <c r="V125" s="33"/>
      <c r="X125" s="121"/>
    </row>
    <row r="126" spans="1:24" ht="12" customHeight="1" x14ac:dyDescent="0.2">
      <c r="A126" s="40">
        <v>112</v>
      </c>
      <c r="B126" s="43" t="s">
        <v>193</v>
      </c>
      <c r="C126" s="42" t="s">
        <v>194</v>
      </c>
      <c r="D126" s="37">
        <f t="shared" si="4"/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f t="shared" si="6"/>
        <v>0</v>
      </c>
      <c r="K126" s="37"/>
      <c r="L126" s="44">
        <v>0</v>
      </c>
      <c r="M126" s="44"/>
      <c r="V126" s="33"/>
      <c r="X126" s="121"/>
    </row>
    <row r="127" spans="1:24" ht="12" customHeight="1" x14ac:dyDescent="0.2">
      <c r="A127" s="40">
        <v>113</v>
      </c>
      <c r="B127" s="45" t="s">
        <v>195</v>
      </c>
      <c r="C127" s="46" t="s">
        <v>196</v>
      </c>
      <c r="D127" s="37">
        <f t="shared" si="4"/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f t="shared" si="6"/>
        <v>0</v>
      </c>
      <c r="K127" s="37"/>
      <c r="L127" s="44">
        <v>0</v>
      </c>
      <c r="M127" s="44"/>
      <c r="V127" s="33"/>
      <c r="X127" s="121"/>
    </row>
    <row r="128" spans="1:24" ht="12" customHeight="1" x14ac:dyDescent="0.2">
      <c r="A128" s="40">
        <v>114</v>
      </c>
      <c r="B128" s="41" t="s">
        <v>197</v>
      </c>
      <c r="C128" s="55" t="s">
        <v>198</v>
      </c>
      <c r="D128" s="37">
        <f t="shared" si="4"/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f t="shared" si="6"/>
        <v>0</v>
      </c>
      <c r="K128" s="37"/>
      <c r="L128" s="44">
        <v>0</v>
      </c>
      <c r="M128" s="44"/>
      <c r="V128" s="33"/>
      <c r="X128" s="121"/>
    </row>
    <row r="129" spans="1:24" ht="12" customHeight="1" x14ac:dyDescent="0.2">
      <c r="A129" s="40">
        <v>115</v>
      </c>
      <c r="B129" s="45" t="s">
        <v>199</v>
      </c>
      <c r="C129" s="47" t="s">
        <v>290</v>
      </c>
      <c r="D129" s="37">
        <f t="shared" si="4"/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f t="shared" si="6"/>
        <v>0</v>
      </c>
      <c r="K129" s="37"/>
      <c r="L129" s="44">
        <v>0</v>
      </c>
      <c r="M129" s="44"/>
      <c r="V129" s="33"/>
      <c r="X129" s="121"/>
    </row>
    <row r="130" spans="1:24" ht="12" customHeight="1" x14ac:dyDescent="0.2">
      <c r="A130" s="40">
        <v>116</v>
      </c>
      <c r="B130" s="43" t="s">
        <v>200</v>
      </c>
      <c r="C130" s="46" t="s">
        <v>337</v>
      </c>
      <c r="D130" s="37">
        <f t="shared" si="4"/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f t="shared" si="6"/>
        <v>0</v>
      </c>
      <c r="K130" s="37"/>
      <c r="L130" s="44">
        <v>0</v>
      </c>
      <c r="M130" s="44"/>
      <c r="V130" s="33"/>
      <c r="X130" s="121"/>
    </row>
    <row r="131" spans="1:24" ht="12" customHeight="1" x14ac:dyDescent="0.2">
      <c r="A131" s="40">
        <v>117</v>
      </c>
      <c r="B131" s="43" t="s">
        <v>201</v>
      </c>
      <c r="C131" s="46" t="s">
        <v>202</v>
      </c>
      <c r="D131" s="37">
        <f t="shared" si="4"/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f t="shared" si="6"/>
        <v>0</v>
      </c>
      <c r="K131" s="37"/>
      <c r="L131" s="44">
        <v>0</v>
      </c>
      <c r="M131" s="44"/>
      <c r="V131" s="33"/>
      <c r="X131" s="121"/>
    </row>
    <row r="132" spans="1:24" ht="12" customHeight="1" x14ac:dyDescent="0.2">
      <c r="A132" s="40">
        <v>118</v>
      </c>
      <c r="B132" s="43" t="s">
        <v>203</v>
      </c>
      <c r="C132" s="46" t="s">
        <v>204</v>
      </c>
      <c r="D132" s="37">
        <f t="shared" si="4"/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f t="shared" si="6"/>
        <v>0</v>
      </c>
      <c r="K132" s="37"/>
      <c r="L132" s="44">
        <v>0</v>
      </c>
      <c r="M132" s="44"/>
      <c r="V132" s="33"/>
      <c r="X132" s="121"/>
    </row>
    <row r="133" spans="1:24" ht="12" customHeight="1" x14ac:dyDescent="0.2">
      <c r="A133" s="40">
        <v>119</v>
      </c>
      <c r="B133" s="41" t="s">
        <v>205</v>
      </c>
      <c r="C133" s="42" t="s">
        <v>206</v>
      </c>
      <c r="D133" s="37">
        <f t="shared" si="4"/>
        <v>224989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f t="shared" si="6"/>
        <v>224989</v>
      </c>
      <c r="K133" s="37"/>
      <c r="L133" s="44">
        <v>224989</v>
      </c>
      <c r="M133" s="44"/>
      <c r="V133" s="33"/>
      <c r="X133" s="121"/>
    </row>
    <row r="134" spans="1:24" ht="12" customHeight="1" x14ac:dyDescent="0.2">
      <c r="A134" s="40">
        <v>120</v>
      </c>
      <c r="B134" s="43" t="s">
        <v>207</v>
      </c>
      <c r="C134" s="42" t="s">
        <v>208</v>
      </c>
      <c r="D134" s="37">
        <f t="shared" si="4"/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f t="shared" si="6"/>
        <v>0</v>
      </c>
      <c r="K134" s="37"/>
      <c r="L134" s="44">
        <v>0</v>
      </c>
      <c r="M134" s="44"/>
      <c r="V134" s="33"/>
      <c r="X134" s="121"/>
    </row>
    <row r="135" spans="1:24" ht="12" customHeight="1" x14ac:dyDescent="0.2">
      <c r="A135" s="40">
        <v>121</v>
      </c>
      <c r="B135" s="45" t="s">
        <v>209</v>
      </c>
      <c r="C135" s="46" t="s">
        <v>210</v>
      </c>
      <c r="D135" s="37">
        <f t="shared" si="4"/>
        <v>1640909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f t="shared" si="6"/>
        <v>1640909</v>
      </c>
      <c r="K135" s="37"/>
      <c r="L135" s="44">
        <v>1640909</v>
      </c>
      <c r="M135" s="44"/>
      <c r="V135" s="33"/>
      <c r="X135" s="121"/>
    </row>
    <row r="136" spans="1:24" ht="12" customHeight="1" x14ac:dyDescent="0.2">
      <c r="A136" s="40">
        <v>122</v>
      </c>
      <c r="B136" s="45" t="s">
        <v>211</v>
      </c>
      <c r="C136" s="93" t="s">
        <v>387</v>
      </c>
      <c r="D136" s="37">
        <f t="shared" si="4"/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f t="shared" si="6"/>
        <v>0</v>
      </c>
      <c r="K136" s="37"/>
      <c r="L136" s="44">
        <v>0</v>
      </c>
      <c r="M136" s="44"/>
      <c r="V136" s="33"/>
      <c r="X136" s="121"/>
    </row>
    <row r="137" spans="1:24" ht="12" customHeight="1" x14ac:dyDescent="0.2">
      <c r="A137" s="40">
        <v>123</v>
      </c>
      <c r="B137" s="45" t="s">
        <v>212</v>
      </c>
      <c r="C137" s="46" t="s">
        <v>249</v>
      </c>
      <c r="D137" s="37">
        <f t="shared" si="4"/>
        <v>82721901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f t="shared" si="6"/>
        <v>82721901</v>
      </c>
      <c r="K137" s="37"/>
      <c r="L137" s="44">
        <v>82721901</v>
      </c>
      <c r="M137" s="44"/>
      <c r="V137" s="33"/>
      <c r="X137" s="121"/>
    </row>
    <row r="138" spans="1:24" ht="12" customHeight="1" x14ac:dyDescent="0.2">
      <c r="A138" s="40">
        <v>124</v>
      </c>
      <c r="B138" s="45" t="s">
        <v>213</v>
      </c>
      <c r="C138" s="46" t="s">
        <v>214</v>
      </c>
      <c r="D138" s="37">
        <f t="shared" si="4"/>
        <v>190275338</v>
      </c>
      <c r="E138" s="37">
        <v>0</v>
      </c>
      <c r="F138" s="37">
        <f t="shared" si="5"/>
        <v>38934538</v>
      </c>
      <c r="G138" s="37">
        <v>0</v>
      </c>
      <c r="H138" s="37">
        <v>38934538</v>
      </c>
      <c r="I138" s="37">
        <v>0</v>
      </c>
      <c r="J138" s="37">
        <f t="shared" si="6"/>
        <v>151340800</v>
      </c>
      <c r="K138" s="37"/>
      <c r="L138" s="44">
        <v>151340800</v>
      </c>
      <c r="M138" s="44"/>
      <c r="V138" s="33"/>
      <c r="X138" s="121"/>
    </row>
    <row r="139" spans="1:24" ht="12" customHeight="1" x14ac:dyDescent="0.2">
      <c r="A139" s="40">
        <v>125</v>
      </c>
      <c r="B139" s="45" t="s">
        <v>215</v>
      </c>
      <c r="C139" s="46" t="s">
        <v>42</v>
      </c>
      <c r="D139" s="37">
        <f t="shared" si="4"/>
        <v>28335380</v>
      </c>
      <c r="E139" s="37">
        <v>0</v>
      </c>
      <c r="F139" s="37">
        <f t="shared" si="5"/>
        <v>0</v>
      </c>
      <c r="G139" s="37">
        <v>0</v>
      </c>
      <c r="H139" s="37">
        <v>0</v>
      </c>
      <c r="I139" s="37">
        <v>0</v>
      </c>
      <c r="J139" s="37">
        <f t="shared" si="6"/>
        <v>28335380</v>
      </c>
      <c r="K139" s="37"/>
      <c r="L139" s="44">
        <v>28335380</v>
      </c>
      <c r="M139" s="44"/>
      <c r="V139" s="33"/>
      <c r="X139" s="121"/>
    </row>
    <row r="140" spans="1:24" ht="12" customHeight="1" x14ac:dyDescent="0.2">
      <c r="A140" s="40">
        <v>126</v>
      </c>
      <c r="B140" s="41" t="s">
        <v>216</v>
      </c>
      <c r="C140" s="42" t="s">
        <v>48</v>
      </c>
      <c r="D140" s="37">
        <f t="shared" si="4"/>
        <v>45461452</v>
      </c>
      <c r="E140" s="37">
        <v>0</v>
      </c>
      <c r="F140" s="37">
        <f t="shared" si="5"/>
        <v>0</v>
      </c>
      <c r="G140" s="37">
        <v>0</v>
      </c>
      <c r="H140" s="37">
        <v>0</v>
      </c>
      <c r="I140" s="37">
        <v>0</v>
      </c>
      <c r="J140" s="37">
        <f t="shared" si="6"/>
        <v>45461452</v>
      </c>
      <c r="K140" s="37">
        <v>0</v>
      </c>
      <c r="L140" s="44">
        <v>45461452</v>
      </c>
      <c r="M140" s="44">
        <v>0</v>
      </c>
      <c r="V140" s="33"/>
      <c r="X140" s="121"/>
    </row>
    <row r="141" spans="1:24" ht="12" customHeight="1" x14ac:dyDescent="0.2">
      <c r="A141" s="40">
        <v>127</v>
      </c>
      <c r="B141" s="41" t="s">
        <v>217</v>
      </c>
      <c r="C141" s="46" t="s">
        <v>253</v>
      </c>
      <c r="D141" s="37">
        <f t="shared" ref="D141:D154" si="9">E141+F141+J141</f>
        <v>19535835</v>
      </c>
      <c r="E141" s="37">
        <v>0</v>
      </c>
      <c r="F141" s="37">
        <f t="shared" ref="F141:F147" si="10">G141+H141+I141</f>
        <v>0</v>
      </c>
      <c r="G141" s="37">
        <v>0</v>
      </c>
      <c r="H141" s="37">
        <v>0</v>
      </c>
      <c r="I141" s="37">
        <v>0</v>
      </c>
      <c r="J141" s="37">
        <f t="shared" ref="J141:J154" si="11">K141+L141</f>
        <v>19535835</v>
      </c>
      <c r="K141" s="37">
        <v>0</v>
      </c>
      <c r="L141" s="44">
        <v>19535835</v>
      </c>
      <c r="M141" s="44">
        <v>0</v>
      </c>
      <c r="V141" s="33"/>
      <c r="X141" s="121"/>
    </row>
    <row r="142" spans="1:24" ht="12" customHeight="1" x14ac:dyDescent="0.2">
      <c r="A142" s="40">
        <v>128</v>
      </c>
      <c r="B142" s="48" t="s">
        <v>218</v>
      </c>
      <c r="C142" s="49" t="s">
        <v>50</v>
      </c>
      <c r="D142" s="37">
        <f t="shared" si="9"/>
        <v>13980083</v>
      </c>
      <c r="E142" s="37">
        <v>0</v>
      </c>
      <c r="F142" s="37">
        <f t="shared" si="10"/>
        <v>0</v>
      </c>
      <c r="G142" s="37">
        <v>0</v>
      </c>
      <c r="H142" s="37">
        <v>0</v>
      </c>
      <c r="I142" s="37">
        <v>0</v>
      </c>
      <c r="J142" s="37">
        <f t="shared" si="11"/>
        <v>13980083</v>
      </c>
      <c r="K142" s="37">
        <v>0</v>
      </c>
      <c r="L142" s="44">
        <v>13980083</v>
      </c>
      <c r="M142" s="44">
        <v>0</v>
      </c>
      <c r="V142" s="33"/>
      <c r="X142" s="121"/>
    </row>
    <row r="143" spans="1:24" ht="12" customHeight="1" x14ac:dyDescent="0.2">
      <c r="A143" s="40">
        <v>129</v>
      </c>
      <c r="B143" s="45" t="s">
        <v>219</v>
      </c>
      <c r="C143" s="46" t="s">
        <v>49</v>
      </c>
      <c r="D143" s="37">
        <f t="shared" si="9"/>
        <v>31276398</v>
      </c>
      <c r="E143" s="37">
        <v>0</v>
      </c>
      <c r="F143" s="37">
        <f t="shared" si="10"/>
        <v>0</v>
      </c>
      <c r="G143" s="37">
        <v>0</v>
      </c>
      <c r="H143" s="37">
        <v>0</v>
      </c>
      <c r="I143" s="37">
        <v>0</v>
      </c>
      <c r="J143" s="37">
        <f t="shared" si="11"/>
        <v>31276398</v>
      </c>
      <c r="K143" s="37">
        <v>0</v>
      </c>
      <c r="L143" s="44">
        <v>31276398</v>
      </c>
      <c r="M143" s="44">
        <v>0</v>
      </c>
      <c r="V143" s="33"/>
      <c r="X143" s="121"/>
    </row>
    <row r="144" spans="1:24" ht="12" customHeight="1" x14ac:dyDescent="0.2">
      <c r="A144" s="40">
        <v>130</v>
      </c>
      <c r="B144" s="45" t="s">
        <v>220</v>
      </c>
      <c r="C144" s="46" t="s">
        <v>221</v>
      </c>
      <c r="D144" s="37">
        <f t="shared" si="9"/>
        <v>12625841</v>
      </c>
      <c r="E144" s="37">
        <v>0</v>
      </c>
      <c r="F144" s="37">
        <f t="shared" si="10"/>
        <v>0</v>
      </c>
      <c r="G144" s="37">
        <v>0</v>
      </c>
      <c r="H144" s="37">
        <v>0</v>
      </c>
      <c r="I144" s="37">
        <v>0</v>
      </c>
      <c r="J144" s="37">
        <f t="shared" si="11"/>
        <v>12625841</v>
      </c>
      <c r="K144" s="37">
        <v>0</v>
      </c>
      <c r="L144" s="44">
        <v>12625841</v>
      </c>
      <c r="M144" s="44">
        <v>0</v>
      </c>
      <c r="V144" s="33"/>
      <c r="X144" s="121"/>
    </row>
    <row r="145" spans="1:24" ht="12" customHeight="1" x14ac:dyDescent="0.2">
      <c r="A145" s="40">
        <v>131</v>
      </c>
      <c r="B145" s="45" t="s">
        <v>222</v>
      </c>
      <c r="C145" s="46" t="s">
        <v>43</v>
      </c>
      <c r="D145" s="37">
        <f t="shared" si="9"/>
        <v>19922188</v>
      </c>
      <c r="E145" s="37">
        <v>0</v>
      </c>
      <c r="F145" s="37">
        <f t="shared" si="10"/>
        <v>0</v>
      </c>
      <c r="G145" s="37">
        <v>0</v>
      </c>
      <c r="H145" s="37">
        <v>0</v>
      </c>
      <c r="I145" s="37">
        <v>0</v>
      </c>
      <c r="J145" s="37">
        <f t="shared" si="11"/>
        <v>19922188</v>
      </c>
      <c r="K145" s="37">
        <v>0</v>
      </c>
      <c r="L145" s="44">
        <v>19922188</v>
      </c>
      <c r="M145" s="44">
        <v>0</v>
      </c>
      <c r="V145" s="33"/>
      <c r="X145" s="121"/>
    </row>
    <row r="146" spans="1:24" ht="12" customHeight="1" x14ac:dyDescent="0.2">
      <c r="A146" s="40">
        <v>132</v>
      </c>
      <c r="B146" s="48" t="s">
        <v>223</v>
      </c>
      <c r="C146" s="49" t="s">
        <v>251</v>
      </c>
      <c r="D146" s="37">
        <f t="shared" si="9"/>
        <v>96090046</v>
      </c>
      <c r="E146" s="37">
        <v>4419270</v>
      </c>
      <c r="F146" s="37">
        <f t="shared" si="10"/>
        <v>72744837</v>
      </c>
      <c r="G146" s="37">
        <v>60013608</v>
      </c>
      <c r="H146" s="37">
        <v>0</v>
      </c>
      <c r="I146" s="37">
        <v>12731229</v>
      </c>
      <c r="J146" s="37">
        <f t="shared" si="11"/>
        <v>18925939</v>
      </c>
      <c r="K146" s="37">
        <v>14428723</v>
      </c>
      <c r="L146" s="44">
        <v>4497216</v>
      </c>
      <c r="M146" s="44">
        <v>17792730</v>
      </c>
      <c r="V146" s="33"/>
      <c r="X146" s="121"/>
    </row>
    <row r="147" spans="1:24" ht="12" customHeight="1" x14ac:dyDescent="0.2">
      <c r="A147" s="40">
        <v>133</v>
      </c>
      <c r="B147" s="43" t="s">
        <v>224</v>
      </c>
      <c r="C147" s="49" t="s">
        <v>225</v>
      </c>
      <c r="D147" s="37">
        <f t="shared" si="9"/>
        <v>212910858</v>
      </c>
      <c r="E147" s="37">
        <v>63329393</v>
      </c>
      <c r="F147" s="37">
        <f t="shared" si="10"/>
        <v>107367464</v>
      </c>
      <c r="G147" s="37">
        <v>90854361</v>
      </c>
      <c r="H147" s="37">
        <v>0</v>
      </c>
      <c r="I147" s="37">
        <v>16513103</v>
      </c>
      <c r="J147" s="37">
        <f t="shared" si="11"/>
        <v>42214001</v>
      </c>
      <c r="K147" s="37">
        <v>28376561</v>
      </c>
      <c r="L147" s="44">
        <v>13837440</v>
      </c>
      <c r="M147" s="44">
        <v>46604205</v>
      </c>
      <c r="V147" s="33"/>
      <c r="X147" s="121"/>
    </row>
    <row r="148" spans="1:24" ht="12" customHeight="1" x14ac:dyDescent="0.2">
      <c r="A148" s="40">
        <v>134</v>
      </c>
      <c r="B148" s="45" t="s">
        <v>226</v>
      </c>
      <c r="C148" s="46" t="s">
        <v>227</v>
      </c>
      <c r="D148" s="37">
        <f t="shared" si="9"/>
        <v>1786299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f t="shared" si="11"/>
        <v>1786299</v>
      </c>
      <c r="K148" s="37">
        <v>0</v>
      </c>
      <c r="L148" s="44">
        <v>1786299</v>
      </c>
      <c r="M148" s="44">
        <v>0</v>
      </c>
      <c r="V148" s="33"/>
      <c r="X148" s="121"/>
    </row>
    <row r="149" spans="1:24" ht="12" customHeight="1" x14ac:dyDescent="0.2">
      <c r="A149" s="40">
        <v>135</v>
      </c>
      <c r="B149" s="41" t="s">
        <v>228</v>
      </c>
      <c r="C149" s="42" t="s">
        <v>229</v>
      </c>
      <c r="D149" s="37">
        <f t="shared" si="9"/>
        <v>11929573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f t="shared" si="11"/>
        <v>11929573</v>
      </c>
      <c r="K149" s="37">
        <v>0</v>
      </c>
      <c r="L149" s="44">
        <v>11929573</v>
      </c>
      <c r="M149" s="44">
        <v>0</v>
      </c>
      <c r="V149" s="33"/>
      <c r="X149" s="121"/>
    </row>
    <row r="150" spans="1:24" ht="12" customHeight="1" x14ac:dyDescent="0.2">
      <c r="A150" s="40">
        <v>136</v>
      </c>
      <c r="B150" s="56" t="s">
        <v>230</v>
      </c>
      <c r="C150" s="57" t="s">
        <v>231</v>
      </c>
      <c r="D150" s="37">
        <f t="shared" si="9"/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f t="shared" si="11"/>
        <v>0</v>
      </c>
      <c r="K150" s="37">
        <v>0</v>
      </c>
      <c r="L150" s="44">
        <v>0</v>
      </c>
      <c r="M150" s="44">
        <v>0</v>
      </c>
      <c r="V150" s="33"/>
      <c r="X150" s="121"/>
    </row>
    <row r="151" spans="1:24" ht="12" customHeight="1" x14ac:dyDescent="0.2">
      <c r="A151" s="40">
        <v>137</v>
      </c>
      <c r="B151" s="58" t="s">
        <v>278</v>
      </c>
      <c r="C151" s="59" t="s">
        <v>279</v>
      </c>
      <c r="D151" s="37">
        <f t="shared" si="9"/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f t="shared" si="11"/>
        <v>0</v>
      </c>
      <c r="K151" s="37">
        <v>0</v>
      </c>
      <c r="L151" s="44">
        <v>0</v>
      </c>
      <c r="M151" s="44">
        <v>0</v>
      </c>
      <c r="V151" s="33"/>
      <c r="X151" s="121"/>
    </row>
    <row r="152" spans="1:24" ht="12" customHeight="1" x14ac:dyDescent="0.2">
      <c r="A152" s="40">
        <v>138</v>
      </c>
      <c r="B152" s="60" t="s">
        <v>280</v>
      </c>
      <c r="C152" s="61" t="s">
        <v>281</v>
      </c>
      <c r="D152" s="37">
        <f t="shared" si="9"/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f t="shared" si="11"/>
        <v>0</v>
      </c>
      <c r="K152" s="37">
        <v>0</v>
      </c>
      <c r="L152" s="44">
        <v>0</v>
      </c>
      <c r="M152" s="44">
        <v>0</v>
      </c>
      <c r="V152" s="33"/>
      <c r="X152" s="121"/>
    </row>
    <row r="153" spans="1:24" ht="12" customHeight="1" x14ac:dyDescent="0.2">
      <c r="A153" s="40">
        <v>139</v>
      </c>
      <c r="B153" s="62" t="s">
        <v>282</v>
      </c>
      <c r="C153" s="63" t="s">
        <v>283</v>
      </c>
      <c r="D153" s="37">
        <f t="shared" si="9"/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f t="shared" si="11"/>
        <v>0</v>
      </c>
      <c r="K153" s="37">
        <v>0</v>
      </c>
      <c r="L153" s="44">
        <v>0</v>
      </c>
      <c r="M153" s="44">
        <v>0</v>
      </c>
      <c r="V153" s="33"/>
      <c r="X153" s="121"/>
    </row>
    <row r="154" spans="1:24" x14ac:dyDescent="0.2">
      <c r="A154" s="40">
        <v>140</v>
      </c>
      <c r="B154" s="64" t="s">
        <v>288</v>
      </c>
      <c r="C154" s="65" t="s">
        <v>289</v>
      </c>
      <c r="D154" s="37">
        <f t="shared" si="9"/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f t="shared" si="11"/>
        <v>0</v>
      </c>
      <c r="K154" s="37">
        <v>0</v>
      </c>
      <c r="L154" s="44">
        <v>0</v>
      </c>
      <c r="M154" s="44">
        <v>0</v>
      </c>
      <c r="V154" s="33"/>
      <c r="X154" s="121"/>
    </row>
    <row r="155" spans="1:24" x14ac:dyDescent="0.2">
      <c r="E155" s="67"/>
      <c r="F155" s="67"/>
      <c r="G155" s="67"/>
      <c r="H155" s="67"/>
      <c r="I155" s="67"/>
      <c r="J155" s="67"/>
      <c r="K155" s="67"/>
      <c r="L155" s="67"/>
      <c r="M155" s="67"/>
    </row>
  </sheetData>
  <mergeCells count="24">
    <mergeCell ref="A1:M1"/>
    <mergeCell ref="A3:A8"/>
    <mergeCell ref="B3:B8"/>
    <mergeCell ref="C3:C8"/>
    <mergeCell ref="D3:L3"/>
    <mergeCell ref="M3:M8"/>
    <mergeCell ref="D4:D8"/>
    <mergeCell ref="E4:L4"/>
    <mergeCell ref="E5:I5"/>
    <mergeCell ref="J5:L5"/>
    <mergeCell ref="J6:J8"/>
    <mergeCell ref="K6:L6"/>
    <mergeCell ref="G7:G8"/>
    <mergeCell ref="I7:I8"/>
    <mergeCell ref="K7:K8"/>
    <mergeCell ref="L7:L8"/>
    <mergeCell ref="A94:A97"/>
    <mergeCell ref="B94:B97"/>
    <mergeCell ref="E6:E8"/>
    <mergeCell ref="F6:F8"/>
    <mergeCell ref="G6:I6"/>
    <mergeCell ref="A9:C9"/>
    <mergeCell ref="A10:C10"/>
    <mergeCell ref="A11:C11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P161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5" width="15" style="8" customWidth="1"/>
    <col min="6" max="16384" width="9.140625" style="8"/>
  </cols>
  <sheetData>
    <row r="2" spans="1:5" ht="57.75" customHeight="1" x14ac:dyDescent="0.2">
      <c r="A2" s="160" t="s">
        <v>349</v>
      </c>
      <c r="B2" s="160"/>
      <c r="C2" s="160"/>
      <c r="D2" s="160"/>
    </row>
    <row r="3" spans="1:5" x14ac:dyDescent="0.2">
      <c r="C3" s="9"/>
      <c r="D3" s="8" t="s">
        <v>309</v>
      </c>
    </row>
    <row r="4" spans="1:5" s="2" customFormat="1" ht="15.75" customHeight="1" x14ac:dyDescent="0.2">
      <c r="A4" s="151" t="s">
        <v>46</v>
      </c>
      <c r="B4" s="151" t="s">
        <v>59</v>
      </c>
      <c r="C4" s="152" t="s">
        <v>47</v>
      </c>
      <c r="D4" s="187" t="s">
        <v>348</v>
      </c>
    </row>
    <row r="5" spans="1:5" ht="15" customHeight="1" x14ac:dyDescent="0.2">
      <c r="A5" s="151"/>
      <c r="B5" s="151"/>
      <c r="C5" s="152"/>
      <c r="D5" s="188"/>
    </row>
    <row r="6" spans="1:5" ht="14.25" customHeight="1" x14ac:dyDescent="0.2">
      <c r="A6" s="151"/>
      <c r="B6" s="151"/>
      <c r="C6" s="152"/>
      <c r="D6" s="188"/>
    </row>
    <row r="7" spans="1:5" ht="14.25" customHeight="1" x14ac:dyDescent="0.2">
      <c r="A7" s="151"/>
      <c r="B7" s="151"/>
      <c r="C7" s="152"/>
      <c r="D7" s="189"/>
    </row>
    <row r="8" spans="1:5" s="2" customFormat="1" x14ac:dyDescent="0.2">
      <c r="A8" s="149" t="s">
        <v>248</v>
      </c>
      <c r="B8" s="149"/>
      <c r="C8" s="149"/>
      <c r="D8" s="79">
        <f>D10+D9</f>
        <v>1593030999</v>
      </c>
    </row>
    <row r="9" spans="1:5" s="3" customFormat="1" ht="11.25" customHeight="1" x14ac:dyDescent="0.2">
      <c r="A9" s="5"/>
      <c r="B9" s="5"/>
      <c r="C9" s="11" t="s">
        <v>56</v>
      </c>
      <c r="D9" s="78">
        <v>30544707</v>
      </c>
      <c r="E9" s="83"/>
    </row>
    <row r="10" spans="1:5" s="2" customFormat="1" x14ac:dyDescent="0.2">
      <c r="A10" s="149" t="s">
        <v>247</v>
      </c>
      <c r="B10" s="149"/>
      <c r="C10" s="149"/>
      <c r="D10" s="79">
        <f>SUM(D11:D153)-D93</f>
        <v>1562486292</v>
      </c>
    </row>
    <row r="11" spans="1:5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v>7632277</v>
      </c>
    </row>
    <row r="12" spans="1:5" s="1" customFormat="1" x14ac:dyDescent="0.2">
      <c r="A12" s="25">
        <v>2</v>
      </c>
      <c r="B12" s="14" t="s">
        <v>61</v>
      </c>
      <c r="C12" s="10" t="s">
        <v>232</v>
      </c>
      <c r="D12" s="78">
        <v>7672803</v>
      </c>
    </row>
    <row r="13" spans="1:5" s="22" customFormat="1" x14ac:dyDescent="0.2">
      <c r="A13" s="25">
        <v>3</v>
      </c>
      <c r="B13" s="27" t="s">
        <v>62</v>
      </c>
      <c r="C13" s="21" t="s">
        <v>5</v>
      </c>
      <c r="D13" s="81">
        <v>22532474</v>
      </c>
    </row>
    <row r="14" spans="1:5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v>8385422</v>
      </c>
    </row>
    <row r="15" spans="1:5" s="1" customFormat="1" x14ac:dyDescent="0.2">
      <c r="A15" s="25">
        <v>5</v>
      </c>
      <c r="B15" s="12" t="s">
        <v>64</v>
      </c>
      <c r="C15" s="10" t="s">
        <v>8</v>
      </c>
      <c r="D15" s="78">
        <v>9065922</v>
      </c>
    </row>
    <row r="16" spans="1:5" s="22" customFormat="1" x14ac:dyDescent="0.2">
      <c r="A16" s="25">
        <v>6</v>
      </c>
      <c r="B16" s="27" t="s">
        <v>65</v>
      </c>
      <c r="C16" s="21" t="s">
        <v>66</v>
      </c>
      <c r="D16" s="81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8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8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8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8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8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8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8"/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8"/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8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8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8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81">
        <v>32825946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8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8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82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81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81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8"/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8"/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8">
        <v>41562868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8">
        <v>32026634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8">
        <v>7883150</v>
      </c>
    </row>
    <row r="40" spans="1:4" s="22" customFormat="1" x14ac:dyDescent="0.2">
      <c r="A40" s="25">
        <v>30</v>
      </c>
      <c r="B40" s="23" t="s">
        <v>98</v>
      </c>
      <c r="C40" s="75" t="s">
        <v>292</v>
      </c>
      <c r="D40" s="81"/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81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81">
        <v>33437501</v>
      </c>
    </row>
    <row r="43" spans="1:4" x14ac:dyDescent="0.2">
      <c r="A43" s="25">
        <v>33</v>
      </c>
      <c r="B43" s="12" t="s">
        <v>101</v>
      </c>
      <c r="C43" s="10" t="s">
        <v>39</v>
      </c>
      <c r="D43" s="82">
        <v>44812048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8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8">
        <v>30852686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8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82">
        <v>33287526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8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8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8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8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8">
        <v>5247604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81">
        <v>42212540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8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8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8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8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8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8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8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8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8"/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8"/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8"/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8">
        <v>7520086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8">
        <v>5971673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8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v>24685044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v>4282385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8"/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8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8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8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8">
        <v>28226633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8"/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8">
        <v>16483667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8"/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8"/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8"/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8"/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8"/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8">
        <v>30129215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8">
        <v>55272053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8">
        <v>51669499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8">
        <v>6688243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8">
        <v>28545275</v>
      </c>
    </row>
    <row r="91" spans="1:4" s="1" customFormat="1" x14ac:dyDescent="0.2">
      <c r="A91" s="25">
        <v>81</v>
      </c>
      <c r="B91" s="12" t="s">
        <v>152</v>
      </c>
      <c r="C91" s="10" t="s">
        <v>391</v>
      </c>
      <c r="D91" s="78"/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8"/>
    </row>
    <row r="93" spans="1:4" s="1" customFormat="1" ht="24" x14ac:dyDescent="0.2">
      <c r="A93" s="128">
        <v>83</v>
      </c>
      <c r="B93" s="131" t="s">
        <v>154</v>
      </c>
      <c r="C93" s="17" t="s">
        <v>274</v>
      </c>
      <c r="D93" s="78">
        <v>12337850</v>
      </c>
    </row>
    <row r="94" spans="1:4" s="1" customFormat="1" ht="36" x14ac:dyDescent="0.2">
      <c r="A94" s="129"/>
      <c r="B94" s="132"/>
      <c r="C94" s="10" t="s">
        <v>389</v>
      </c>
      <c r="D94" s="78">
        <v>2671170</v>
      </c>
    </row>
    <row r="95" spans="1:4" s="1" customFormat="1" ht="24" x14ac:dyDescent="0.2">
      <c r="A95" s="129"/>
      <c r="B95" s="132"/>
      <c r="C95" s="10" t="s">
        <v>275</v>
      </c>
      <c r="D95" s="78"/>
    </row>
    <row r="96" spans="1:4" s="1" customFormat="1" ht="36" x14ac:dyDescent="0.2">
      <c r="A96" s="130"/>
      <c r="B96" s="133"/>
      <c r="C96" s="28" t="s">
        <v>390</v>
      </c>
      <c r="D96" s="78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8"/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8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8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8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8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8">
        <v>19874390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8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8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8">
        <v>23953836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8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8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8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81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8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8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8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8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8"/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8"/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8"/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8"/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/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8"/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8"/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8"/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8"/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8"/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8"/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/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8"/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8"/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/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8"/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8"/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8"/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8"/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8"/>
    </row>
    <row r="135" spans="1:4" s="1" customFormat="1" ht="24" x14ac:dyDescent="0.2">
      <c r="A135" s="25">
        <v>122</v>
      </c>
      <c r="B135" s="26" t="s">
        <v>211</v>
      </c>
      <c r="C135" s="93" t="s">
        <v>387</v>
      </c>
      <c r="D135" s="78"/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8"/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82"/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8">
        <v>389440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8">
        <v>20943304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8"/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8"/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8"/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8"/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8"/>
    </row>
    <row r="145" spans="1:68" s="1" customFormat="1" x14ac:dyDescent="0.2">
      <c r="A145" s="25">
        <v>132</v>
      </c>
      <c r="B145" s="12" t="s">
        <v>223</v>
      </c>
      <c r="C145" s="10" t="s">
        <v>251</v>
      </c>
      <c r="D145" s="78">
        <v>39916042</v>
      </c>
    </row>
    <row r="146" spans="1:68" s="1" customFormat="1" x14ac:dyDescent="0.2">
      <c r="A146" s="25">
        <v>133</v>
      </c>
      <c r="B146" s="14" t="s">
        <v>224</v>
      </c>
      <c r="C146" s="10" t="s">
        <v>225</v>
      </c>
      <c r="D146" s="78">
        <v>59966107</v>
      </c>
    </row>
    <row r="147" spans="1:68" x14ac:dyDescent="0.2">
      <c r="A147" s="25">
        <v>134</v>
      </c>
      <c r="B147" s="26" t="s">
        <v>226</v>
      </c>
      <c r="C147" s="10" t="s">
        <v>227</v>
      </c>
      <c r="D147" s="82">
        <v>3115520</v>
      </c>
    </row>
    <row r="148" spans="1:68" x14ac:dyDescent="0.2">
      <c r="A148" s="25">
        <v>135</v>
      </c>
      <c r="B148" s="12" t="s">
        <v>228</v>
      </c>
      <c r="C148" s="10" t="s">
        <v>229</v>
      </c>
      <c r="D148" s="82"/>
    </row>
    <row r="149" spans="1:68" ht="12.75" x14ac:dyDescent="0.2">
      <c r="A149" s="25">
        <v>136</v>
      </c>
      <c r="B149" s="20" t="s">
        <v>230</v>
      </c>
      <c r="C149" s="13" t="s">
        <v>231</v>
      </c>
      <c r="D149" s="82"/>
    </row>
    <row r="150" spans="1:68" ht="12.75" x14ac:dyDescent="0.2">
      <c r="A150" s="25">
        <v>137</v>
      </c>
      <c r="B150" s="68" t="s">
        <v>278</v>
      </c>
      <c r="C150" s="69" t="s">
        <v>279</v>
      </c>
      <c r="D150" s="82"/>
    </row>
    <row r="151" spans="1:68" ht="12.75" x14ac:dyDescent="0.2">
      <c r="A151" s="25">
        <v>138</v>
      </c>
      <c r="B151" s="70" t="s">
        <v>280</v>
      </c>
      <c r="C151" s="71" t="s">
        <v>281</v>
      </c>
      <c r="D151" s="82"/>
    </row>
    <row r="152" spans="1:68" ht="12.75" x14ac:dyDescent="0.2">
      <c r="A152" s="25">
        <v>139</v>
      </c>
      <c r="B152" s="72" t="s">
        <v>282</v>
      </c>
      <c r="C152" s="73" t="s">
        <v>283</v>
      </c>
      <c r="D152" s="82"/>
    </row>
    <row r="153" spans="1:68" x14ac:dyDescent="0.2">
      <c r="A153" s="25">
        <v>140</v>
      </c>
      <c r="B153" s="25" t="s">
        <v>288</v>
      </c>
      <c r="C153" s="74" t="s">
        <v>289</v>
      </c>
      <c r="D153" s="82"/>
    </row>
    <row r="156" spans="1:68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</row>
    <row r="157" spans="1:68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</row>
    <row r="158" spans="1:68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60" spans="1:68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1:68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K161"/>
  <sheetViews>
    <sheetView zoomScale="98" zoomScaleNormal="98" workbookViewId="0">
      <pane xSplit="3" ySplit="7" topLeftCell="D134" activePane="bottomRight" state="frozen"/>
      <selection pane="topRight" activeCell="D1" sqref="D1"/>
      <selection pane="bottomLeft" activeCell="A8" sqref="A8"/>
      <selection pane="bottomRight" activeCell="G140" sqref="G14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2" spans="1:7" ht="39.75" customHeight="1" x14ac:dyDescent="0.2">
      <c r="A2" s="160" t="s">
        <v>357</v>
      </c>
      <c r="B2" s="160"/>
      <c r="C2" s="160"/>
      <c r="D2" s="160"/>
      <c r="E2" s="160"/>
      <c r="F2" s="160"/>
      <c r="G2" s="160"/>
    </row>
    <row r="3" spans="1:7" x14ac:dyDescent="0.2">
      <c r="C3" s="9"/>
      <c r="G3" s="8" t="s">
        <v>309</v>
      </c>
    </row>
    <row r="4" spans="1:7" s="2" customFormat="1" ht="15.75" customHeight="1" x14ac:dyDescent="0.2">
      <c r="A4" s="151" t="s">
        <v>46</v>
      </c>
      <c r="B4" s="151" t="s">
        <v>59</v>
      </c>
      <c r="C4" s="152" t="s">
        <v>47</v>
      </c>
      <c r="D4" s="190" t="s">
        <v>352</v>
      </c>
      <c r="E4" s="190"/>
      <c r="F4" s="190"/>
      <c r="G4" s="190"/>
    </row>
    <row r="5" spans="1:7" ht="25.5" customHeight="1" x14ac:dyDescent="0.2">
      <c r="A5" s="151"/>
      <c r="B5" s="151"/>
      <c r="C5" s="152"/>
      <c r="D5" s="190" t="s">
        <v>303</v>
      </c>
      <c r="E5" s="190" t="s">
        <v>353</v>
      </c>
      <c r="F5" s="190" t="s">
        <v>354</v>
      </c>
      <c r="G5" s="190"/>
    </row>
    <row r="6" spans="1:7" ht="14.25" customHeight="1" x14ac:dyDescent="0.2">
      <c r="A6" s="151"/>
      <c r="B6" s="151"/>
      <c r="C6" s="152"/>
      <c r="D6" s="190"/>
      <c r="E6" s="190"/>
      <c r="F6" s="190" t="s">
        <v>355</v>
      </c>
      <c r="G6" s="190" t="s">
        <v>356</v>
      </c>
    </row>
    <row r="7" spans="1:7" ht="21.75" customHeight="1" x14ac:dyDescent="0.2">
      <c r="A7" s="151"/>
      <c r="B7" s="151"/>
      <c r="C7" s="152"/>
      <c r="D7" s="190"/>
      <c r="E7" s="190"/>
      <c r="F7" s="190"/>
      <c r="G7" s="190"/>
    </row>
    <row r="8" spans="1:7" s="2" customFormat="1" x14ac:dyDescent="0.2">
      <c r="A8" s="149" t="s">
        <v>248</v>
      </c>
      <c r="B8" s="149"/>
      <c r="C8" s="149"/>
      <c r="D8" s="79">
        <f>D10+D9</f>
        <v>8301172212</v>
      </c>
      <c r="E8" s="79">
        <f t="shared" ref="E8:G8" si="0">E10+E9</f>
        <v>1004962165</v>
      </c>
      <c r="F8" s="79">
        <f t="shared" si="0"/>
        <v>2843273180</v>
      </c>
      <c r="G8" s="79">
        <f t="shared" si="0"/>
        <v>4452936867</v>
      </c>
    </row>
    <row r="9" spans="1:7" s="3" customFormat="1" ht="11.25" customHeight="1" x14ac:dyDescent="0.2">
      <c r="A9" s="5"/>
      <c r="B9" s="5"/>
      <c r="C9" s="11" t="s">
        <v>56</v>
      </c>
      <c r="D9" s="78">
        <f>E9+F9+G9</f>
        <v>306782084</v>
      </c>
      <c r="E9" s="78">
        <v>48600212</v>
      </c>
      <c r="F9" s="78"/>
      <c r="G9" s="78">
        <v>258181872</v>
      </c>
    </row>
    <row r="10" spans="1:7" s="2" customFormat="1" x14ac:dyDescent="0.2">
      <c r="A10" s="149" t="s">
        <v>247</v>
      </c>
      <c r="B10" s="149"/>
      <c r="C10" s="149"/>
      <c r="D10" s="79">
        <f>SUM(D11:D153)-D93</f>
        <v>7994390128</v>
      </c>
      <c r="E10" s="79">
        <f t="shared" ref="E10:G10" si="1">SUM(E11:E153)-E93</f>
        <v>956361953</v>
      </c>
      <c r="F10" s="79">
        <f t="shared" si="1"/>
        <v>2843273180</v>
      </c>
      <c r="G10" s="79">
        <f t="shared" si="1"/>
        <v>4194754995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8">
        <f t="shared" ref="D11:D70" si="2">E11+F11+G11</f>
        <v>33741781</v>
      </c>
      <c r="E11" s="78">
        <v>0</v>
      </c>
      <c r="F11" s="78">
        <v>13075343</v>
      </c>
      <c r="G11" s="78">
        <v>20666438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8">
        <f t="shared" si="2"/>
        <v>36760051</v>
      </c>
      <c r="E12" s="78">
        <v>0</v>
      </c>
      <c r="F12" s="78">
        <v>15734135</v>
      </c>
      <c r="G12" s="78">
        <v>21025916</v>
      </c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8">
        <f t="shared" si="2"/>
        <v>129503377</v>
      </c>
      <c r="E13" s="81">
        <v>6109858</v>
      </c>
      <c r="F13" s="81">
        <v>60156612</v>
      </c>
      <c r="G13" s="81">
        <v>63236907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8">
        <f t="shared" si="2"/>
        <v>37294779</v>
      </c>
      <c r="E14" s="78">
        <v>0</v>
      </c>
      <c r="F14" s="78">
        <v>14318303</v>
      </c>
      <c r="G14" s="78">
        <v>22976476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8">
        <f t="shared" si="2"/>
        <v>42663865</v>
      </c>
      <c r="E15" s="78">
        <v>0</v>
      </c>
      <c r="F15" s="78">
        <v>17929431</v>
      </c>
      <c r="G15" s="78">
        <v>24734434</v>
      </c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8">
        <f t="shared" si="2"/>
        <v>292197239</v>
      </c>
      <c r="E16" s="81">
        <v>10423753</v>
      </c>
      <c r="F16" s="81">
        <v>121900106</v>
      </c>
      <c r="G16" s="81">
        <v>159873380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8">
        <f t="shared" si="2"/>
        <v>121602088</v>
      </c>
      <c r="E17" s="78">
        <v>0</v>
      </c>
      <c r="F17" s="78">
        <v>58174956</v>
      </c>
      <c r="G17" s="78">
        <v>63427132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8">
        <f t="shared" si="2"/>
        <v>47334284</v>
      </c>
      <c r="E18" s="78">
        <v>0</v>
      </c>
      <c r="F18" s="78">
        <v>20882453</v>
      </c>
      <c r="G18" s="78">
        <v>26451831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8">
        <f t="shared" si="2"/>
        <v>39885580</v>
      </c>
      <c r="E19" s="78">
        <v>0</v>
      </c>
      <c r="F19" s="78">
        <v>16835807</v>
      </c>
      <c r="G19" s="78">
        <v>23049773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8">
        <f t="shared" si="2"/>
        <v>50931053</v>
      </c>
      <c r="E20" s="78">
        <v>0</v>
      </c>
      <c r="F20" s="78">
        <v>21498693</v>
      </c>
      <c r="G20" s="78">
        <v>29432360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8">
        <f t="shared" si="2"/>
        <v>38121051</v>
      </c>
      <c r="E21" s="78">
        <v>0</v>
      </c>
      <c r="F21" s="78">
        <v>14097313</v>
      </c>
      <c r="G21" s="78">
        <v>24023738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8">
        <f t="shared" si="2"/>
        <v>92563120</v>
      </c>
      <c r="E22" s="78">
        <v>0</v>
      </c>
      <c r="F22" s="78">
        <v>45494981</v>
      </c>
      <c r="G22" s="78">
        <v>47068139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8">
        <f t="shared" si="2"/>
        <v>0</v>
      </c>
      <c r="E23" s="78">
        <v>0</v>
      </c>
      <c r="F23" s="78"/>
      <c r="G23" s="78">
        <v>0</v>
      </c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8">
        <f t="shared" si="2"/>
        <v>0</v>
      </c>
      <c r="E24" s="78">
        <f>80904-80904</f>
        <v>0</v>
      </c>
      <c r="F24" s="78"/>
      <c r="G24" s="78">
        <v>0</v>
      </c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8">
        <f t="shared" si="2"/>
        <v>50309718</v>
      </c>
      <c r="E25" s="78">
        <v>0</v>
      </c>
      <c r="F25" s="78">
        <v>19161454</v>
      </c>
      <c r="G25" s="78">
        <v>31148264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8">
        <f t="shared" si="2"/>
        <v>61783839</v>
      </c>
      <c r="E26" s="78">
        <v>0</v>
      </c>
      <c r="F26" s="78">
        <v>16034449</v>
      </c>
      <c r="G26" s="78">
        <v>45749390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8">
        <f t="shared" si="2"/>
        <v>112091575</v>
      </c>
      <c r="E27" s="78">
        <v>0</v>
      </c>
      <c r="F27" s="78">
        <v>52460813</v>
      </c>
      <c r="G27" s="78">
        <v>59630762</v>
      </c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8">
        <f t="shared" si="2"/>
        <v>202229213</v>
      </c>
      <c r="E28" s="81">
        <v>9004258</v>
      </c>
      <c r="F28" s="81">
        <v>89459244</v>
      </c>
      <c r="G28" s="81">
        <v>103765711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8">
        <f t="shared" si="2"/>
        <v>37631724</v>
      </c>
      <c r="E29" s="78">
        <v>0</v>
      </c>
      <c r="F29" s="78">
        <v>18609628</v>
      </c>
      <c r="G29" s="78">
        <v>19022096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8">
        <f t="shared" si="2"/>
        <v>21927846</v>
      </c>
      <c r="E30" s="78">
        <v>0</v>
      </c>
      <c r="F30" s="78">
        <v>7079137</v>
      </c>
      <c r="G30" s="78">
        <v>14848709</v>
      </c>
    </row>
    <row r="31" spans="1:7" x14ac:dyDescent="0.2">
      <c r="A31" s="25">
        <v>21</v>
      </c>
      <c r="B31" s="12" t="s">
        <v>81</v>
      </c>
      <c r="C31" s="10" t="s">
        <v>82</v>
      </c>
      <c r="D31" s="78">
        <f t="shared" si="2"/>
        <v>157005726</v>
      </c>
      <c r="E31" s="82">
        <v>0</v>
      </c>
      <c r="F31" s="82">
        <v>80525183</v>
      </c>
      <c r="G31" s="82">
        <v>76480543</v>
      </c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8">
        <f t="shared" si="2"/>
        <v>121164193</v>
      </c>
      <c r="E32" s="81">
        <v>5702425</v>
      </c>
      <c r="F32" s="81">
        <v>55659516</v>
      </c>
      <c r="G32" s="81">
        <v>59802252</v>
      </c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8">
        <f t="shared" si="2"/>
        <v>52893251</v>
      </c>
      <c r="E33" s="81">
        <v>0</v>
      </c>
      <c r="F33" s="81">
        <v>25788761</v>
      </c>
      <c r="G33" s="81">
        <v>27104490</v>
      </c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8">
        <f t="shared" si="2"/>
        <v>0</v>
      </c>
      <c r="E34" s="78">
        <v>0</v>
      </c>
      <c r="F34" s="78"/>
      <c r="G34" s="78">
        <v>0</v>
      </c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8">
        <f t="shared" si="2"/>
        <v>0</v>
      </c>
      <c r="E35" s="78">
        <v>0</v>
      </c>
      <c r="F35" s="78"/>
      <c r="G35" s="78">
        <v>0</v>
      </c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8">
        <f t="shared" si="2"/>
        <v>200838096</v>
      </c>
      <c r="E36" s="78">
        <v>23162773</v>
      </c>
      <c r="F36" s="78">
        <v>58978255</v>
      </c>
      <c r="G36" s="78">
        <v>118697068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8">
        <f t="shared" si="2"/>
        <v>204738468</v>
      </c>
      <c r="E37" s="78">
        <v>0</v>
      </c>
      <c r="F37" s="78">
        <v>66360481</v>
      </c>
      <c r="G37" s="78">
        <v>138377987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8">
        <f t="shared" si="2"/>
        <v>56042593</v>
      </c>
      <c r="E38" s="78">
        <v>3527774</v>
      </c>
      <c r="F38" s="78">
        <v>10281434</v>
      </c>
      <c r="G38" s="78">
        <v>42233385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8">
        <f t="shared" si="2"/>
        <v>129611808</v>
      </c>
      <c r="E39" s="78">
        <v>129611808</v>
      </c>
      <c r="F39" s="78"/>
      <c r="G39" s="78">
        <v>0</v>
      </c>
    </row>
    <row r="40" spans="1:7" s="22" customFormat="1" x14ac:dyDescent="0.2">
      <c r="A40" s="25">
        <v>30</v>
      </c>
      <c r="B40" s="23" t="s">
        <v>98</v>
      </c>
      <c r="C40" s="75" t="s">
        <v>292</v>
      </c>
      <c r="D40" s="78">
        <f t="shared" si="2"/>
        <v>0</v>
      </c>
      <c r="E40" s="81">
        <v>0</v>
      </c>
      <c r="F40" s="81"/>
      <c r="G40" s="81">
        <v>0</v>
      </c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8">
        <f t="shared" si="2"/>
        <v>17047633</v>
      </c>
      <c r="E41" s="81">
        <v>0</v>
      </c>
      <c r="F41" s="81">
        <v>8114185</v>
      </c>
      <c r="G41" s="81">
        <v>8933448</v>
      </c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8">
        <f t="shared" si="2"/>
        <v>168918221</v>
      </c>
      <c r="E42" s="81">
        <v>8997739</v>
      </c>
      <c r="F42" s="81">
        <v>73867390</v>
      </c>
      <c r="G42" s="81">
        <v>86053092</v>
      </c>
    </row>
    <row r="43" spans="1:7" x14ac:dyDescent="0.2">
      <c r="A43" s="25">
        <v>33</v>
      </c>
      <c r="B43" s="12" t="s">
        <v>101</v>
      </c>
      <c r="C43" s="10" t="s">
        <v>39</v>
      </c>
      <c r="D43" s="78">
        <f t="shared" si="2"/>
        <v>247342295</v>
      </c>
      <c r="E43" s="82">
        <v>5464485</v>
      </c>
      <c r="F43" s="82">
        <v>119642461</v>
      </c>
      <c r="G43" s="82">
        <v>122235349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8">
        <f t="shared" si="2"/>
        <v>46806355</v>
      </c>
      <c r="E44" s="78">
        <v>0</v>
      </c>
      <c r="F44" s="78">
        <v>20055849</v>
      </c>
      <c r="G44" s="78">
        <v>26750506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8">
        <f t="shared" si="2"/>
        <v>160575641</v>
      </c>
      <c r="E45" s="78">
        <v>0</v>
      </c>
      <c r="F45" s="78">
        <v>76584901</v>
      </c>
      <c r="G45" s="78">
        <v>83990740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8">
        <f t="shared" si="2"/>
        <v>66272410</v>
      </c>
      <c r="E46" s="78">
        <v>0</v>
      </c>
      <c r="F46" s="78">
        <v>31392799</v>
      </c>
      <c r="G46" s="78">
        <v>34879611</v>
      </c>
    </row>
    <row r="47" spans="1:7" x14ac:dyDescent="0.2">
      <c r="A47" s="25">
        <v>37</v>
      </c>
      <c r="B47" s="12" t="s">
        <v>105</v>
      </c>
      <c r="C47" s="10" t="s">
        <v>237</v>
      </c>
      <c r="D47" s="78">
        <f t="shared" si="2"/>
        <v>137827494</v>
      </c>
      <c r="E47" s="82">
        <v>0</v>
      </c>
      <c r="F47" s="82">
        <v>54680907</v>
      </c>
      <c r="G47" s="82">
        <v>83146587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8">
        <f t="shared" si="2"/>
        <v>57285917</v>
      </c>
      <c r="E48" s="78">
        <v>0</v>
      </c>
      <c r="F48" s="78">
        <v>25699178</v>
      </c>
      <c r="G48" s="78">
        <v>31586739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8">
        <f t="shared" si="2"/>
        <v>38888411</v>
      </c>
      <c r="E49" s="78">
        <v>0</v>
      </c>
      <c r="F49" s="78">
        <v>19147320</v>
      </c>
      <c r="G49" s="78">
        <v>19741091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8">
        <f t="shared" si="2"/>
        <v>61790553</v>
      </c>
      <c r="E50" s="78">
        <v>0</v>
      </c>
      <c r="F50" s="78">
        <v>27035804</v>
      </c>
      <c r="G50" s="78">
        <v>34754749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8">
        <f t="shared" si="2"/>
        <v>28641473</v>
      </c>
      <c r="E51" s="78">
        <v>0</v>
      </c>
      <c r="F51" s="78">
        <v>12604586</v>
      </c>
      <c r="G51" s="78">
        <v>16036887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8">
        <f t="shared" si="2"/>
        <v>22677001</v>
      </c>
      <c r="E52" s="78">
        <v>0</v>
      </c>
      <c r="F52" s="78">
        <v>4977108</v>
      </c>
      <c r="G52" s="78">
        <v>17699893</v>
      </c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8">
        <f t="shared" si="2"/>
        <v>207770218</v>
      </c>
      <c r="E53" s="81">
        <v>11171799</v>
      </c>
      <c r="F53" s="81">
        <v>91036568</v>
      </c>
      <c r="G53" s="81">
        <v>105561851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8">
        <f t="shared" si="2"/>
        <v>46853868</v>
      </c>
      <c r="E54" s="78">
        <v>0</v>
      </c>
      <c r="F54" s="78">
        <v>17950616</v>
      </c>
      <c r="G54" s="78">
        <v>28903252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8">
        <f t="shared" si="2"/>
        <v>151506399</v>
      </c>
      <c r="E55" s="78">
        <v>4139514</v>
      </c>
      <c r="F55" s="78">
        <v>57038987</v>
      </c>
      <c r="G55" s="78">
        <v>90327898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8">
        <f t="shared" si="2"/>
        <v>36041504</v>
      </c>
      <c r="E56" s="78">
        <v>0</v>
      </c>
      <c r="F56" s="78">
        <v>14384552</v>
      </c>
      <c r="G56" s="78">
        <v>21656952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8">
        <f t="shared" si="2"/>
        <v>57448284</v>
      </c>
      <c r="E57" s="78">
        <v>0</v>
      </c>
      <c r="F57" s="78">
        <v>23556141</v>
      </c>
      <c r="G57" s="78">
        <v>33892143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8">
        <f t="shared" si="2"/>
        <v>67073758</v>
      </c>
      <c r="E58" s="78">
        <v>0</v>
      </c>
      <c r="F58" s="78">
        <v>27479619</v>
      </c>
      <c r="G58" s="78">
        <v>39594139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8">
        <f t="shared" si="2"/>
        <v>26478900</v>
      </c>
      <c r="E59" s="78">
        <v>0</v>
      </c>
      <c r="F59" s="78">
        <v>12541561</v>
      </c>
      <c r="G59" s="78">
        <v>13937339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8">
        <f t="shared" si="2"/>
        <v>49467223</v>
      </c>
      <c r="E60" s="78">
        <v>0</v>
      </c>
      <c r="F60" s="78">
        <v>22102105</v>
      </c>
      <c r="G60" s="78">
        <v>27365118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8">
        <f t="shared" si="2"/>
        <v>76986600</v>
      </c>
      <c r="E61" s="78">
        <v>0</v>
      </c>
      <c r="F61" s="78">
        <v>35505567</v>
      </c>
      <c r="G61" s="78">
        <v>41481033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8">
        <f t="shared" si="2"/>
        <v>219540183</v>
      </c>
      <c r="E62" s="78">
        <v>0</v>
      </c>
      <c r="F62" s="78">
        <v>85256742</v>
      </c>
      <c r="G62" s="78">
        <v>134283441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8">
        <f t="shared" si="2"/>
        <v>37157765</v>
      </c>
      <c r="E63" s="78">
        <v>0</v>
      </c>
      <c r="F63" s="78">
        <v>14573874</v>
      </c>
      <c r="G63" s="78">
        <v>22583891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8">
        <f t="shared" si="2"/>
        <v>85616</v>
      </c>
      <c r="E64" s="78">
        <v>85616</v>
      </c>
      <c r="F64" s="78"/>
      <c r="G64" s="78">
        <v>0</v>
      </c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8">
        <f t="shared" si="2"/>
        <v>0</v>
      </c>
      <c r="E65" s="78">
        <v>0</v>
      </c>
      <c r="F65" s="78"/>
      <c r="G65" s="78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8">
        <f t="shared" si="2"/>
        <v>0</v>
      </c>
      <c r="E66" s="78">
        <v>0</v>
      </c>
      <c r="F66" s="78"/>
      <c r="G66" s="78">
        <v>0</v>
      </c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8">
        <f t="shared" si="2"/>
        <v>51812742</v>
      </c>
      <c r="E67" s="78">
        <v>0</v>
      </c>
      <c r="F67" s="78">
        <v>14280687</v>
      </c>
      <c r="G67" s="78">
        <v>37532055</v>
      </c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8">
        <f t="shared" si="2"/>
        <v>41965267</v>
      </c>
      <c r="E68" s="78">
        <v>0</v>
      </c>
      <c r="F68" s="78">
        <v>12132554</v>
      </c>
      <c r="G68" s="78">
        <v>29832713</v>
      </c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8">
        <f t="shared" si="2"/>
        <v>79191841</v>
      </c>
      <c r="E69" s="78">
        <v>3895761</v>
      </c>
      <c r="F69" s="78">
        <v>32879675</v>
      </c>
      <c r="G69" s="78">
        <v>42416405</v>
      </c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8">
        <f t="shared" si="2"/>
        <v>81345082</v>
      </c>
      <c r="E70" s="78">
        <v>4390336</v>
      </c>
      <c r="F70" s="78">
        <v>23218652</v>
      </c>
      <c r="G70" s="78">
        <v>53736094</v>
      </c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8">
        <f t="shared" ref="D71:D134" si="3">E71+F71+G71</f>
        <v>36493743</v>
      </c>
      <c r="E71" s="78">
        <v>0</v>
      </c>
      <c r="F71" s="78">
        <v>14942501</v>
      </c>
      <c r="G71" s="78">
        <v>21551242</v>
      </c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8">
        <f t="shared" si="3"/>
        <v>48490050</v>
      </c>
      <c r="E72" s="78">
        <v>48490050</v>
      </c>
      <c r="F72" s="78"/>
      <c r="G72" s="78">
        <v>0</v>
      </c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8">
        <f t="shared" si="3"/>
        <v>73664949</v>
      </c>
      <c r="E73" s="78">
        <v>73664949</v>
      </c>
      <c r="F73" s="78"/>
      <c r="G73" s="78">
        <v>0</v>
      </c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8">
        <f t="shared" si="3"/>
        <v>132393002</v>
      </c>
      <c r="E74" s="78">
        <v>9581183</v>
      </c>
      <c r="F74" s="78">
        <v>40529472</v>
      </c>
      <c r="G74" s="78">
        <v>82282347</v>
      </c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8">
        <f t="shared" si="3"/>
        <v>71925439</v>
      </c>
      <c r="E75" s="78">
        <v>0</v>
      </c>
      <c r="F75" s="78">
        <v>19400743</v>
      </c>
      <c r="G75" s="78">
        <v>52524696</v>
      </c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8">
        <f t="shared" si="3"/>
        <v>184094584</v>
      </c>
      <c r="E76" s="78">
        <v>14085756</v>
      </c>
      <c r="F76" s="78">
        <v>55109289</v>
      </c>
      <c r="G76" s="78">
        <v>114899539</v>
      </c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8">
        <f t="shared" si="3"/>
        <v>34247844</v>
      </c>
      <c r="E77" s="78">
        <v>34247844</v>
      </c>
      <c r="F77" s="78"/>
      <c r="G77" s="78">
        <v>0</v>
      </c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8">
        <f t="shared" si="3"/>
        <v>40914408</v>
      </c>
      <c r="E78" s="78">
        <v>40914408</v>
      </c>
      <c r="F78" s="78"/>
      <c r="G78" s="78">
        <v>0</v>
      </c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8">
        <f t="shared" si="3"/>
        <v>47747340</v>
      </c>
      <c r="E79" s="78">
        <v>47747340</v>
      </c>
      <c r="F79" s="78"/>
      <c r="G79" s="78">
        <v>0</v>
      </c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8">
        <f t="shared" si="3"/>
        <v>38506048</v>
      </c>
      <c r="E80" s="78">
        <v>38506048</v>
      </c>
      <c r="F80" s="78"/>
      <c r="G80" s="78">
        <v>0</v>
      </c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8">
        <f t="shared" si="3"/>
        <v>57463968</v>
      </c>
      <c r="E81" s="78">
        <v>57463968</v>
      </c>
      <c r="F81" s="78"/>
      <c r="G81" s="78">
        <v>0</v>
      </c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8">
        <f t="shared" si="3"/>
        <v>40185562</v>
      </c>
      <c r="E82" s="78">
        <v>40185562</v>
      </c>
      <c r="F82" s="78"/>
      <c r="G82" s="78">
        <v>0</v>
      </c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8">
        <f t="shared" si="3"/>
        <v>36376946</v>
      </c>
      <c r="E83" s="78">
        <v>36376946</v>
      </c>
      <c r="F83" s="78"/>
      <c r="G83" s="78">
        <v>0</v>
      </c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8">
        <f t="shared" si="3"/>
        <v>125515881</v>
      </c>
      <c r="E84" s="78">
        <v>1883115</v>
      </c>
      <c r="F84" s="78">
        <v>40016072</v>
      </c>
      <c r="G84" s="78">
        <v>83616694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8">
        <f t="shared" si="3"/>
        <v>250753235</v>
      </c>
      <c r="E85" s="78">
        <v>4136180</v>
      </c>
      <c r="F85" s="78">
        <v>88376941</v>
      </c>
      <c r="G85" s="78">
        <v>158240114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8">
        <f t="shared" si="3"/>
        <v>150524650</v>
      </c>
      <c r="E86" s="78">
        <v>9441538</v>
      </c>
      <c r="F86" s="78">
        <v>51518208</v>
      </c>
      <c r="G86" s="78">
        <v>89564904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8">
        <f t="shared" si="3"/>
        <v>45105755</v>
      </c>
      <c r="E87" s="78">
        <v>0</v>
      </c>
      <c r="F87" s="78">
        <v>18874060</v>
      </c>
      <c r="G87" s="78">
        <v>26231695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8">
        <f t="shared" si="3"/>
        <v>268392084</v>
      </c>
      <c r="E88" s="78">
        <v>12627148</v>
      </c>
      <c r="F88" s="78">
        <v>109779730</v>
      </c>
      <c r="G88" s="78">
        <v>145985206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8">
        <f t="shared" si="3"/>
        <v>44704817</v>
      </c>
      <c r="E89" s="78">
        <v>0</v>
      </c>
      <c r="F89" s="78">
        <v>13678468</v>
      </c>
      <c r="G89" s="78">
        <v>31026349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8">
        <f t="shared" si="3"/>
        <v>176784638</v>
      </c>
      <c r="E90" s="78">
        <v>0</v>
      </c>
      <c r="F90" s="78">
        <v>58092719</v>
      </c>
      <c r="G90" s="78">
        <v>118691919</v>
      </c>
    </row>
    <row r="91" spans="1:7" s="1" customFormat="1" x14ac:dyDescent="0.2">
      <c r="A91" s="25">
        <v>81</v>
      </c>
      <c r="B91" s="12" t="s">
        <v>152</v>
      </c>
      <c r="C91" s="10" t="s">
        <v>391</v>
      </c>
      <c r="D91" s="78">
        <f t="shared" si="3"/>
        <v>50156410</v>
      </c>
      <c r="E91" s="78">
        <v>50156410</v>
      </c>
      <c r="F91" s="78"/>
      <c r="G91" s="78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8">
        <f t="shared" si="3"/>
        <v>0</v>
      </c>
      <c r="E92" s="78">
        <v>0</v>
      </c>
      <c r="F92" s="78"/>
      <c r="G92" s="78">
        <v>0</v>
      </c>
    </row>
    <row r="93" spans="1:7" s="1" customFormat="1" ht="24" x14ac:dyDescent="0.2">
      <c r="A93" s="128">
        <v>83</v>
      </c>
      <c r="B93" s="131" t="s">
        <v>154</v>
      </c>
      <c r="C93" s="17" t="s">
        <v>274</v>
      </c>
      <c r="D93" s="78">
        <f t="shared" si="3"/>
        <v>38465614</v>
      </c>
      <c r="E93" s="78">
        <f>28391308+824710</f>
        <v>29216018</v>
      </c>
      <c r="F93" s="78">
        <f>3692351-824710</f>
        <v>2867641</v>
      </c>
      <c r="G93" s="78">
        <v>6381955</v>
      </c>
    </row>
    <row r="94" spans="1:7" s="1" customFormat="1" ht="36" x14ac:dyDescent="0.2">
      <c r="A94" s="129"/>
      <c r="B94" s="132"/>
      <c r="C94" s="10" t="s">
        <v>389</v>
      </c>
      <c r="D94" s="78">
        <f t="shared" si="3"/>
        <v>9249596</v>
      </c>
      <c r="E94" s="78">
        <v>0</v>
      </c>
      <c r="F94" s="78">
        <f>3692351-824710</f>
        <v>2867641</v>
      </c>
      <c r="G94" s="78">
        <v>6381955</v>
      </c>
    </row>
    <row r="95" spans="1:7" s="1" customFormat="1" ht="24" x14ac:dyDescent="0.2">
      <c r="A95" s="129"/>
      <c r="B95" s="132"/>
      <c r="C95" s="10" t="s">
        <v>275</v>
      </c>
      <c r="D95" s="78">
        <f t="shared" si="3"/>
        <v>8853103</v>
      </c>
      <c r="E95" s="78">
        <v>8853103</v>
      </c>
      <c r="F95" s="78"/>
      <c r="G95" s="78">
        <v>0</v>
      </c>
    </row>
    <row r="96" spans="1:7" s="1" customFormat="1" ht="36" x14ac:dyDescent="0.2">
      <c r="A96" s="130"/>
      <c r="B96" s="133"/>
      <c r="C96" s="28" t="s">
        <v>390</v>
      </c>
      <c r="D96" s="78">
        <f t="shared" si="3"/>
        <v>20362915</v>
      </c>
      <c r="E96" s="78">
        <f>19538205+824710</f>
        <v>20362915</v>
      </c>
      <c r="F96" s="78"/>
      <c r="G96" s="78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8">
        <f t="shared" si="3"/>
        <v>1621802</v>
      </c>
      <c r="E97" s="78">
        <v>1621802</v>
      </c>
      <c r="F97" s="78"/>
      <c r="G97" s="78">
        <v>0</v>
      </c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8">
        <f t="shared" si="3"/>
        <v>8796737</v>
      </c>
      <c r="E98" s="78">
        <v>0</v>
      </c>
      <c r="F98" s="78">
        <v>3193684</v>
      </c>
      <c r="G98" s="78">
        <v>5603053</v>
      </c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8">
        <f t="shared" si="3"/>
        <v>35940870</v>
      </c>
      <c r="E99" s="78">
        <v>0</v>
      </c>
      <c r="F99" s="78">
        <v>12890847</v>
      </c>
      <c r="G99" s="78">
        <v>23050023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8">
        <f t="shared" si="3"/>
        <v>34708129</v>
      </c>
      <c r="E100" s="78">
        <v>0</v>
      </c>
      <c r="F100" s="78">
        <v>15595729</v>
      </c>
      <c r="G100" s="78">
        <v>19112400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8">
        <f t="shared" si="3"/>
        <v>35344966</v>
      </c>
      <c r="E101" s="78">
        <v>0</v>
      </c>
      <c r="F101" s="78">
        <v>15888796</v>
      </c>
      <c r="G101" s="78">
        <v>19456170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8">
        <f t="shared" si="3"/>
        <v>95091997</v>
      </c>
      <c r="E102" s="78">
        <v>0</v>
      </c>
      <c r="F102" s="78">
        <v>41217637</v>
      </c>
      <c r="G102" s="78">
        <v>53874360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8">
        <f t="shared" si="3"/>
        <v>38067799</v>
      </c>
      <c r="E103" s="78">
        <v>0</v>
      </c>
      <c r="F103" s="78">
        <v>14887533</v>
      </c>
      <c r="G103" s="78">
        <v>23180266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8">
        <f t="shared" si="3"/>
        <v>49351009</v>
      </c>
      <c r="E104" s="78">
        <v>0</v>
      </c>
      <c r="F104" s="78">
        <v>20818429</v>
      </c>
      <c r="G104" s="78">
        <v>28532580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8">
        <f t="shared" si="3"/>
        <v>112933142</v>
      </c>
      <c r="E105" s="78">
        <v>0</v>
      </c>
      <c r="F105" s="78">
        <v>48495588</v>
      </c>
      <c r="G105" s="78">
        <v>64437554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8">
        <f t="shared" si="3"/>
        <v>83254780</v>
      </c>
      <c r="E106" s="78">
        <v>0</v>
      </c>
      <c r="F106" s="78">
        <v>31823060</v>
      </c>
      <c r="G106" s="78">
        <v>51431720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8">
        <f t="shared" si="3"/>
        <v>33271361</v>
      </c>
      <c r="E107" s="78">
        <v>0</v>
      </c>
      <c r="F107" s="78">
        <v>15505318</v>
      </c>
      <c r="G107" s="78">
        <v>17766043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8">
        <f t="shared" si="3"/>
        <v>40620213</v>
      </c>
      <c r="E108" s="78">
        <v>0</v>
      </c>
      <c r="F108" s="78">
        <v>12959961</v>
      </c>
      <c r="G108" s="78">
        <v>27660252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8">
        <f t="shared" si="3"/>
        <v>46011938</v>
      </c>
      <c r="E109" s="78">
        <v>0</v>
      </c>
      <c r="F109" s="78">
        <v>19422230</v>
      </c>
      <c r="G109" s="78">
        <v>26589708</v>
      </c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8">
        <f t="shared" si="3"/>
        <v>52619156</v>
      </c>
      <c r="E110" s="81">
        <v>4022174</v>
      </c>
      <c r="F110" s="81">
        <v>17180563</v>
      </c>
      <c r="G110" s="81">
        <v>31416419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8">
        <f t="shared" si="3"/>
        <v>35125691</v>
      </c>
      <c r="E111" s="78">
        <v>0</v>
      </c>
      <c r="F111" s="78">
        <v>14363388</v>
      </c>
      <c r="G111" s="78">
        <v>20762303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8">
        <f t="shared" si="3"/>
        <v>49450478</v>
      </c>
      <c r="E112" s="78">
        <v>0</v>
      </c>
      <c r="F112" s="78">
        <v>19478888</v>
      </c>
      <c r="G112" s="78">
        <v>29971590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8">
        <f t="shared" si="3"/>
        <v>89387435</v>
      </c>
      <c r="E113" s="78">
        <v>0</v>
      </c>
      <c r="F113" s="78">
        <v>38222020</v>
      </c>
      <c r="G113" s="78">
        <v>51165415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8">
        <f t="shared" si="3"/>
        <v>38498462</v>
      </c>
      <c r="E114" s="78">
        <v>0</v>
      </c>
      <c r="F114" s="78">
        <v>14643439</v>
      </c>
      <c r="G114" s="78">
        <v>23855023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8">
        <f t="shared" si="3"/>
        <v>0</v>
      </c>
      <c r="E115" s="78">
        <v>0</v>
      </c>
      <c r="F115" s="78"/>
      <c r="G115" s="78">
        <v>0</v>
      </c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8">
        <f t="shared" si="3"/>
        <v>0</v>
      </c>
      <c r="E116" s="78">
        <v>0</v>
      </c>
      <c r="F116" s="78"/>
      <c r="G116" s="78">
        <v>0</v>
      </c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8">
        <f t="shared" si="3"/>
        <v>0</v>
      </c>
      <c r="E117" s="78">
        <v>0</v>
      </c>
      <c r="F117" s="78"/>
      <c r="G117" s="78">
        <v>0</v>
      </c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8">
        <f t="shared" si="3"/>
        <v>27476</v>
      </c>
      <c r="E118" s="78">
        <v>27476</v>
      </c>
      <c r="F118" s="78"/>
      <c r="G118" s="78">
        <v>0</v>
      </c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8">
        <f t="shared" si="3"/>
        <v>0</v>
      </c>
      <c r="E119" s="78">
        <v>0</v>
      </c>
      <c r="F119" s="78"/>
      <c r="G119" s="78">
        <v>0</v>
      </c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8">
        <f t="shared" si="3"/>
        <v>0</v>
      </c>
      <c r="E120" s="78">
        <v>0</v>
      </c>
      <c r="F120" s="78"/>
      <c r="G120" s="78">
        <v>0</v>
      </c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8">
        <f t="shared" si="3"/>
        <v>0</v>
      </c>
      <c r="E121" s="78">
        <v>0</v>
      </c>
      <c r="F121" s="78"/>
      <c r="G121" s="78">
        <v>0</v>
      </c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8">
        <f t="shared" si="3"/>
        <v>0</v>
      </c>
      <c r="E122" s="78">
        <v>0</v>
      </c>
      <c r="F122" s="78"/>
      <c r="G122" s="78">
        <v>0</v>
      </c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8">
        <f t="shared" si="3"/>
        <v>0</v>
      </c>
      <c r="E123" s="78">
        <v>0</v>
      </c>
      <c r="F123" s="78"/>
      <c r="G123" s="78">
        <v>0</v>
      </c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8">
        <f t="shared" si="3"/>
        <v>0</v>
      </c>
      <c r="E124" s="78">
        <v>0</v>
      </c>
      <c r="F124" s="78"/>
      <c r="G124" s="78">
        <v>0</v>
      </c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8">
        <f t="shared" si="3"/>
        <v>0</v>
      </c>
      <c r="E125" s="78">
        <v>0</v>
      </c>
      <c r="F125" s="78"/>
      <c r="G125" s="78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8">
        <f t="shared" si="3"/>
        <v>25889</v>
      </c>
      <c r="E126" s="78">
        <v>25889</v>
      </c>
      <c r="F126" s="78"/>
      <c r="G126" s="78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8">
        <f t="shared" si="3"/>
        <v>0</v>
      </c>
      <c r="E127" s="78">
        <v>0</v>
      </c>
      <c r="F127" s="78"/>
      <c r="G127" s="78">
        <v>0</v>
      </c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8">
        <f t="shared" si="3"/>
        <v>0</v>
      </c>
      <c r="E128" s="78">
        <v>0</v>
      </c>
      <c r="F128" s="78"/>
      <c r="G128" s="78">
        <v>0</v>
      </c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8">
        <f t="shared" si="3"/>
        <v>80986</v>
      </c>
      <c r="E129" s="78">
        <v>80986</v>
      </c>
      <c r="F129" s="78"/>
      <c r="G129" s="78">
        <v>0</v>
      </c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8">
        <f t="shared" si="3"/>
        <v>0</v>
      </c>
      <c r="E130" s="78">
        <v>0</v>
      </c>
      <c r="F130" s="78"/>
      <c r="G130" s="78">
        <v>0</v>
      </c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8">
        <f t="shared" si="3"/>
        <v>0</v>
      </c>
      <c r="E131" s="78">
        <v>0</v>
      </c>
      <c r="F131" s="78"/>
      <c r="G131" s="78">
        <v>0</v>
      </c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8">
        <f t="shared" si="3"/>
        <v>0</v>
      </c>
      <c r="E132" s="78">
        <v>0</v>
      </c>
      <c r="F132" s="78"/>
      <c r="G132" s="78">
        <v>0</v>
      </c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8">
        <f t="shared" si="3"/>
        <v>0</v>
      </c>
      <c r="E133" s="78">
        <v>0</v>
      </c>
      <c r="F133" s="78"/>
      <c r="G133" s="78">
        <v>0</v>
      </c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8">
        <f t="shared" si="3"/>
        <v>0</v>
      </c>
      <c r="E134" s="78">
        <v>0</v>
      </c>
      <c r="F134" s="78"/>
      <c r="G134" s="78">
        <v>0</v>
      </c>
    </row>
    <row r="135" spans="1:7" s="1" customFormat="1" ht="24" x14ac:dyDescent="0.2">
      <c r="A135" s="25">
        <v>122</v>
      </c>
      <c r="B135" s="26" t="s">
        <v>211</v>
      </c>
      <c r="C135" s="93" t="s">
        <v>387</v>
      </c>
      <c r="D135" s="78">
        <f t="shared" ref="D135:D153" si="4">E135+F135+G135</f>
        <v>0</v>
      </c>
      <c r="E135" s="78">
        <v>0</v>
      </c>
      <c r="F135" s="78"/>
      <c r="G135" s="78">
        <v>0</v>
      </c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8">
        <f t="shared" si="4"/>
        <v>0</v>
      </c>
      <c r="E136" s="78">
        <v>0</v>
      </c>
      <c r="F136" s="78"/>
      <c r="G136" s="78">
        <v>0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8">
        <f t="shared" si="4"/>
        <v>0</v>
      </c>
      <c r="E137" s="82">
        <v>0</v>
      </c>
      <c r="F137" s="82"/>
      <c r="G137" s="82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8">
        <f t="shared" si="4"/>
        <v>0</v>
      </c>
      <c r="E138" s="78">
        <v>0</v>
      </c>
      <c r="F138" s="78"/>
      <c r="G138" s="78">
        <v>0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8">
        <f t="shared" si="4"/>
        <v>5645419</v>
      </c>
      <c r="E139" s="78">
        <v>5645419</v>
      </c>
      <c r="F139" s="78"/>
      <c r="G139" s="78">
        <v>0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8">
        <f t="shared" si="4"/>
        <v>60432561</v>
      </c>
      <c r="E140" s="78">
        <v>60432561</v>
      </c>
      <c r="F140" s="78"/>
      <c r="G140" s="78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8">
        <f t="shared" si="4"/>
        <v>55252849</v>
      </c>
      <c r="E141" s="78">
        <v>55252849</v>
      </c>
      <c r="F141" s="78"/>
      <c r="G141" s="78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8">
        <f t="shared" si="4"/>
        <v>0</v>
      </c>
      <c r="E142" s="78">
        <v>0</v>
      </c>
      <c r="F142" s="78"/>
      <c r="G142" s="78">
        <v>0</v>
      </c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8">
        <f t="shared" si="4"/>
        <v>0</v>
      </c>
      <c r="E143" s="78">
        <v>0</v>
      </c>
      <c r="F143" s="78"/>
      <c r="G143" s="78">
        <v>0</v>
      </c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8">
        <f t="shared" si="4"/>
        <v>0</v>
      </c>
      <c r="E144" s="78">
        <v>0</v>
      </c>
      <c r="F144" s="78"/>
      <c r="G144" s="78">
        <v>0</v>
      </c>
    </row>
    <row r="145" spans="1:63" s="1" customFormat="1" x14ac:dyDescent="0.2">
      <c r="A145" s="25">
        <v>132</v>
      </c>
      <c r="B145" s="12" t="s">
        <v>223</v>
      </c>
      <c r="C145" s="10" t="s">
        <v>251</v>
      </c>
      <c r="D145" s="78">
        <f t="shared" si="4"/>
        <v>98940337</v>
      </c>
      <c r="E145" s="78">
        <v>0</v>
      </c>
      <c r="F145" s="78">
        <v>33492915</v>
      </c>
      <c r="G145" s="78">
        <v>65447422</v>
      </c>
    </row>
    <row r="146" spans="1:63" s="1" customFormat="1" x14ac:dyDescent="0.2">
      <c r="A146" s="25">
        <v>133</v>
      </c>
      <c r="B146" s="14" t="s">
        <v>224</v>
      </c>
      <c r="C146" s="10" t="s">
        <v>225</v>
      </c>
      <c r="D146" s="78">
        <f t="shared" si="4"/>
        <v>206327403</v>
      </c>
      <c r="E146" s="78">
        <v>15851131</v>
      </c>
      <c r="F146" s="78">
        <v>61770435</v>
      </c>
      <c r="G146" s="78">
        <v>128705837</v>
      </c>
    </row>
    <row r="147" spans="1:63" x14ac:dyDescent="0.2">
      <c r="A147" s="25">
        <v>134</v>
      </c>
      <c r="B147" s="26" t="s">
        <v>226</v>
      </c>
      <c r="C147" s="10" t="s">
        <v>227</v>
      </c>
      <c r="D147" s="78">
        <f t="shared" si="4"/>
        <v>0</v>
      </c>
      <c r="E147" s="82">
        <v>0</v>
      </c>
      <c r="F147" s="82"/>
      <c r="G147" s="82">
        <v>0</v>
      </c>
    </row>
    <row r="148" spans="1:63" x14ac:dyDescent="0.2">
      <c r="A148" s="25">
        <v>135</v>
      </c>
      <c r="B148" s="12" t="s">
        <v>228</v>
      </c>
      <c r="C148" s="10" t="s">
        <v>229</v>
      </c>
      <c r="D148" s="78">
        <f t="shared" si="4"/>
        <v>38989304</v>
      </c>
      <c r="E148" s="82">
        <v>38989304</v>
      </c>
      <c r="F148" s="82"/>
      <c r="G148" s="82">
        <v>0</v>
      </c>
    </row>
    <row r="149" spans="1:63" ht="12.75" x14ac:dyDescent="0.2">
      <c r="A149" s="25">
        <v>136</v>
      </c>
      <c r="B149" s="20" t="s">
        <v>230</v>
      </c>
      <c r="C149" s="13" t="s">
        <v>231</v>
      </c>
      <c r="D149" s="78">
        <f t="shared" si="4"/>
        <v>0</v>
      </c>
      <c r="E149" s="82">
        <v>0</v>
      </c>
      <c r="F149" s="82"/>
      <c r="G149" s="82">
        <v>0</v>
      </c>
    </row>
    <row r="150" spans="1:63" ht="12.75" x14ac:dyDescent="0.2">
      <c r="A150" s="25">
        <v>137</v>
      </c>
      <c r="B150" s="68" t="s">
        <v>278</v>
      </c>
      <c r="C150" s="69" t="s">
        <v>279</v>
      </c>
      <c r="D150" s="78">
        <f t="shared" si="4"/>
        <v>0</v>
      </c>
      <c r="E150" s="82">
        <v>0</v>
      </c>
      <c r="F150" s="82"/>
      <c r="G150" s="82">
        <v>0</v>
      </c>
    </row>
    <row r="151" spans="1:63" ht="12.75" x14ac:dyDescent="0.2">
      <c r="A151" s="25">
        <v>138</v>
      </c>
      <c r="B151" s="70" t="s">
        <v>280</v>
      </c>
      <c r="C151" s="71" t="s">
        <v>281</v>
      </c>
      <c r="D151" s="78">
        <f t="shared" si="4"/>
        <v>0</v>
      </c>
      <c r="E151" s="82"/>
      <c r="F151" s="82"/>
      <c r="G151" s="82">
        <v>0</v>
      </c>
    </row>
    <row r="152" spans="1:63" ht="12.75" x14ac:dyDescent="0.2">
      <c r="A152" s="25">
        <v>139</v>
      </c>
      <c r="B152" s="72" t="s">
        <v>282</v>
      </c>
      <c r="C152" s="73" t="s">
        <v>283</v>
      </c>
      <c r="D152" s="78">
        <f t="shared" si="4"/>
        <v>0</v>
      </c>
      <c r="E152" s="82"/>
      <c r="F152" s="82"/>
      <c r="G152" s="82">
        <v>0</v>
      </c>
    </row>
    <row r="153" spans="1:63" x14ac:dyDescent="0.2">
      <c r="A153" s="25">
        <v>140</v>
      </c>
      <c r="B153" s="25" t="s">
        <v>288</v>
      </c>
      <c r="C153" s="74" t="s">
        <v>289</v>
      </c>
      <c r="D153" s="78">
        <f t="shared" si="4"/>
        <v>0</v>
      </c>
      <c r="E153" s="82"/>
      <c r="F153" s="82"/>
      <c r="G153" s="82">
        <v>0</v>
      </c>
    </row>
    <row r="156" spans="1:63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</row>
    <row r="157" spans="1:63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</row>
    <row r="158" spans="1:63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</row>
    <row r="160" spans="1:63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</row>
    <row r="161" spans="1:63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G161"/>
  <sheetViews>
    <sheetView zoomScale="98" zoomScaleNormal="98" workbookViewId="0">
      <selection activeCell="N16" sqref="N1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5.140625" style="8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6384" width="9.140625" style="8"/>
  </cols>
  <sheetData>
    <row r="2" spans="1:11" ht="32.25" customHeight="1" x14ac:dyDescent="0.2">
      <c r="A2" s="160" t="s">
        <v>394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x14ac:dyDescent="0.2">
      <c r="C3" s="9"/>
      <c r="K3" s="8" t="s">
        <v>309</v>
      </c>
    </row>
    <row r="4" spans="1:11" s="2" customFormat="1" ht="15.75" customHeight="1" x14ac:dyDescent="0.2">
      <c r="A4" s="151" t="s">
        <v>46</v>
      </c>
      <c r="B4" s="151" t="s">
        <v>59</v>
      </c>
      <c r="C4" s="152" t="s">
        <v>47</v>
      </c>
      <c r="D4" s="192" t="s">
        <v>255</v>
      </c>
      <c r="E4" s="191" t="s">
        <v>58</v>
      </c>
      <c r="F4" s="191"/>
      <c r="G4" s="191"/>
      <c r="H4" s="191"/>
      <c r="I4" s="191"/>
      <c r="J4" s="191"/>
      <c r="K4" s="191"/>
    </row>
    <row r="5" spans="1:11" ht="25.5" customHeight="1" x14ac:dyDescent="0.2">
      <c r="A5" s="151"/>
      <c r="B5" s="151"/>
      <c r="C5" s="152"/>
      <c r="D5" s="193"/>
      <c r="E5" s="191" t="s">
        <v>358</v>
      </c>
      <c r="F5" s="191" t="s">
        <v>359</v>
      </c>
      <c r="G5" s="191" t="s">
        <v>360</v>
      </c>
      <c r="H5" s="191" t="s">
        <v>361</v>
      </c>
      <c r="I5" s="191" t="s">
        <v>362</v>
      </c>
      <c r="J5" s="191" t="s">
        <v>363</v>
      </c>
      <c r="K5" s="191" t="s">
        <v>364</v>
      </c>
    </row>
    <row r="6" spans="1:11" ht="14.25" customHeight="1" x14ac:dyDescent="0.2">
      <c r="A6" s="151"/>
      <c r="B6" s="151"/>
      <c r="C6" s="152"/>
      <c r="D6" s="193"/>
      <c r="E6" s="191"/>
      <c r="F6" s="191"/>
      <c r="G6" s="191"/>
      <c r="H6" s="191"/>
      <c r="I6" s="191"/>
      <c r="J6" s="191"/>
      <c r="K6" s="191"/>
    </row>
    <row r="7" spans="1:11" ht="21.75" customHeight="1" x14ac:dyDescent="0.2">
      <c r="A7" s="151"/>
      <c r="B7" s="151"/>
      <c r="C7" s="152"/>
      <c r="D7" s="194"/>
      <c r="E7" s="191"/>
      <c r="F7" s="191"/>
      <c r="G7" s="191"/>
      <c r="H7" s="191"/>
      <c r="I7" s="191"/>
      <c r="J7" s="191"/>
      <c r="K7" s="191"/>
    </row>
    <row r="8" spans="1:11" s="2" customFormat="1" x14ac:dyDescent="0.2">
      <c r="A8" s="149" t="s">
        <v>248</v>
      </c>
      <c r="B8" s="149"/>
      <c r="C8" s="149"/>
      <c r="D8" s="79">
        <f>D9+D10</f>
        <v>1811151584</v>
      </c>
      <c r="E8" s="79">
        <f t="shared" ref="E8:K8" si="0">E9+E10</f>
        <v>561935752</v>
      </c>
      <c r="F8" s="79">
        <f t="shared" si="0"/>
        <v>276394664</v>
      </c>
      <c r="G8" s="79">
        <f t="shared" si="0"/>
        <v>213354680</v>
      </c>
      <c r="H8" s="79">
        <f t="shared" si="0"/>
        <v>127475867</v>
      </c>
      <c r="I8" s="79">
        <f t="shared" si="0"/>
        <v>118443530</v>
      </c>
      <c r="J8" s="79">
        <f t="shared" si="0"/>
        <v>35410750</v>
      </c>
      <c r="K8" s="79">
        <f t="shared" si="0"/>
        <v>478136341</v>
      </c>
    </row>
    <row r="9" spans="1:11" s="3" customFormat="1" ht="11.25" customHeight="1" x14ac:dyDescent="0.2">
      <c r="A9" s="5"/>
      <c r="B9" s="5"/>
      <c r="C9" s="11" t="s">
        <v>56</v>
      </c>
      <c r="D9" s="76">
        <f>SUM(E9:K9)</f>
        <v>12918</v>
      </c>
      <c r="E9" s="76">
        <v>4185</v>
      </c>
      <c r="F9" s="76">
        <v>1513</v>
      </c>
      <c r="G9" s="76">
        <v>449</v>
      </c>
      <c r="H9" s="76">
        <v>34</v>
      </c>
      <c r="I9" s="76">
        <v>0</v>
      </c>
      <c r="J9" s="76">
        <v>0</v>
      </c>
      <c r="K9" s="76">
        <v>6737</v>
      </c>
    </row>
    <row r="10" spans="1:11" s="2" customFormat="1" x14ac:dyDescent="0.2">
      <c r="A10" s="149" t="s">
        <v>247</v>
      </c>
      <c r="B10" s="149"/>
      <c r="C10" s="149"/>
      <c r="D10" s="79">
        <f>SUM(D11:D153)-D93</f>
        <v>1811138666</v>
      </c>
      <c r="E10" s="79">
        <f t="shared" ref="E10:K10" si="1">SUM(E11:E153)-E93</f>
        <v>561931567</v>
      </c>
      <c r="F10" s="79">
        <f t="shared" si="1"/>
        <v>276393151</v>
      </c>
      <c r="G10" s="79">
        <f t="shared" si="1"/>
        <v>213354231</v>
      </c>
      <c r="H10" s="79">
        <f t="shared" si="1"/>
        <v>127475833</v>
      </c>
      <c r="I10" s="79">
        <f t="shared" si="1"/>
        <v>118443530</v>
      </c>
      <c r="J10" s="79">
        <f t="shared" si="1"/>
        <v>35410750</v>
      </c>
      <c r="K10" s="79">
        <f t="shared" si="1"/>
        <v>478129604</v>
      </c>
    </row>
    <row r="11" spans="1:11" s="1" customFormat="1" ht="12" customHeight="1" x14ac:dyDescent="0.2">
      <c r="A11" s="25">
        <v>1</v>
      </c>
      <c r="B11" s="12" t="s">
        <v>60</v>
      </c>
      <c r="C11" s="10" t="s">
        <v>44</v>
      </c>
      <c r="D11" s="117">
        <f>SUM(E11:K11)</f>
        <v>1100932</v>
      </c>
      <c r="E11" s="118">
        <v>0</v>
      </c>
      <c r="F11" s="118">
        <v>0</v>
      </c>
      <c r="G11" s="118">
        <v>757537</v>
      </c>
      <c r="H11" s="118">
        <v>343395</v>
      </c>
      <c r="I11" s="118">
        <v>0</v>
      </c>
      <c r="J11" s="118">
        <v>0</v>
      </c>
      <c r="K11" s="118">
        <v>0</v>
      </c>
    </row>
    <row r="12" spans="1:11" s="1" customFormat="1" ht="12.75" x14ac:dyDescent="0.2">
      <c r="A12" s="25">
        <v>2</v>
      </c>
      <c r="B12" s="14" t="s">
        <v>61</v>
      </c>
      <c r="C12" s="10" t="s">
        <v>232</v>
      </c>
      <c r="D12" s="117">
        <f t="shared" ref="D12:D75" si="2">SUM(E12:K12)</f>
        <v>1349118</v>
      </c>
      <c r="E12" s="118">
        <v>0</v>
      </c>
      <c r="F12" s="118">
        <v>0</v>
      </c>
      <c r="G12" s="118">
        <v>992104</v>
      </c>
      <c r="H12" s="118">
        <v>357014</v>
      </c>
      <c r="I12" s="118">
        <v>0</v>
      </c>
      <c r="J12" s="118">
        <v>0</v>
      </c>
      <c r="K12" s="118">
        <v>0</v>
      </c>
    </row>
    <row r="13" spans="1:11" s="22" customFormat="1" ht="12.75" x14ac:dyDescent="0.2">
      <c r="A13" s="25">
        <v>3</v>
      </c>
      <c r="B13" s="27" t="s">
        <v>62</v>
      </c>
      <c r="C13" s="21" t="s">
        <v>5</v>
      </c>
      <c r="D13" s="117">
        <f t="shared" si="2"/>
        <v>13550978</v>
      </c>
      <c r="E13" s="118">
        <v>6597963</v>
      </c>
      <c r="F13" s="118">
        <v>0</v>
      </c>
      <c r="G13" s="118">
        <v>3220259</v>
      </c>
      <c r="H13" s="118">
        <v>1384657</v>
      </c>
      <c r="I13" s="118">
        <v>2348099</v>
      </c>
      <c r="J13" s="118">
        <v>0</v>
      </c>
      <c r="K13" s="118">
        <v>0</v>
      </c>
    </row>
    <row r="14" spans="1:11" s="1" customFormat="1" ht="14.25" customHeight="1" x14ac:dyDescent="0.2">
      <c r="A14" s="25">
        <v>4</v>
      </c>
      <c r="B14" s="12" t="s">
        <v>63</v>
      </c>
      <c r="C14" s="10" t="s">
        <v>233</v>
      </c>
      <c r="D14" s="117">
        <f t="shared" si="2"/>
        <v>1123047</v>
      </c>
      <c r="E14" s="118">
        <v>0</v>
      </c>
      <c r="F14" s="118">
        <v>0</v>
      </c>
      <c r="G14" s="118">
        <v>725176</v>
      </c>
      <c r="H14" s="118">
        <v>397871</v>
      </c>
      <c r="I14" s="118">
        <v>0</v>
      </c>
      <c r="J14" s="118">
        <v>0</v>
      </c>
      <c r="K14" s="118">
        <v>0</v>
      </c>
    </row>
    <row r="15" spans="1:11" s="1" customFormat="1" ht="12.75" x14ac:dyDescent="0.2">
      <c r="A15" s="25">
        <v>5</v>
      </c>
      <c r="B15" s="12" t="s">
        <v>64</v>
      </c>
      <c r="C15" s="10" t="s">
        <v>8</v>
      </c>
      <c r="D15" s="117">
        <f t="shared" si="2"/>
        <v>1642001</v>
      </c>
      <c r="E15" s="118">
        <v>0</v>
      </c>
      <c r="F15" s="118">
        <v>0</v>
      </c>
      <c r="G15" s="118">
        <v>1161059</v>
      </c>
      <c r="H15" s="118">
        <v>480942</v>
      </c>
      <c r="I15" s="118">
        <v>0</v>
      </c>
      <c r="J15" s="118">
        <v>0</v>
      </c>
      <c r="K15" s="118">
        <v>0</v>
      </c>
    </row>
    <row r="16" spans="1:11" s="22" customFormat="1" ht="12.75" x14ac:dyDescent="0.2">
      <c r="A16" s="25">
        <v>6</v>
      </c>
      <c r="B16" s="27" t="s">
        <v>65</v>
      </c>
      <c r="C16" s="21" t="s">
        <v>66</v>
      </c>
      <c r="D16" s="117">
        <f t="shared" si="2"/>
        <v>84721158</v>
      </c>
      <c r="E16" s="118">
        <v>29079706</v>
      </c>
      <c r="F16" s="118">
        <v>8360416</v>
      </c>
      <c r="G16" s="118">
        <v>3459280</v>
      </c>
      <c r="H16" s="118">
        <v>4601702</v>
      </c>
      <c r="I16" s="118">
        <v>6465508</v>
      </c>
      <c r="J16" s="118">
        <v>0</v>
      </c>
      <c r="K16" s="118">
        <v>32754546</v>
      </c>
    </row>
    <row r="17" spans="1:11" s="1" customFormat="1" ht="12.75" x14ac:dyDescent="0.2">
      <c r="A17" s="25">
        <v>7</v>
      </c>
      <c r="B17" s="12" t="s">
        <v>67</v>
      </c>
      <c r="C17" s="10" t="s">
        <v>234</v>
      </c>
      <c r="D17" s="117">
        <f t="shared" si="2"/>
        <v>19769392</v>
      </c>
      <c r="E17" s="118">
        <v>4332313</v>
      </c>
      <c r="F17" s="118">
        <v>0</v>
      </c>
      <c r="G17" s="118">
        <v>0</v>
      </c>
      <c r="H17" s="118">
        <v>1706519</v>
      </c>
      <c r="I17" s="118">
        <v>0</v>
      </c>
      <c r="J17" s="118">
        <v>0</v>
      </c>
      <c r="K17" s="118">
        <v>13730560</v>
      </c>
    </row>
    <row r="18" spans="1:11" s="1" customFormat="1" ht="12.75" x14ac:dyDescent="0.2">
      <c r="A18" s="25">
        <v>8</v>
      </c>
      <c r="B18" s="26" t="s">
        <v>68</v>
      </c>
      <c r="C18" s="10" t="s">
        <v>17</v>
      </c>
      <c r="D18" s="117">
        <f t="shared" si="2"/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</row>
    <row r="19" spans="1:11" s="1" customFormat="1" ht="12.75" x14ac:dyDescent="0.2">
      <c r="A19" s="25">
        <v>9</v>
      </c>
      <c r="B19" s="26" t="s">
        <v>69</v>
      </c>
      <c r="C19" s="10" t="s">
        <v>6</v>
      </c>
      <c r="D19" s="117">
        <f t="shared" si="2"/>
        <v>1346421</v>
      </c>
      <c r="E19" s="118">
        <v>0</v>
      </c>
      <c r="F19" s="118">
        <v>0</v>
      </c>
      <c r="G19" s="118">
        <v>955359</v>
      </c>
      <c r="H19" s="118">
        <v>391062</v>
      </c>
      <c r="I19" s="118">
        <v>0</v>
      </c>
      <c r="J19" s="118">
        <v>0</v>
      </c>
      <c r="K19" s="118">
        <v>0</v>
      </c>
    </row>
    <row r="20" spans="1:11" s="1" customFormat="1" ht="12.75" x14ac:dyDescent="0.2">
      <c r="A20" s="25">
        <v>10</v>
      </c>
      <c r="B20" s="26" t="s">
        <v>70</v>
      </c>
      <c r="C20" s="10" t="s">
        <v>18</v>
      </c>
      <c r="D20" s="117">
        <f t="shared" si="2"/>
        <v>1772095</v>
      </c>
      <c r="E20" s="118">
        <v>0</v>
      </c>
      <c r="F20" s="118">
        <v>0</v>
      </c>
      <c r="G20" s="118">
        <v>1257489</v>
      </c>
      <c r="H20" s="118">
        <v>514606</v>
      </c>
      <c r="I20" s="118">
        <v>0</v>
      </c>
      <c r="J20" s="118">
        <v>0</v>
      </c>
      <c r="K20" s="118">
        <v>0</v>
      </c>
    </row>
    <row r="21" spans="1:11" s="1" customFormat="1" ht="12.75" x14ac:dyDescent="0.2">
      <c r="A21" s="25">
        <v>11</v>
      </c>
      <c r="B21" s="26" t="s">
        <v>71</v>
      </c>
      <c r="C21" s="10" t="s">
        <v>7</v>
      </c>
      <c r="D21" s="117">
        <f t="shared" si="2"/>
        <v>1584532</v>
      </c>
      <c r="E21" s="118">
        <v>0</v>
      </c>
      <c r="F21" s="118">
        <v>0</v>
      </c>
      <c r="G21" s="118">
        <v>1129612</v>
      </c>
      <c r="H21" s="118">
        <v>454920</v>
      </c>
      <c r="I21" s="118">
        <v>0</v>
      </c>
      <c r="J21" s="118">
        <v>0</v>
      </c>
      <c r="K21" s="118">
        <v>0</v>
      </c>
    </row>
    <row r="22" spans="1:11" s="1" customFormat="1" ht="12.75" x14ac:dyDescent="0.2">
      <c r="A22" s="25">
        <v>12</v>
      </c>
      <c r="B22" s="26" t="s">
        <v>72</v>
      </c>
      <c r="C22" s="10" t="s">
        <v>19</v>
      </c>
      <c r="D22" s="117">
        <f t="shared" si="2"/>
        <v>2633575</v>
      </c>
      <c r="E22" s="118">
        <v>0</v>
      </c>
      <c r="F22" s="118">
        <v>0</v>
      </c>
      <c r="G22" s="118">
        <v>1732643</v>
      </c>
      <c r="H22" s="118">
        <v>900932</v>
      </c>
      <c r="I22" s="118">
        <v>0</v>
      </c>
      <c r="J22" s="118">
        <v>0</v>
      </c>
      <c r="K22" s="118">
        <v>0</v>
      </c>
    </row>
    <row r="23" spans="1:11" s="1" customFormat="1" ht="12.75" x14ac:dyDescent="0.2">
      <c r="A23" s="25">
        <v>13</v>
      </c>
      <c r="B23" s="26" t="s">
        <v>256</v>
      </c>
      <c r="C23" s="10" t="s">
        <v>257</v>
      </c>
      <c r="D23" s="117">
        <f t="shared" si="2"/>
        <v>5543872</v>
      </c>
      <c r="E23" s="118">
        <v>0</v>
      </c>
      <c r="F23" s="118">
        <v>0</v>
      </c>
      <c r="G23" s="118">
        <v>5038430</v>
      </c>
      <c r="H23" s="118">
        <v>505442</v>
      </c>
      <c r="I23" s="118">
        <v>0</v>
      </c>
      <c r="J23" s="118">
        <v>0</v>
      </c>
      <c r="K23" s="118">
        <v>0</v>
      </c>
    </row>
    <row r="24" spans="1:11" s="1" customFormat="1" ht="12.75" x14ac:dyDescent="0.2">
      <c r="A24" s="25">
        <v>14</v>
      </c>
      <c r="B24" s="12" t="s">
        <v>73</v>
      </c>
      <c r="C24" s="10" t="s">
        <v>74</v>
      </c>
      <c r="D24" s="117">
        <f t="shared" si="2"/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</row>
    <row r="25" spans="1:11" s="1" customFormat="1" ht="12.75" x14ac:dyDescent="0.2">
      <c r="A25" s="25">
        <v>15</v>
      </c>
      <c r="B25" s="26" t="s">
        <v>75</v>
      </c>
      <c r="C25" s="10" t="s">
        <v>22</v>
      </c>
      <c r="D25" s="117">
        <f t="shared" si="2"/>
        <v>978059</v>
      </c>
      <c r="E25" s="118">
        <v>0</v>
      </c>
      <c r="F25" s="118">
        <v>0</v>
      </c>
      <c r="G25" s="118">
        <v>260432</v>
      </c>
      <c r="H25" s="118">
        <v>717627</v>
      </c>
      <c r="I25" s="118">
        <v>0</v>
      </c>
      <c r="J25" s="118">
        <v>0</v>
      </c>
      <c r="K25" s="118">
        <v>0</v>
      </c>
    </row>
    <row r="26" spans="1:11" s="1" customFormat="1" ht="12.75" x14ac:dyDescent="0.2">
      <c r="A26" s="25">
        <v>16</v>
      </c>
      <c r="B26" s="26" t="s">
        <v>76</v>
      </c>
      <c r="C26" s="10" t="s">
        <v>10</v>
      </c>
      <c r="D26" s="117">
        <f t="shared" si="2"/>
        <v>713055</v>
      </c>
      <c r="E26" s="118">
        <v>0</v>
      </c>
      <c r="F26" s="118">
        <v>0</v>
      </c>
      <c r="G26" s="118">
        <v>0</v>
      </c>
      <c r="H26" s="118">
        <v>713055</v>
      </c>
      <c r="I26" s="118">
        <v>0</v>
      </c>
      <c r="J26" s="118">
        <v>0</v>
      </c>
      <c r="K26" s="118">
        <v>0</v>
      </c>
    </row>
    <row r="27" spans="1:11" s="1" customFormat="1" ht="12.75" x14ac:dyDescent="0.2">
      <c r="A27" s="25">
        <v>17</v>
      </c>
      <c r="B27" s="26" t="s">
        <v>77</v>
      </c>
      <c r="C27" s="10" t="s">
        <v>235</v>
      </c>
      <c r="D27" s="117">
        <f t="shared" si="2"/>
        <v>10958949</v>
      </c>
      <c r="E27" s="118">
        <v>6885966</v>
      </c>
      <c r="F27" s="118">
        <v>0</v>
      </c>
      <c r="G27" s="118">
        <v>2766831</v>
      </c>
      <c r="H27" s="118">
        <v>1306152</v>
      </c>
      <c r="I27" s="118">
        <v>0</v>
      </c>
      <c r="J27" s="118">
        <v>0</v>
      </c>
      <c r="K27" s="118">
        <v>0</v>
      </c>
    </row>
    <row r="28" spans="1:11" s="22" customFormat="1" ht="12.75" x14ac:dyDescent="0.2">
      <c r="A28" s="25">
        <v>18</v>
      </c>
      <c r="B28" s="27" t="s">
        <v>78</v>
      </c>
      <c r="C28" s="21" t="s">
        <v>9</v>
      </c>
      <c r="D28" s="117">
        <f t="shared" si="2"/>
        <v>72928470</v>
      </c>
      <c r="E28" s="118">
        <v>20553696</v>
      </c>
      <c r="F28" s="118">
        <v>5855519</v>
      </c>
      <c r="G28" s="118">
        <v>7853892</v>
      </c>
      <c r="H28" s="118">
        <v>2818632</v>
      </c>
      <c r="I28" s="118">
        <v>6830598</v>
      </c>
      <c r="J28" s="118">
        <v>0</v>
      </c>
      <c r="K28" s="118">
        <v>29016133</v>
      </c>
    </row>
    <row r="29" spans="1:11" s="1" customFormat="1" ht="12.75" x14ac:dyDescent="0.2">
      <c r="A29" s="25">
        <v>19</v>
      </c>
      <c r="B29" s="12" t="s">
        <v>79</v>
      </c>
      <c r="C29" s="10" t="s">
        <v>11</v>
      </c>
      <c r="D29" s="117">
        <f t="shared" si="2"/>
        <v>590219</v>
      </c>
      <c r="E29" s="118">
        <v>0</v>
      </c>
      <c r="F29" s="118">
        <v>0</v>
      </c>
      <c r="G29" s="118">
        <v>300328</v>
      </c>
      <c r="H29" s="118">
        <v>289891</v>
      </c>
      <c r="I29" s="118">
        <v>0</v>
      </c>
      <c r="J29" s="118">
        <v>0</v>
      </c>
      <c r="K29" s="118">
        <v>0</v>
      </c>
    </row>
    <row r="30" spans="1:11" s="1" customFormat="1" ht="12.75" x14ac:dyDescent="0.2">
      <c r="A30" s="25">
        <v>20</v>
      </c>
      <c r="B30" s="12" t="s">
        <v>80</v>
      </c>
      <c r="C30" s="10" t="s">
        <v>236</v>
      </c>
      <c r="D30" s="117">
        <f t="shared" si="2"/>
        <v>279853</v>
      </c>
      <c r="E30" s="118">
        <v>0</v>
      </c>
      <c r="F30" s="118">
        <v>0</v>
      </c>
      <c r="G30" s="118">
        <v>0</v>
      </c>
      <c r="H30" s="118">
        <v>279853</v>
      </c>
      <c r="I30" s="118">
        <v>0</v>
      </c>
      <c r="J30" s="118">
        <v>0</v>
      </c>
      <c r="K30" s="118">
        <v>0</v>
      </c>
    </row>
    <row r="31" spans="1:11" ht="12.75" x14ac:dyDescent="0.2">
      <c r="A31" s="25">
        <v>21</v>
      </c>
      <c r="B31" s="12" t="s">
        <v>81</v>
      </c>
      <c r="C31" s="10" t="s">
        <v>82</v>
      </c>
      <c r="D31" s="117">
        <f t="shared" si="2"/>
        <v>8741467</v>
      </c>
      <c r="E31" s="118">
        <v>3319742</v>
      </c>
      <c r="F31" s="118">
        <v>0</v>
      </c>
      <c r="G31" s="118">
        <v>3584894</v>
      </c>
      <c r="H31" s="118">
        <v>1836831</v>
      </c>
      <c r="I31" s="118">
        <v>0</v>
      </c>
      <c r="J31" s="118">
        <v>0</v>
      </c>
      <c r="K31" s="118">
        <v>0</v>
      </c>
    </row>
    <row r="32" spans="1:11" s="22" customFormat="1" ht="12.75" x14ac:dyDescent="0.2">
      <c r="A32" s="25">
        <v>22</v>
      </c>
      <c r="B32" s="23" t="s">
        <v>83</v>
      </c>
      <c r="C32" s="21" t="s">
        <v>40</v>
      </c>
      <c r="D32" s="117">
        <f t="shared" si="2"/>
        <v>40766304</v>
      </c>
      <c r="E32" s="118">
        <v>8947671</v>
      </c>
      <c r="F32" s="118">
        <v>6895696</v>
      </c>
      <c r="G32" s="118">
        <v>4832272</v>
      </c>
      <c r="H32" s="118">
        <v>1440697</v>
      </c>
      <c r="I32" s="118">
        <v>0</v>
      </c>
      <c r="J32" s="118">
        <v>0</v>
      </c>
      <c r="K32" s="118">
        <v>18649968</v>
      </c>
    </row>
    <row r="33" spans="1:11" s="22" customFormat="1" ht="12.75" x14ac:dyDescent="0.2">
      <c r="A33" s="25">
        <v>23</v>
      </c>
      <c r="B33" s="27" t="s">
        <v>84</v>
      </c>
      <c r="C33" s="21" t="s">
        <v>85</v>
      </c>
      <c r="D33" s="117">
        <f t="shared" si="2"/>
        <v>991882</v>
      </c>
      <c r="E33" s="118">
        <v>0</v>
      </c>
      <c r="F33" s="118">
        <v>0</v>
      </c>
      <c r="G33" s="118">
        <v>618946</v>
      </c>
      <c r="H33" s="118">
        <v>372936</v>
      </c>
      <c r="I33" s="118">
        <v>0</v>
      </c>
      <c r="J33" s="118">
        <v>0</v>
      </c>
      <c r="K33" s="118">
        <v>0</v>
      </c>
    </row>
    <row r="34" spans="1:11" s="1" customFormat="1" ht="12" customHeight="1" x14ac:dyDescent="0.2">
      <c r="A34" s="25">
        <v>24</v>
      </c>
      <c r="B34" s="26" t="s">
        <v>86</v>
      </c>
      <c r="C34" s="10" t="s">
        <v>87</v>
      </c>
      <c r="D34" s="117">
        <f t="shared" si="2"/>
        <v>4941066</v>
      </c>
      <c r="E34" s="118">
        <v>0</v>
      </c>
      <c r="F34" s="118">
        <v>4941066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</row>
    <row r="35" spans="1:11" s="1" customFormat="1" ht="24" x14ac:dyDescent="0.2">
      <c r="A35" s="25">
        <v>25</v>
      </c>
      <c r="B35" s="26" t="s">
        <v>88</v>
      </c>
      <c r="C35" s="10" t="s">
        <v>89</v>
      </c>
      <c r="D35" s="117">
        <f t="shared" si="2"/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</row>
    <row r="36" spans="1:11" s="1" customFormat="1" ht="12.75" x14ac:dyDescent="0.2">
      <c r="A36" s="25">
        <v>26</v>
      </c>
      <c r="B36" s="12" t="s">
        <v>90</v>
      </c>
      <c r="C36" s="10" t="s">
        <v>91</v>
      </c>
      <c r="D36" s="117">
        <f t="shared" si="2"/>
        <v>46810330</v>
      </c>
      <c r="E36" s="118">
        <v>15758159</v>
      </c>
      <c r="F36" s="118">
        <v>9845512</v>
      </c>
      <c r="G36" s="118">
        <v>7818181</v>
      </c>
      <c r="H36" s="118">
        <v>5349138</v>
      </c>
      <c r="I36" s="118">
        <v>8039340</v>
      </c>
      <c r="J36" s="118">
        <v>0</v>
      </c>
      <c r="K36" s="118">
        <v>0</v>
      </c>
    </row>
    <row r="37" spans="1:11" s="1" customFormat="1" ht="12.75" x14ac:dyDescent="0.2">
      <c r="A37" s="25">
        <v>27</v>
      </c>
      <c r="B37" s="26" t="s">
        <v>92</v>
      </c>
      <c r="C37" s="10" t="s">
        <v>93</v>
      </c>
      <c r="D37" s="117">
        <f t="shared" si="2"/>
        <v>74368271</v>
      </c>
      <c r="E37" s="118">
        <v>14285383</v>
      </c>
      <c r="F37" s="118">
        <v>0</v>
      </c>
      <c r="G37" s="118">
        <v>6943334</v>
      </c>
      <c r="H37" s="118">
        <v>3548853</v>
      </c>
      <c r="I37" s="118">
        <v>0</v>
      </c>
      <c r="J37" s="118">
        <v>0</v>
      </c>
      <c r="K37" s="118">
        <v>49590701</v>
      </c>
    </row>
    <row r="38" spans="1:11" s="1" customFormat="1" ht="15.75" customHeight="1" x14ac:dyDescent="0.2">
      <c r="A38" s="25">
        <v>28</v>
      </c>
      <c r="B38" s="26" t="s">
        <v>94</v>
      </c>
      <c r="C38" s="10" t="s">
        <v>95</v>
      </c>
      <c r="D38" s="117">
        <f t="shared" si="2"/>
        <v>3612482</v>
      </c>
      <c r="E38" s="118">
        <v>0</v>
      </c>
      <c r="F38" s="118">
        <v>0</v>
      </c>
      <c r="G38" s="118">
        <v>2754481</v>
      </c>
      <c r="H38" s="118">
        <v>858001</v>
      </c>
      <c r="I38" s="118">
        <v>0</v>
      </c>
      <c r="J38" s="118">
        <v>0</v>
      </c>
      <c r="K38" s="118">
        <v>0</v>
      </c>
    </row>
    <row r="39" spans="1:11" s="1" customFormat="1" ht="12.75" x14ac:dyDescent="0.2">
      <c r="A39" s="25">
        <v>29</v>
      </c>
      <c r="B39" s="14" t="s">
        <v>96</v>
      </c>
      <c r="C39" s="10" t="s">
        <v>97</v>
      </c>
      <c r="D39" s="117">
        <f t="shared" si="2"/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</row>
    <row r="40" spans="1:11" s="22" customFormat="1" ht="12.75" x14ac:dyDescent="0.2">
      <c r="A40" s="25">
        <v>30</v>
      </c>
      <c r="B40" s="23" t="s">
        <v>98</v>
      </c>
      <c r="C40" s="75" t="s">
        <v>292</v>
      </c>
      <c r="D40" s="117">
        <f t="shared" si="2"/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</row>
    <row r="41" spans="1:11" s="22" customFormat="1" ht="20.25" customHeight="1" x14ac:dyDescent="0.2">
      <c r="A41" s="25">
        <v>31</v>
      </c>
      <c r="B41" s="27" t="s">
        <v>99</v>
      </c>
      <c r="C41" s="21" t="s">
        <v>57</v>
      </c>
      <c r="D41" s="117">
        <f t="shared" si="2"/>
        <v>706745</v>
      </c>
      <c r="E41" s="118">
        <v>0</v>
      </c>
      <c r="F41" s="118">
        <v>0</v>
      </c>
      <c r="G41" s="118">
        <v>501486</v>
      </c>
      <c r="H41" s="118">
        <v>205259</v>
      </c>
      <c r="I41" s="118">
        <v>0</v>
      </c>
      <c r="J41" s="118">
        <v>0</v>
      </c>
      <c r="K41" s="118">
        <v>0</v>
      </c>
    </row>
    <row r="42" spans="1:11" s="22" customFormat="1" ht="12.75" x14ac:dyDescent="0.2">
      <c r="A42" s="25">
        <v>32</v>
      </c>
      <c r="B42" s="24" t="s">
        <v>100</v>
      </c>
      <c r="C42" s="21" t="s">
        <v>41</v>
      </c>
      <c r="D42" s="117">
        <f t="shared" si="2"/>
        <v>46504633</v>
      </c>
      <c r="E42" s="118">
        <v>5820412</v>
      </c>
      <c r="F42" s="118">
        <v>0</v>
      </c>
      <c r="G42" s="118">
        <v>5485629</v>
      </c>
      <c r="H42" s="118">
        <v>2996683</v>
      </c>
      <c r="I42" s="118">
        <v>4373418</v>
      </c>
      <c r="J42" s="118">
        <v>0</v>
      </c>
      <c r="K42" s="118">
        <v>27828491</v>
      </c>
    </row>
    <row r="43" spans="1:11" ht="12.75" x14ac:dyDescent="0.2">
      <c r="A43" s="25">
        <v>33</v>
      </c>
      <c r="B43" s="12" t="s">
        <v>101</v>
      </c>
      <c r="C43" s="10" t="s">
        <v>39</v>
      </c>
      <c r="D43" s="117">
        <f t="shared" si="2"/>
        <v>38499043</v>
      </c>
      <c r="E43" s="118">
        <v>8777187</v>
      </c>
      <c r="F43" s="118">
        <v>0</v>
      </c>
      <c r="G43" s="118">
        <v>8400469</v>
      </c>
      <c r="H43" s="118">
        <v>3679271</v>
      </c>
      <c r="I43" s="118">
        <v>3115216</v>
      </c>
      <c r="J43" s="118">
        <v>0</v>
      </c>
      <c r="K43" s="118">
        <v>14526900</v>
      </c>
    </row>
    <row r="44" spans="1:11" s="1" customFormat="1" ht="12.75" x14ac:dyDescent="0.2">
      <c r="A44" s="25">
        <v>34</v>
      </c>
      <c r="B44" s="14" t="s">
        <v>102</v>
      </c>
      <c r="C44" s="10" t="s">
        <v>16</v>
      </c>
      <c r="D44" s="117">
        <f t="shared" si="2"/>
        <v>678986</v>
      </c>
      <c r="E44" s="118">
        <v>0</v>
      </c>
      <c r="F44" s="118">
        <v>0</v>
      </c>
      <c r="G44" s="118">
        <v>179532</v>
      </c>
      <c r="H44" s="118">
        <v>499454</v>
      </c>
      <c r="I44" s="118">
        <v>0</v>
      </c>
      <c r="J44" s="118">
        <v>0</v>
      </c>
      <c r="K44" s="118">
        <v>0</v>
      </c>
    </row>
    <row r="45" spans="1:11" s="1" customFormat="1" ht="12.75" x14ac:dyDescent="0.2">
      <c r="A45" s="25">
        <v>35</v>
      </c>
      <c r="B45" s="26" t="s">
        <v>103</v>
      </c>
      <c r="C45" s="10" t="s">
        <v>21</v>
      </c>
      <c r="D45" s="117">
        <f t="shared" si="2"/>
        <v>11338980</v>
      </c>
      <c r="E45" s="118">
        <v>6107860</v>
      </c>
      <c r="F45" s="118">
        <v>0</v>
      </c>
      <c r="G45" s="118">
        <v>1560374</v>
      </c>
      <c r="H45" s="118">
        <v>1745163</v>
      </c>
      <c r="I45" s="118">
        <v>1925583</v>
      </c>
      <c r="J45" s="118">
        <v>0</v>
      </c>
      <c r="K45" s="118">
        <v>0</v>
      </c>
    </row>
    <row r="46" spans="1:11" s="1" customFormat="1" ht="12.75" x14ac:dyDescent="0.2">
      <c r="A46" s="25">
        <v>36</v>
      </c>
      <c r="B46" s="14" t="s">
        <v>104</v>
      </c>
      <c r="C46" s="10" t="s">
        <v>25</v>
      </c>
      <c r="D46" s="117">
        <f t="shared" si="2"/>
        <v>2298606</v>
      </c>
      <c r="E46" s="118">
        <v>0</v>
      </c>
      <c r="F46" s="118">
        <v>0</v>
      </c>
      <c r="G46" s="118">
        <v>1632247</v>
      </c>
      <c r="H46" s="118">
        <v>666359</v>
      </c>
      <c r="I46" s="118">
        <v>0</v>
      </c>
      <c r="J46" s="118">
        <v>0</v>
      </c>
      <c r="K46" s="118">
        <v>0</v>
      </c>
    </row>
    <row r="47" spans="1:11" ht="12.75" x14ac:dyDescent="0.2">
      <c r="A47" s="25">
        <v>37</v>
      </c>
      <c r="B47" s="12" t="s">
        <v>105</v>
      </c>
      <c r="C47" s="10" t="s">
        <v>237</v>
      </c>
      <c r="D47" s="117">
        <f t="shared" si="2"/>
        <v>18434918</v>
      </c>
      <c r="E47" s="118">
        <v>12430762</v>
      </c>
      <c r="F47" s="118">
        <v>0</v>
      </c>
      <c r="G47" s="118">
        <v>4260939</v>
      </c>
      <c r="H47" s="118">
        <v>1743217</v>
      </c>
      <c r="I47" s="118">
        <v>0</v>
      </c>
      <c r="J47" s="118">
        <v>0</v>
      </c>
      <c r="K47" s="118">
        <v>0</v>
      </c>
    </row>
    <row r="48" spans="1:11" s="1" customFormat="1" ht="12.75" x14ac:dyDescent="0.2">
      <c r="A48" s="25">
        <v>38</v>
      </c>
      <c r="B48" s="15" t="s">
        <v>106</v>
      </c>
      <c r="C48" s="16" t="s">
        <v>238</v>
      </c>
      <c r="D48" s="117">
        <f t="shared" si="2"/>
        <v>1362625</v>
      </c>
      <c r="E48" s="118">
        <v>0</v>
      </c>
      <c r="F48" s="118">
        <v>0</v>
      </c>
      <c r="G48" s="118">
        <v>749711</v>
      </c>
      <c r="H48" s="118">
        <v>612914</v>
      </c>
      <c r="I48" s="118">
        <v>0</v>
      </c>
      <c r="J48" s="118">
        <v>0</v>
      </c>
      <c r="K48" s="118">
        <v>0</v>
      </c>
    </row>
    <row r="49" spans="1:11" s="1" customFormat="1" ht="12.75" x14ac:dyDescent="0.2">
      <c r="A49" s="25">
        <v>39</v>
      </c>
      <c r="B49" s="12" t="s">
        <v>107</v>
      </c>
      <c r="C49" s="10" t="s">
        <v>239</v>
      </c>
      <c r="D49" s="117">
        <f t="shared" si="2"/>
        <v>649133</v>
      </c>
      <c r="E49" s="118">
        <v>0</v>
      </c>
      <c r="F49" s="118">
        <v>0</v>
      </c>
      <c r="G49" s="118">
        <v>309629</v>
      </c>
      <c r="H49" s="118">
        <v>339504</v>
      </c>
      <c r="I49" s="118">
        <v>0</v>
      </c>
      <c r="J49" s="118">
        <v>0</v>
      </c>
      <c r="K49" s="118">
        <v>0</v>
      </c>
    </row>
    <row r="50" spans="1:11" s="1" customFormat="1" ht="12.75" x14ac:dyDescent="0.2">
      <c r="A50" s="25">
        <v>40</v>
      </c>
      <c r="B50" s="12" t="s">
        <v>108</v>
      </c>
      <c r="C50" s="10" t="s">
        <v>24</v>
      </c>
      <c r="D50" s="117">
        <f t="shared" si="2"/>
        <v>1232563</v>
      </c>
      <c r="E50" s="118">
        <v>0</v>
      </c>
      <c r="F50" s="118">
        <v>0</v>
      </c>
      <c r="G50" s="118">
        <v>620603</v>
      </c>
      <c r="H50" s="118">
        <v>611960</v>
      </c>
      <c r="I50" s="118">
        <v>0</v>
      </c>
      <c r="J50" s="118">
        <v>0</v>
      </c>
      <c r="K50" s="118">
        <v>0</v>
      </c>
    </row>
    <row r="51" spans="1:11" s="1" customFormat="1" ht="12.75" x14ac:dyDescent="0.2">
      <c r="A51" s="25">
        <v>41</v>
      </c>
      <c r="B51" s="26" t="s">
        <v>109</v>
      </c>
      <c r="C51" s="10" t="s">
        <v>20</v>
      </c>
      <c r="D51" s="117">
        <f t="shared" si="2"/>
        <v>383486</v>
      </c>
      <c r="E51" s="118">
        <v>0</v>
      </c>
      <c r="F51" s="118">
        <v>0</v>
      </c>
      <c r="G51" s="118">
        <v>383486</v>
      </c>
      <c r="H51" s="118">
        <v>0</v>
      </c>
      <c r="I51" s="118">
        <v>0</v>
      </c>
      <c r="J51" s="118">
        <v>0</v>
      </c>
      <c r="K51" s="118">
        <v>0</v>
      </c>
    </row>
    <row r="52" spans="1:11" s="1" customFormat="1" ht="12.75" x14ac:dyDescent="0.2">
      <c r="A52" s="25">
        <v>42</v>
      </c>
      <c r="B52" s="14" t="s">
        <v>110</v>
      </c>
      <c r="C52" s="10" t="s">
        <v>111</v>
      </c>
      <c r="D52" s="117">
        <f t="shared" si="2"/>
        <v>6581581</v>
      </c>
      <c r="E52" s="118">
        <v>2016219</v>
      </c>
      <c r="F52" s="118">
        <v>677872</v>
      </c>
      <c r="G52" s="118">
        <v>988288</v>
      </c>
      <c r="H52" s="118">
        <v>460909</v>
      </c>
      <c r="I52" s="118">
        <v>398474</v>
      </c>
      <c r="J52" s="118">
        <v>0</v>
      </c>
      <c r="K52" s="118">
        <v>2039819</v>
      </c>
    </row>
    <row r="53" spans="1:11" s="22" customFormat="1" ht="12.75" x14ac:dyDescent="0.2">
      <c r="A53" s="25">
        <v>43</v>
      </c>
      <c r="B53" s="27" t="s">
        <v>112</v>
      </c>
      <c r="C53" s="21" t="s">
        <v>113</v>
      </c>
      <c r="D53" s="117">
        <f t="shared" si="2"/>
        <v>74973181</v>
      </c>
      <c r="E53" s="118">
        <v>5532446</v>
      </c>
      <c r="F53" s="118">
        <v>9314328</v>
      </c>
      <c r="G53" s="118">
        <v>5439577</v>
      </c>
      <c r="H53" s="118">
        <v>4304569</v>
      </c>
      <c r="I53" s="118">
        <v>2496358</v>
      </c>
      <c r="J53" s="118">
        <v>0</v>
      </c>
      <c r="K53" s="118">
        <v>47885903</v>
      </c>
    </row>
    <row r="54" spans="1:11" s="1" customFormat="1" ht="12.75" x14ac:dyDescent="0.2">
      <c r="A54" s="25">
        <v>44</v>
      </c>
      <c r="B54" s="12" t="s">
        <v>114</v>
      </c>
      <c r="C54" s="10" t="s">
        <v>244</v>
      </c>
      <c r="D54" s="117">
        <f t="shared" si="2"/>
        <v>1771302</v>
      </c>
      <c r="E54" s="118">
        <v>0</v>
      </c>
      <c r="F54" s="118">
        <v>0</v>
      </c>
      <c r="G54" s="118">
        <v>1208527</v>
      </c>
      <c r="H54" s="118">
        <v>562775</v>
      </c>
      <c r="I54" s="118">
        <v>0</v>
      </c>
      <c r="J54" s="118">
        <v>0</v>
      </c>
      <c r="K54" s="118">
        <v>0</v>
      </c>
    </row>
    <row r="55" spans="1:11" s="1" customFormat="1" ht="10.5" customHeight="1" x14ac:dyDescent="0.2">
      <c r="A55" s="25">
        <v>45</v>
      </c>
      <c r="B55" s="12" t="s">
        <v>115</v>
      </c>
      <c r="C55" s="10" t="s">
        <v>2</v>
      </c>
      <c r="D55" s="117">
        <f t="shared" si="2"/>
        <v>14540333</v>
      </c>
      <c r="E55" s="118">
        <v>4696386</v>
      </c>
      <c r="F55" s="118">
        <v>0</v>
      </c>
      <c r="G55" s="118">
        <v>5150040</v>
      </c>
      <c r="H55" s="118">
        <v>1882777</v>
      </c>
      <c r="I55" s="118">
        <v>2811130</v>
      </c>
      <c r="J55" s="118">
        <v>0</v>
      </c>
      <c r="K55" s="118">
        <v>0</v>
      </c>
    </row>
    <row r="56" spans="1:11" s="1" customFormat="1" ht="12.75" x14ac:dyDescent="0.2">
      <c r="A56" s="25">
        <v>46</v>
      </c>
      <c r="B56" s="26" t="s">
        <v>116</v>
      </c>
      <c r="C56" s="10" t="s">
        <v>3</v>
      </c>
      <c r="D56" s="117">
        <f t="shared" si="2"/>
        <v>1323649</v>
      </c>
      <c r="E56" s="118">
        <v>0</v>
      </c>
      <c r="F56" s="118">
        <v>0</v>
      </c>
      <c r="G56" s="118">
        <v>903384</v>
      </c>
      <c r="H56" s="118">
        <v>420265</v>
      </c>
      <c r="I56" s="118">
        <v>0</v>
      </c>
      <c r="J56" s="118">
        <v>0</v>
      </c>
      <c r="K56" s="118">
        <v>0</v>
      </c>
    </row>
    <row r="57" spans="1:11" s="1" customFormat="1" ht="12.75" x14ac:dyDescent="0.2">
      <c r="A57" s="25">
        <v>47</v>
      </c>
      <c r="B57" s="26" t="s">
        <v>117</v>
      </c>
      <c r="C57" s="10" t="s">
        <v>240</v>
      </c>
      <c r="D57" s="117">
        <f t="shared" si="2"/>
        <v>1243199</v>
      </c>
      <c r="E57" s="118">
        <v>0</v>
      </c>
      <c r="F57" s="118">
        <v>0</v>
      </c>
      <c r="G57" s="118">
        <v>593452</v>
      </c>
      <c r="H57" s="118">
        <v>649747</v>
      </c>
      <c r="I57" s="118">
        <v>0</v>
      </c>
      <c r="J57" s="118">
        <v>0</v>
      </c>
      <c r="K57" s="118">
        <v>0</v>
      </c>
    </row>
    <row r="58" spans="1:11" s="1" customFormat="1" ht="12.75" x14ac:dyDescent="0.2">
      <c r="A58" s="25">
        <v>48</v>
      </c>
      <c r="B58" s="14" t="s">
        <v>118</v>
      </c>
      <c r="C58" s="10" t="s">
        <v>0</v>
      </c>
      <c r="D58" s="117">
        <f t="shared" si="2"/>
        <v>4384738</v>
      </c>
      <c r="E58" s="118">
        <v>0</v>
      </c>
      <c r="F58" s="118">
        <v>0</v>
      </c>
      <c r="G58" s="118">
        <v>1910473</v>
      </c>
      <c r="H58" s="118">
        <v>787323</v>
      </c>
      <c r="I58" s="118">
        <v>1686942</v>
      </c>
      <c r="J58" s="118">
        <v>0</v>
      </c>
      <c r="K58" s="118">
        <v>0</v>
      </c>
    </row>
    <row r="59" spans="1:11" s="1" customFormat="1" ht="10.5" customHeight="1" x14ac:dyDescent="0.2">
      <c r="A59" s="25">
        <v>49</v>
      </c>
      <c r="B59" s="26" t="s">
        <v>119</v>
      </c>
      <c r="C59" s="10" t="s">
        <v>4</v>
      </c>
      <c r="D59" s="117">
        <f t="shared" si="2"/>
        <v>33737</v>
      </c>
      <c r="E59" s="118">
        <v>0</v>
      </c>
      <c r="F59" s="118">
        <v>0</v>
      </c>
      <c r="G59" s="118">
        <v>0</v>
      </c>
      <c r="H59" s="118">
        <v>33737</v>
      </c>
      <c r="I59" s="118">
        <v>0</v>
      </c>
      <c r="J59" s="118">
        <v>0</v>
      </c>
      <c r="K59" s="118">
        <v>0</v>
      </c>
    </row>
    <row r="60" spans="1:11" s="1" customFormat="1" ht="12.75" x14ac:dyDescent="0.2">
      <c r="A60" s="25">
        <v>50</v>
      </c>
      <c r="B60" s="14" t="s">
        <v>120</v>
      </c>
      <c r="C60" s="10" t="s">
        <v>1</v>
      </c>
      <c r="D60" s="117">
        <f t="shared" si="2"/>
        <v>1106725</v>
      </c>
      <c r="E60" s="118">
        <v>0</v>
      </c>
      <c r="F60" s="118">
        <v>0</v>
      </c>
      <c r="G60" s="118">
        <v>646595</v>
      </c>
      <c r="H60" s="118">
        <v>460130</v>
      </c>
      <c r="I60" s="118">
        <v>0</v>
      </c>
      <c r="J60" s="118">
        <v>0</v>
      </c>
      <c r="K60" s="118">
        <v>0</v>
      </c>
    </row>
    <row r="61" spans="1:11" s="1" customFormat="1" ht="12.75" x14ac:dyDescent="0.2">
      <c r="A61" s="25">
        <v>51</v>
      </c>
      <c r="B61" s="26" t="s">
        <v>121</v>
      </c>
      <c r="C61" s="10" t="s">
        <v>241</v>
      </c>
      <c r="D61" s="117">
        <f t="shared" si="2"/>
        <v>2727831</v>
      </c>
      <c r="E61" s="118">
        <v>0</v>
      </c>
      <c r="F61" s="118">
        <v>0</v>
      </c>
      <c r="G61" s="118">
        <v>1938645</v>
      </c>
      <c r="H61" s="118">
        <v>789186</v>
      </c>
      <c r="I61" s="118">
        <v>0</v>
      </c>
      <c r="J61" s="118">
        <v>0</v>
      </c>
      <c r="K61" s="118">
        <v>0</v>
      </c>
    </row>
    <row r="62" spans="1:11" s="1" customFormat="1" ht="12.75" x14ac:dyDescent="0.2">
      <c r="A62" s="25">
        <v>52</v>
      </c>
      <c r="B62" s="26" t="s">
        <v>122</v>
      </c>
      <c r="C62" s="10" t="s">
        <v>26</v>
      </c>
      <c r="D62" s="117">
        <f t="shared" si="2"/>
        <v>18925311</v>
      </c>
      <c r="E62" s="118">
        <v>7362189</v>
      </c>
      <c r="F62" s="118">
        <v>0</v>
      </c>
      <c r="G62" s="118">
        <v>5703771</v>
      </c>
      <c r="H62" s="118">
        <v>2332750</v>
      </c>
      <c r="I62" s="118">
        <v>3526601</v>
      </c>
      <c r="J62" s="118">
        <v>0</v>
      </c>
      <c r="K62" s="118">
        <v>0</v>
      </c>
    </row>
    <row r="63" spans="1:11" s="1" customFormat="1" ht="12.75" x14ac:dyDescent="0.2">
      <c r="A63" s="25">
        <v>53</v>
      </c>
      <c r="B63" s="26" t="s">
        <v>123</v>
      </c>
      <c r="C63" s="10" t="s">
        <v>242</v>
      </c>
      <c r="D63" s="117">
        <f t="shared" si="2"/>
        <v>1506261</v>
      </c>
      <c r="E63" s="118">
        <v>0</v>
      </c>
      <c r="F63" s="118">
        <v>0</v>
      </c>
      <c r="G63" s="118">
        <v>1068182</v>
      </c>
      <c r="H63" s="118">
        <v>438079</v>
      </c>
      <c r="I63" s="118">
        <v>0</v>
      </c>
      <c r="J63" s="118">
        <v>0</v>
      </c>
      <c r="K63" s="118">
        <v>0</v>
      </c>
    </row>
    <row r="64" spans="1:11" s="1" customFormat="1" ht="12.75" x14ac:dyDescent="0.2">
      <c r="A64" s="25">
        <v>54</v>
      </c>
      <c r="B64" s="26" t="s">
        <v>124</v>
      </c>
      <c r="C64" s="10" t="s">
        <v>125</v>
      </c>
      <c r="D64" s="117">
        <f t="shared" si="2"/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</row>
    <row r="65" spans="1:11" s="1" customFormat="1" ht="12.75" x14ac:dyDescent="0.2">
      <c r="A65" s="25">
        <v>55</v>
      </c>
      <c r="B65" s="26" t="s">
        <v>246</v>
      </c>
      <c r="C65" s="10" t="s">
        <v>245</v>
      </c>
      <c r="D65" s="117">
        <f t="shared" si="2"/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</row>
    <row r="66" spans="1:11" s="1" customFormat="1" ht="12.75" x14ac:dyDescent="0.2">
      <c r="A66" s="25">
        <v>56</v>
      </c>
      <c r="B66" s="26" t="s">
        <v>258</v>
      </c>
      <c r="C66" s="10" t="s">
        <v>259</v>
      </c>
      <c r="D66" s="117">
        <f t="shared" si="2"/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</row>
    <row r="67" spans="1:11" s="1" customFormat="1" ht="12.75" x14ac:dyDescent="0.2">
      <c r="A67" s="25">
        <v>57</v>
      </c>
      <c r="B67" s="26" t="s">
        <v>126</v>
      </c>
      <c r="C67" s="10" t="s">
        <v>54</v>
      </c>
      <c r="D67" s="117">
        <f t="shared" si="2"/>
        <v>1579589</v>
      </c>
      <c r="E67" s="118">
        <v>0</v>
      </c>
      <c r="F67" s="118">
        <v>0</v>
      </c>
      <c r="G67" s="118">
        <v>1287752</v>
      </c>
      <c r="H67" s="118">
        <v>291837</v>
      </c>
      <c r="I67" s="118">
        <v>0</v>
      </c>
      <c r="J67" s="118">
        <v>0</v>
      </c>
      <c r="K67" s="118">
        <v>0</v>
      </c>
    </row>
    <row r="68" spans="1:11" s="1" customFormat="1" ht="12.75" x14ac:dyDescent="0.2">
      <c r="A68" s="25">
        <v>58</v>
      </c>
      <c r="B68" s="14" t="s">
        <v>127</v>
      </c>
      <c r="C68" s="10" t="s">
        <v>260</v>
      </c>
      <c r="D68" s="117">
        <f t="shared" si="2"/>
        <v>1606561</v>
      </c>
      <c r="E68" s="118">
        <v>0</v>
      </c>
      <c r="F68" s="118">
        <v>0</v>
      </c>
      <c r="G68" s="118">
        <v>1022887</v>
      </c>
      <c r="H68" s="118">
        <v>583674</v>
      </c>
      <c r="I68" s="118">
        <v>0</v>
      </c>
      <c r="J68" s="118">
        <v>0</v>
      </c>
      <c r="K68" s="118">
        <v>0</v>
      </c>
    </row>
    <row r="69" spans="1:11" s="1" customFormat="1" ht="24" x14ac:dyDescent="0.2">
      <c r="A69" s="25">
        <v>59</v>
      </c>
      <c r="B69" s="12" t="s">
        <v>128</v>
      </c>
      <c r="C69" s="10" t="s">
        <v>129</v>
      </c>
      <c r="D69" s="117">
        <f t="shared" si="2"/>
        <v>2037659</v>
      </c>
      <c r="E69" s="118">
        <v>0</v>
      </c>
      <c r="F69" s="118">
        <v>0</v>
      </c>
      <c r="G69" s="118">
        <v>1453985</v>
      </c>
      <c r="H69" s="118">
        <v>583674</v>
      </c>
      <c r="I69" s="118">
        <v>0</v>
      </c>
      <c r="J69" s="118">
        <v>0</v>
      </c>
      <c r="K69" s="118">
        <v>0</v>
      </c>
    </row>
    <row r="70" spans="1:11" s="1" customFormat="1" ht="23.25" customHeight="1" x14ac:dyDescent="0.2">
      <c r="A70" s="25">
        <v>60</v>
      </c>
      <c r="B70" s="14" t="s">
        <v>130</v>
      </c>
      <c r="C70" s="10" t="s">
        <v>261</v>
      </c>
      <c r="D70" s="117">
        <f t="shared" si="2"/>
        <v>2212778</v>
      </c>
      <c r="E70" s="118">
        <v>0</v>
      </c>
      <c r="F70" s="118">
        <v>0</v>
      </c>
      <c r="G70" s="118">
        <v>1840199</v>
      </c>
      <c r="H70" s="118">
        <v>372579</v>
      </c>
      <c r="I70" s="118">
        <v>0</v>
      </c>
      <c r="J70" s="118">
        <v>0</v>
      </c>
      <c r="K70" s="118">
        <v>0</v>
      </c>
    </row>
    <row r="71" spans="1:11" s="1" customFormat="1" ht="27.75" customHeight="1" x14ac:dyDescent="0.2">
      <c r="A71" s="25">
        <v>61</v>
      </c>
      <c r="B71" s="26" t="s">
        <v>131</v>
      </c>
      <c r="C71" s="10" t="s">
        <v>250</v>
      </c>
      <c r="D71" s="117">
        <f t="shared" si="2"/>
        <v>1225024</v>
      </c>
      <c r="E71" s="118">
        <v>0</v>
      </c>
      <c r="F71" s="118">
        <v>0</v>
      </c>
      <c r="G71" s="118">
        <v>738629</v>
      </c>
      <c r="H71" s="118">
        <v>486395</v>
      </c>
      <c r="I71" s="118">
        <v>0</v>
      </c>
      <c r="J71" s="118">
        <v>0</v>
      </c>
      <c r="K71" s="118">
        <v>0</v>
      </c>
    </row>
    <row r="72" spans="1:11" s="1" customFormat="1" ht="24" x14ac:dyDescent="0.2">
      <c r="A72" s="25">
        <v>62</v>
      </c>
      <c r="B72" s="12" t="s">
        <v>132</v>
      </c>
      <c r="C72" s="10" t="s">
        <v>262</v>
      </c>
      <c r="D72" s="117">
        <f t="shared" si="2"/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</row>
    <row r="73" spans="1:11" s="1" customFormat="1" ht="24" x14ac:dyDescent="0.2">
      <c r="A73" s="25">
        <v>63</v>
      </c>
      <c r="B73" s="12" t="s">
        <v>133</v>
      </c>
      <c r="C73" s="10" t="s">
        <v>263</v>
      </c>
      <c r="D73" s="117">
        <f t="shared" si="2"/>
        <v>0</v>
      </c>
      <c r="E73" s="118">
        <v>0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</row>
    <row r="74" spans="1:11" s="1" customFormat="1" ht="12.75" x14ac:dyDescent="0.2">
      <c r="A74" s="25">
        <v>64</v>
      </c>
      <c r="B74" s="14" t="s">
        <v>134</v>
      </c>
      <c r="C74" s="10" t="s">
        <v>264</v>
      </c>
      <c r="D74" s="117">
        <f t="shared" si="2"/>
        <v>6817204</v>
      </c>
      <c r="E74" s="118">
        <v>0</v>
      </c>
      <c r="F74" s="118">
        <v>0</v>
      </c>
      <c r="G74" s="118">
        <v>4651282</v>
      </c>
      <c r="H74" s="118">
        <v>2165922</v>
      </c>
      <c r="I74" s="118">
        <v>0</v>
      </c>
      <c r="J74" s="118">
        <v>0</v>
      </c>
      <c r="K74" s="118">
        <v>0</v>
      </c>
    </row>
    <row r="75" spans="1:11" s="1" customFormat="1" ht="12.75" x14ac:dyDescent="0.2">
      <c r="A75" s="25">
        <v>65</v>
      </c>
      <c r="B75" s="14" t="s">
        <v>135</v>
      </c>
      <c r="C75" s="10" t="s">
        <v>53</v>
      </c>
      <c r="D75" s="117">
        <f t="shared" si="2"/>
        <v>7285802</v>
      </c>
      <c r="E75" s="118">
        <v>3170892</v>
      </c>
      <c r="F75" s="118">
        <v>0</v>
      </c>
      <c r="G75" s="118">
        <v>2920324</v>
      </c>
      <c r="H75" s="118">
        <v>1194586</v>
      </c>
      <c r="I75" s="118">
        <v>0</v>
      </c>
      <c r="J75" s="118">
        <v>0</v>
      </c>
      <c r="K75" s="118">
        <v>0</v>
      </c>
    </row>
    <row r="76" spans="1:11" s="1" customFormat="1" ht="12.75" x14ac:dyDescent="0.2">
      <c r="A76" s="25">
        <v>66</v>
      </c>
      <c r="B76" s="14" t="s">
        <v>136</v>
      </c>
      <c r="C76" s="10" t="s">
        <v>265</v>
      </c>
      <c r="D76" s="117">
        <f t="shared" ref="D76:D96" si="3">SUM(E76:K76)</f>
        <v>9455244</v>
      </c>
      <c r="E76" s="118">
        <v>0</v>
      </c>
      <c r="F76" s="118">
        <v>0</v>
      </c>
      <c r="G76" s="118">
        <v>6407006</v>
      </c>
      <c r="H76" s="118">
        <v>3048238</v>
      </c>
      <c r="I76" s="118">
        <v>0</v>
      </c>
      <c r="J76" s="118">
        <v>0</v>
      </c>
      <c r="K76" s="118">
        <v>0</v>
      </c>
    </row>
    <row r="77" spans="1:11" s="1" customFormat="1" ht="24" x14ac:dyDescent="0.2">
      <c r="A77" s="25">
        <v>67</v>
      </c>
      <c r="B77" s="14" t="s">
        <v>137</v>
      </c>
      <c r="C77" s="10" t="s">
        <v>266</v>
      </c>
      <c r="D77" s="117">
        <f t="shared" si="3"/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</row>
    <row r="78" spans="1:11" s="1" customFormat="1" ht="24" x14ac:dyDescent="0.2">
      <c r="A78" s="25">
        <v>68</v>
      </c>
      <c r="B78" s="12" t="s">
        <v>138</v>
      </c>
      <c r="C78" s="10" t="s">
        <v>267</v>
      </c>
      <c r="D78" s="117">
        <f t="shared" si="3"/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</row>
    <row r="79" spans="1:11" s="1" customFormat="1" ht="24" x14ac:dyDescent="0.2">
      <c r="A79" s="25">
        <v>69</v>
      </c>
      <c r="B79" s="14" t="s">
        <v>139</v>
      </c>
      <c r="C79" s="10" t="s">
        <v>268</v>
      </c>
      <c r="D79" s="117">
        <f t="shared" si="3"/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</row>
    <row r="80" spans="1:11" s="1" customFormat="1" ht="24" x14ac:dyDescent="0.2">
      <c r="A80" s="25">
        <v>70</v>
      </c>
      <c r="B80" s="14" t="s">
        <v>140</v>
      </c>
      <c r="C80" s="10" t="s">
        <v>269</v>
      </c>
      <c r="D80" s="117">
        <f t="shared" si="3"/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</row>
    <row r="81" spans="1:11" s="1" customFormat="1" ht="24" x14ac:dyDescent="0.2">
      <c r="A81" s="25">
        <v>71</v>
      </c>
      <c r="B81" s="12" t="s">
        <v>141</v>
      </c>
      <c r="C81" s="10" t="s">
        <v>270</v>
      </c>
      <c r="D81" s="117">
        <f t="shared" si="3"/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</row>
    <row r="82" spans="1:11" s="1" customFormat="1" ht="24" x14ac:dyDescent="0.2">
      <c r="A82" s="25">
        <v>72</v>
      </c>
      <c r="B82" s="12" t="s">
        <v>142</v>
      </c>
      <c r="C82" s="10" t="s">
        <v>271</v>
      </c>
      <c r="D82" s="117">
        <f t="shared" si="3"/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</row>
    <row r="83" spans="1:11" s="1" customFormat="1" ht="24" x14ac:dyDescent="0.2">
      <c r="A83" s="25">
        <v>73</v>
      </c>
      <c r="B83" s="12" t="s">
        <v>143</v>
      </c>
      <c r="C83" s="10" t="s">
        <v>272</v>
      </c>
      <c r="D83" s="117">
        <f t="shared" si="3"/>
        <v>0</v>
      </c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</row>
    <row r="84" spans="1:11" s="1" customFormat="1" ht="12.75" x14ac:dyDescent="0.2">
      <c r="A84" s="25">
        <v>74</v>
      </c>
      <c r="B84" s="26" t="s">
        <v>144</v>
      </c>
      <c r="C84" s="10" t="s">
        <v>145</v>
      </c>
      <c r="D84" s="117">
        <f t="shared" si="3"/>
        <v>10018103</v>
      </c>
      <c r="E84" s="118">
        <v>4140895</v>
      </c>
      <c r="F84" s="118">
        <v>0</v>
      </c>
      <c r="G84" s="118">
        <v>4240059</v>
      </c>
      <c r="H84" s="118">
        <v>1637149</v>
      </c>
      <c r="I84" s="118">
        <v>0</v>
      </c>
      <c r="J84" s="118">
        <v>0</v>
      </c>
      <c r="K84" s="118">
        <v>0</v>
      </c>
    </row>
    <row r="85" spans="1:11" s="1" customFormat="1" ht="12.75" x14ac:dyDescent="0.2">
      <c r="A85" s="25">
        <v>75</v>
      </c>
      <c r="B85" s="12" t="s">
        <v>146</v>
      </c>
      <c r="C85" s="10" t="s">
        <v>273</v>
      </c>
      <c r="D85" s="117">
        <f t="shared" si="3"/>
        <v>13756115</v>
      </c>
      <c r="E85" s="118">
        <v>2690270</v>
      </c>
      <c r="F85" s="118">
        <v>0</v>
      </c>
      <c r="G85" s="118">
        <v>8728219</v>
      </c>
      <c r="H85" s="118">
        <v>2337626</v>
      </c>
      <c r="I85" s="118">
        <v>0</v>
      </c>
      <c r="J85" s="118">
        <v>0</v>
      </c>
      <c r="K85" s="118">
        <v>0</v>
      </c>
    </row>
    <row r="86" spans="1:11" s="1" customFormat="1" ht="12.75" x14ac:dyDescent="0.2">
      <c r="A86" s="25">
        <v>76</v>
      </c>
      <c r="B86" s="26" t="s">
        <v>147</v>
      </c>
      <c r="C86" s="10" t="s">
        <v>36</v>
      </c>
      <c r="D86" s="117">
        <f t="shared" si="3"/>
        <v>18274089</v>
      </c>
      <c r="E86" s="118">
        <v>7852689</v>
      </c>
      <c r="F86" s="118">
        <v>0</v>
      </c>
      <c r="G86" s="118">
        <v>7493339</v>
      </c>
      <c r="H86" s="118">
        <v>2928061</v>
      </c>
      <c r="I86" s="118">
        <v>0</v>
      </c>
      <c r="J86" s="118">
        <v>0</v>
      </c>
      <c r="K86" s="118">
        <v>0</v>
      </c>
    </row>
    <row r="87" spans="1:11" s="1" customFormat="1" ht="12.75" x14ac:dyDescent="0.2">
      <c r="A87" s="25">
        <v>77</v>
      </c>
      <c r="B87" s="12" t="s">
        <v>148</v>
      </c>
      <c r="C87" s="10" t="s">
        <v>38</v>
      </c>
      <c r="D87" s="117">
        <f t="shared" si="3"/>
        <v>2075525</v>
      </c>
      <c r="E87" s="118">
        <v>0</v>
      </c>
      <c r="F87" s="118">
        <v>0</v>
      </c>
      <c r="G87" s="118">
        <v>1473368</v>
      </c>
      <c r="H87" s="118">
        <v>602157</v>
      </c>
      <c r="I87" s="118">
        <v>0</v>
      </c>
      <c r="J87" s="118">
        <v>0</v>
      </c>
      <c r="K87" s="118">
        <v>0</v>
      </c>
    </row>
    <row r="88" spans="1:11" s="1" customFormat="1" ht="13.5" customHeight="1" x14ac:dyDescent="0.2">
      <c r="A88" s="25">
        <v>78</v>
      </c>
      <c r="B88" s="12" t="s">
        <v>149</v>
      </c>
      <c r="C88" s="10" t="s">
        <v>37</v>
      </c>
      <c r="D88" s="117">
        <f t="shared" si="3"/>
        <v>137575033</v>
      </c>
      <c r="E88" s="118">
        <v>44476273</v>
      </c>
      <c r="F88" s="118">
        <v>0</v>
      </c>
      <c r="G88" s="118">
        <v>8146565</v>
      </c>
      <c r="H88" s="118">
        <v>6598549</v>
      </c>
      <c r="I88" s="118">
        <f>19695216-6</f>
        <v>19695210</v>
      </c>
      <c r="J88" s="118">
        <v>0</v>
      </c>
      <c r="K88" s="118">
        <v>58658436</v>
      </c>
    </row>
    <row r="89" spans="1:11" s="1" customFormat="1" ht="14.25" customHeight="1" x14ac:dyDescent="0.2">
      <c r="A89" s="25">
        <v>79</v>
      </c>
      <c r="B89" s="12" t="s">
        <v>150</v>
      </c>
      <c r="C89" s="10" t="s">
        <v>52</v>
      </c>
      <c r="D89" s="117">
        <f t="shared" si="3"/>
        <v>18200894</v>
      </c>
      <c r="E89" s="118">
        <v>10807316</v>
      </c>
      <c r="F89" s="118">
        <v>5742541</v>
      </c>
      <c r="G89" s="118">
        <v>1064445</v>
      </c>
      <c r="H89" s="118">
        <v>586592</v>
      </c>
      <c r="I89" s="118">
        <v>0</v>
      </c>
      <c r="J89" s="118">
        <v>0</v>
      </c>
      <c r="K89" s="118">
        <v>0</v>
      </c>
    </row>
    <row r="90" spans="1:11" s="1" customFormat="1" ht="12.75" x14ac:dyDescent="0.2">
      <c r="A90" s="25">
        <v>80</v>
      </c>
      <c r="B90" s="12" t="s">
        <v>151</v>
      </c>
      <c r="C90" s="10" t="s">
        <v>254</v>
      </c>
      <c r="D90" s="117">
        <f t="shared" si="3"/>
        <v>12959250</v>
      </c>
      <c r="E90" s="118">
        <v>2329850</v>
      </c>
      <c r="F90" s="118">
        <v>0</v>
      </c>
      <c r="G90" s="118">
        <v>6641374</v>
      </c>
      <c r="H90" s="118">
        <v>3988026</v>
      </c>
      <c r="I90" s="118">
        <v>0</v>
      </c>
      <c r="J90" s="118">
        <v>0</v>
      </c>
      <c r="K90" s="118">
        <v>0</v>
      </c>
    </row>
    <row r="91" spans="1:11" s="1" customFormat="1" ht="12.75" x14ac:dyDescent="0.2">
      <c r="A91" s="25">
        <v>81</v>
      </c>
      <c r="B91" s="12" t="s">
        <v>152</v>
      </c>
      <c r="C91" s="10" t="s">
        <v>391</v>
      </c>
      <c r="D91" s="117">
        <f t="shared" si="3"/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</row>
    <row r="92" spans="1:11" s="1" customFormat="1" ht="12.75" x14ac:dyDescent="0.2">
      <c r="A92" s="25">
        <v>82</v>
      </c>
      <c r="B92" s="14" t="s">
        <v>153</v>
      </c>
      <c r="C92" s="10" t="s">
        <v>287</v>
      </c>
      <c r="D92" s="117">
        <f t="shared" si="3"/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</row>
    <row r="93" spans="1:11" s="1" customFormat="1" ht="24" x14ac:dyDescent="0.2">
      <c r="A93" s="128">
        <v>83</v>
      </c>
      <c r="B93" s="131" t="s">
        <v>154</v>
      </c>
      <c r="C93" s="17" t="s">
        <v>274</v>
      </c>
      <c r="D93" s="117">
        <f t="shared" si="3"/>
        <v>3891045</v>
      </c>
      <c r="E93" s="118">
        <v>2170186</v>
      </c>
      <c r="F93" s="118">
        <v>371416</v>
      </c>
      <c r="G93" s="118">
        <v>380400</v>
      </c>
      <c r="H93" s="118">
        <v>183781</v>
      </c>
      <c r="I93" s="118">
        <v>0</v>
      </c>
      <c r="J93" s="118">
        <v>0</v>
      </c>
      <c r="K93" s="118">
        <v>785262</v>
      </c>
    </row>
    <row r="94" spans="1:11" s="1" customFormat="1" ht="36" x14ac:dyDescent="0.2">
      <c r="A94" s="129"/>
      <c r="B94" s="132"/>
      <c r="C94" s="10" t="s">
        <v>389</v>
      </c>
      <c r="D94" s="117">
        <f t="shared" si="3"/>
        <v>3891045</v>
      </c>
      <c r="E94" s="118">
        <v>2170186</v>
      </c>
      <c r="F94" s="118">
        <v>371416</v>
      </c>
      <c r="G94" s="118">
        <v>380400</v>
      </c>
      <c r="H94" s="118">
        <v>183781</v>
      </c>
      <c r="I94" s="118">
        <v>0</v>
      </c>
      <c r="J94" s="118">
        <v>0</v>
      </c>
      <c r="K94" s="118">
        <v>785262</v>
      </c>
    </row>
    <row r="95" spans="1:11" s="1" customFormat="1" ht="24" x14ac:dyDescent="0.2">
      <c r="A95" s="129"/>
      <c r="B95" s="132"/>
      <c r="C95" s="10" t="s">
        <v>275</v>
      </c>
      <c r="D95" s="117">
        <f t="shared" si="3"/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</row>
    <row r="96" spans="1:11" s="1" customFormat="1" ht="36" x14ac:dyDescent="0.2">
      <c r="A96" s="130"/>
      <c r="B96" s="133"/>
      <c r="C96" s="28" t="s">
        <v>390</v>
      </c>
      <c r="D96" s="117">
        <f t="shared" si="3"/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</row>
    <row r="97" spans="1:11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</row>
    <row r="98" spans="1:11" s="1" customFormat="1" ht="12.75" x14ac:dyDescent="0.2">
      <c r="A98" s="25">
        <v>85</v>
      </c>
      <c r="B98" s="14" t="s">
        <v>156</v>
      </c>
      <c r="C98" s="10" t="s">
        <v>157</v>
      </c>
      <c r="D98" s="117">
        <f t="shared" ref="D98:D129" si="4">SUM(E98:K98)</f>
        <v>429721</v>
      </c>
      <c r="E98" s="118">
        <v>0</v>
      </c>
      <c r="F98" s="118">
        <v>0</v>
      </c>
      <c r="G98" s="118">
        <v>305204</v>
      </c>
      <c r="H98" s="118">
        <v>124517</v>
      </c>
      <c r="I98" s="118">
        <v>0</v>
      </c>
      <c r="J98" s="118">
        <v>0</v>
      </c>
      <c r="K98" s="118">
        <v>0</v>
      </c>
    </row>
    <row r="99" spans="1:11" s="1" customFormat="1" ht="12.75" x14ac:dyDescent="0.2">
      <c r="A99" s="25">
        <v>86</v>
      </c>
      <c r="B99" s="26" t="s">
        <v>158</v>
      </c>
      <c r="C99" s="10" t="s">
        <v>159</v>
      </c>
      <c r="D99" s="117">
        <f t="shared" si="4"/>
        <v>17369225</v>
      </c>
      <c r="E99" s="118">
        <v>8329805</v>
      </c>
      <c r="F99" s="118">
        <v>0</v>
      </c>
      <c r="G99" s="118">
        <v>5822334</v>
      </c>
      <c r="H99" s="118">
        <v>3217086</v>
      </c>
      <c r="I99" s="118">
        <v>0</v>
      </c>
      <c r="J99" s="118">
        <v>0</v>
      </c>
      <c r="K99" s="118">
        <v>0</v>
      </c>
    </row>
    <row r="100" spans="1:11" s="1" customFormat="1" ht="12.75" x14ac:dyDescent="0.2">
      <c r="A100" s="25">
        <v>87</v>
      </c>
      <c r="B100" s="14" t="s">
        <v>160</v>
      </c>
      <c r="C100" s="10" t="s">
        <v>28</v>
      </c>
      <c r="D100" s="117">
        <f t="shared" si="4"/>
        <v>1233286</v>
      </c>
      <c r="E100" s="118">
        <v>0</v>
      </c>
      <c r="F100" s="118">
        <v>0</v>
      </c>
      <c r="G100" s="118">
        <v>903395</v>
      </c>
      <c r="H100" s="118">
        <v>329891</v>
      </c>
      <c r="I100" s="118">
        <v>0</v>
      </c>
      <c r="J100" s="118">
        <v>0</v>
      </c>
      <c r="K100" s="118">
        <v>0</v>
      </c>
    </row>
    <row r="101" spans="1:11" s="1" customFormat="1" ht="12.75" x14ac:dyDescent="0.2">
      <c r="A101" s="25">
        <v>88</v>
      </c>
      <c r="B101" s="26" t="s">
        <v>161</v>
      </c>
      <c r="C101" s="10" t="s">
        <v>12</v>
      </c>
      <c r="D101" s="117">
        <f t="shared" si="4"/>
        <v>753773</v>
      </c>
      <c r="E101" s="118">
        <v>0</v>
      </c>
      <c r="F101" s="118">
        <v>0</v>
      </c>
      <c r="G101" s="118">
        <v>390841</v>
      </c>
      <c r="H101" s="118">
        <v>362932</v>
      </c>
      <c r="I101" s="118">
        <v>0</v>
      </c>
      <c r="J101" s="118">
        <v>0</v>
      </c>
      <c r="K101" s="118">
        <v>0</v>
      </c>
    </row>
    <row r="102" spans="1:11" s="1" customFormat="1" ht="12.75" x14ac:dyDescent="0.2">
      <c r="A102" s="25">
        <v>89</v>
      </c>
      <c r="B102" s="26" t="s">
        <v>162</v>
      </c>
      <c r="C102" s="10" t="s">
        <v>27</v>
      </c>
      <c r="D102" s="117">
        <f t="shared" si="4"/>
        <v>4713836</v>
      </c>
      <c r="E102" s="118">
        <v>1171213</v>
      </c>
      <c r="F102" s="118">
        <v>0</v>
      </c>
      <c r="G102" s="118">
        <v>2538851</v>
      </c>
      <c r="H102" s="118">
        <v>1003772</v>
      </c>
      <c r="I102" s="118">
        <v>0</v>
      </c>
      <c r="J102" s="118">
        <v>0</v>
      </c>
      <c r="K102" s="118">
        <v>0</v>
      </c>
    </row>
    <row r="103" spans="1:11" s="1" customFormat="1" ht="12.75" x14ac:dyDescent="0.2">
      <c r="A103" s="25">
        <v>90</v>
      </c>
      <c r="B103" s="14" t="s">
        <v>163</v>
      </c>
      <c r="C103" s="10" t="s">
        <v>45</v>
      </c>
      <c r="D103" s="117">
        <f t="shared" si="4"/>
        <v>3240626</v>
      </c>
      <c r="E103" s="118">
        <v>1862581</v>
      </c>
      <c r="F103" s="118">
        <v>0</v>
      </c>
      <c r="G103" s="118">
        <v>933859</v>
      </c>
      <c r="H103" s="118">
        <v>444186</v>
      </c>
      <c r="I103" s="118">
        <v>0</v>
      </c>
      <c r="J103" s="118">
        <v>0</v>
      </c>
      <c r="K103" s="118">
        <v>0</v>
      </c>
    </row>
    <row r="104" spans="1:11" s="1" customFormat="1" ht="12.75" x14ac:dyDescent="0.2">
      <c r="A104" s="25">
        <v>91</v>
      </c>
      <c r="B104" s="14" t="s">
        <v>164</v>
      </c>
      <c r="C104" s="10" t="s">
        <v>33</v>
      </c>
      <c r="D104" s="117">
        <f t="shared" si="4"/>
        <v>4604314</v>
      </c>
      <c r="E104" s="118">
        <v>2731741</v>
      </c>
      <c r="F104" s="118">
        <v>0</v>
      </c>
      <c r="G104" s="118">
        <v>1364040</v>
      </c>
      <c r="H104" s="118">
        <v>508533</v>
      </c>
      <c r="I104" s="118">
        <v>0</v>
      </c>
      <c r="J104" s="118">
        <v>0</v>
      </c>
      <c r="K104" s="118">
        <v>0</v>
      </c>
    </row>
    <row r="105" spans="1:11" s="1" customFormat="1" ht="12.75" x14ac:dyDescent="0.2">
      <c r="A105" s="25">
        <v>92</v>
      </c>
      <c r="B105" s="12" t="s">
        <v>165</v>
      </c>
      <c r="C105" s="10" t="s">
        <v>29</v>
      </c>
      <c r="D105" s="117">
        <f t="shared" si="4"/>
        <v>0</v>
      </c>
      <c r="E105" s="118">
        <v>0</v>
      </c>
      <c r="F105" s="118">
        <v>0</v>
      </c>
      <c r="G105" s="118">
        <v>0</v>
      </c>
      <c r="H105" s="118">
        <v>0</v>
      </c>
      <c r="I105" s="118">
        <v>0</v>
      </c>
      <c r="J105" s="118">
        <v>0</v>
      </c>
      <c r="K105" s="118">
        <v>0</v>
      </c>
    </row>
    <row r="106" spans="1:11" s="1" customFormat="1" ht="12.75" x14ac:dyDescent="0.2">
      <c r="A106" s="25">
        <v>93</v>
      </c>
      <c r="B106" s="12" t="s">
        <v>166</v>
      </c>
      <c r="C106" s="10" t="s">
        <v>30</v>
      </c>
      <c r="D106" s="117">
        <f t="shared" si="4"/>
        <v>842436</v>
      </c>
      <c r="E106" s="118">
        <v>0</v>
      </c>
      <c r="F106" s="118">
        <v>0</v>
      </c>
      <c r="G106" s="118">
        <v>0</v>
      </c>
      <c r="H106" s="118">
        <v>842436</v>
      </c>
      <c r="I106" s="118">
        <v>0</v>
      </c>
      <c r="J106" s="118">
        <v>0</v>
      </c>
      <c r="K106" s="118">
        <v>0</v>
      </c>
    </row>
    <row r="107" spans="1:11" s="1" customFormat="1" ht="12.75" x14ac:dyDescent="0.2">
      <c r="A107" s="25">
        <v>94</v>
      </c>
      <c r="B107" s="26" t="s">
        <v>167</v>
      </c>
      <c r="C107" s="10" t="s">
        <v>14</v>
      </c>
      <c r="D107" s="117">
        <f t="shared" si="4"/>
        <v>644824</v>
      </c>
      <c r="E107" s="118">
        <v>0</v>
      </c>
      <c r="F107" s="118">
        <v>0</v>
      </c>
      <c r="G107" s="118">
        <v>304761</v>
      </c>
      <c r="H107" s="118">
        <v>340063</v>
      </c>
      <c r="I107" s="118">
        <v>0</v>
      </c>
      <c r="J107" s="118">
        <v>0</v>
      </c>
      <c r="K107" s="118">
        <v>0</v>
      </c>
    </row>
    <row r="108" spans="1:11" s="1" customFormat="1" ht="12.75" x14ac:dyDescent="0.2">
      <c r="A108" s="25">
        <v>95</v>
      </c>
      <c r="B108" s="12" t="s">
        <v>168</v>
      </c>
      <c r="C108" s="10" t="s">
        <v>31</v>
      </c>
      <c r="D108" s="117">
        <f t="shared" si="4"/>
        <v>457211</v>
      </c>
      <c r="E108" s="118">
        <v>0</v>
      </c>
      <c r="F108" s="118">
        <v>0</v>
      </c>
      <c r="G108" s="118">
        <v>0</v>
      </c>
      <c r="H108" s="118">
        <v>457211</v>
      </c>
      <c r="I108" s="118">
        <v>0</v>
      </c>
      <c r="J108" s="118">
        <v>0</v>
      </c>
      <c r="K108" s="118">
        <v>0</v>
      </c>
    </row>
    <row r="109" spans="1:11" s="1" customFormat="1" ht="12" customHeight="1" x14ac:dyDescent="0.2">
      <c r="A109" s="25">
        <v>96</v>
      </c>
      <c r="B109" s="12" t="s">
        <v>169</v>
      </c>
      <c r="C109" s="10" t="s">
        <v>15</v>
      </c>
      <c r="D109" s="117">
        <f t="shared" si="4"/>
        <v>1745696</v>
      </c>
      <c r="E109" s="118">
        <v>0</v>
      </c>
      <c r="F109" s="118">
        <v>0</v>
      </c>
      <c r="G109" s="118">
        <v>1241921</v>
      </c>
      <c r="H109" s="118">
        <v>503775</v>
      </c>
      <c r="I109" s="118">
        <v>0</v>
      </c>
      <c r="J109" s="118">
        <v>0</v>
      </c>
      <c r="K109" s="118">
        <v>0</v>
      </c>
    </row>
    <row r="110" spans="1:11" s="22" customFormat="1" ht="12.75" x14ac:dyDescent="0.2">
      <c r="A110" s="25">
        <v>97</v>
      </c>
      <c r="B110" s="24" t="s">
        <v>170</v>
      </c>
      <c r="C110" s="21" t="s">
        <v>13</v>
      </c>
      <c r="D110" s="117">
        <f t="shared" si="4"/>
        <v>12619531</v>
      </c>
      <c r="E110" s="118">
        <v>9043647</v>
      </c>
      <c r="F110" s="118">
        <v>0</v>
      </c>
      <c r="G110" s="118">
        <v>2402343</v>
      </c>
      <c r="H110" s="118">
        <v>1173541</v>
      </c>
      <c r="I110" s="118">
        <v>0</v>
      </c>
      <c r="J110" s="118">
        <v>0</v>
      </c>
      <c r="K110" s="118">
        <v>0</v>
      </c>
    </row>
    <row r="111" spans="1:11" s="1" customFormat="1" ht="12.75" x14ac:dyDescent="0.2">
      <c r="A111" s="25">
        <v>98</v>
      </c>
      <c r="B111" s="26" t="s">
        <v>171</v>
      </c>
      <c r="C111" s="10" t="s">
        <v>32</v>
      </c>
      <c r="D111" s="117">
        <f t="shared" si="4"/>
        <v>1166105</v>
      </c>
      <c r="E111" s="118">
        <v>0</v>
      </c>
      <c r="F111" s="118">
        <v>0</v>
      </c>
      <c r="G111" s="118">
        <v>827574</v>
      </c>
      <c r="H111" s="118">
        <v>338531</v>
      </c>
      <c r="I111" s="118">
        <v>0</v>
      </c>
      <c r="J111" s="118">
        <v>0</v>
      </c>
      <c r="K111" s="118">
        <v>0</v>
      </c>
    </row>
    <row r="112" spans="1:11" s="1" customFormat="1" ht="12.75" x14ac:dyDescent="0.2">
      <c r="A112" s="25">
        <v>99</v>
      </c>
      <c r="B112" s="26" t="s">
        <v>172</v>
      </c>
      <c r="C112" s="10" t="s">
        <v>55</v>
      </c>
      <c r="D112" s="117">
        <f t="shared" si="4"/>
        <v>1998612</v>
      </c>
      <c r="E112" s="118">
        <v>0</v>
      </c>
      <c r="F112" s="118">
        <v>0</v>
      </c>
      <c r="G112" s="118">
        <v>1410473</v>
      </c>
      <c r="H112" s="118">
        <v>588139</v>
      </c>
      <c r="I112" s="118">
        <v>0</v>
      </c>
      <c r="J112" s="118">
        <v>0</v>
      </c>
      <c r="K112" s="118">
        <v>0</v>
      </c>
    </row>
    <row r="113" spans="1:11" s="1" customFormat="1" ht="12.75" x14ac:dyDescent="0.2">
      <c r="A113" s="25">
        <v>100</v>
      </c>
      <c r="B113" s="12" t="s">
        <v>173</v>
      </c>
      <c r="C113" s="10" t="s">
        <v>34</v>
      </c>
      <c r="D113" s="117">
        <f t="shared" si="4"/>
        <v>6659911</v>
      </c>
      <c r="E113" s="118">
        <v>2540800</v>
      </c>
      <c r="F113" s="118">
        <v>0</v>
      </c>
      <c r="G113" s="118">
        <v>3105728</v>
      </c>
      <c r="H113" s="118">
        <v>1013383</v>
      </c>
      <c r="I113" s="118">
        <v>0</v>
      </c>
      <c r="J113" s="118">
        <v>0</v>
      </c>
      <c r="K113" s="118">
        <v>0</v>
      </c>
    </row>
    <row r="114" spans="1:11" s="1" customFormat="1" ht="12.75" x14ac:dyDescent="0.2">
      <c r="A114" s="25">
        <v>101</v>
      </c>
      <c r="B114" s="14" t="s">
        <v>174</v>
      </c>
      <c r="C114" s="10" t="s">
        <v>243</v>
      </c>
      <c r="D114" s="117">
        <f t="shared" si="4"/>
        <v>398844</v>
      </c>
      <c r="E114" s="118">
        <v>0</v>
      </c>
      <c r="F114" s="118">
        <v>0</v>
      </c>
      <c r="G114" s="118">
        <v>0</v>
      </c>
      <c r="H114" s="118">
        <v>398844</v>
      </c>
      <c r="I114" s="118">
        <v>0</v>
      </c>
      <c r="J114" s="118">
        <v>0</v>
      </c>
      <c r="K114" s="118">
        <v>0</v>
      </c>
    </row>
    <row r="115" spans="1:11" s="1" customFormat="1" ht="13.5" customHeight="1" x14ac:dyDescent="0.2">
      <c r="A115" s="25">
        <v>102</v>
      </c>
      <c r="B115" s="12" t="s">
        <v>175</v>
      </c>
      <c r="C115" s="10" t="s">
        <v>176</v>
      </c>
      <c r="D115" s="117">
        <f t="shared" si="4"/>
        <v>0</v>
      </c>
      <c r="E115" s="118">
        <v>0</v>
      </c>
      <c r="F115" s="118">
        <v>0</v>
      </c>
      <c r="G115" s="118">
        <v>0</v>
      </c>
      <c r="H115" s="118">
        <v>0</v>
      </c>
      <c r="I115" s="118">
        <v>0</v>
      </c>
      <c r="J115" s="118">
        <v>0</v>
      </c>
      <c r="K115" s="118">
        <v>0</v>
      </c>
    </row>
    <row r="116" spans="1:11" s="1" customFormat="1" ht="12.75" x14ac:dyDescent="0.2">
      <c r="A116" s="25">
        <v>103</v>
      </c>
      <c r="B116" s="12" t="s">
        <v>177</v>
      </c>
      <c r="C116" s="10" t="s">
        <v>178</v>
      </c>
      <c r="D116" s="117">
        <f t="shared" si="4"/>
        <v>0</v>
      </c>
      <c r="E116" s="118">
        <v>0</v>
      </c>
      <c r="F116" s="118">
        <v>0</v>
      </c>
      <c r="G116" s="118">
        <v>0</v>
      </c>
      <c r="H116" s="118">
        <v>0</v>
      </c>
      <c r="I116" s="118">
        <v>0</v>
      </c>
      <c r="J116" s="118">
        <v>0</v>
      </c>
      <c r="K116" s="118">
        <v>0</v>
      </c>
    </row>
    <row r="117" spans="1:11" s="1" customFormat="1" ht="12.75" x14ac:dyDescent="0.2">
      <c r="A117" s="25">
        <v>104</v>
      </c>
      <c r="B117" s="26" t="s">
        <v>179</v>
      </c>
      <c r="C117" s="10" t="s">
        <v>180</v>
      </c>
      <c r="D117" s="117">
        <f t="shared" si="4"/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</row>
    <row r="118" spans="1:11" s="1" customFormat="1" ht="12.75" x14ac:dyDescent="0.2">
      <c r="A118" s="25">
        <v>105</v>
      </c>
      <c r="B118" s="26" t="s">
        <v>181</v>
      </c>
      <c r="C118" s="10" t="s">
        <v>182</v>
      </c>
      <c r="D118" s="117">
        <f t="shared" si="4"/>
        <v>0</v>
      </c>
      <c r="E118" s="118">
        <v>0</v>
      </c>
      <c r="F118" s="118">
        <v>0</v>
      </c>
      <c r="G118" s="118">
        <v>0</v>
      </c>
      <c r="H118" s="118">
        <v>0</v>
      </c>
      <c r="I118" s="118">
        <v>0</v>
      </c>
      <c r="J118" s="118">
        <v>0</v>
      </c>
      <c r="K118" s="118">
        <v>0</v>
      </c>
    </row>
    <row r="119" spans="1:11" s="1" customFormat="1" ht="12.75" customHeight="1" x14ac:dyDescent="0.2">
      <c r="A119" s="25">
        <v>106</v>
      </c>
      <c r="B119" s="26" t="s">
        <v>183</v>
      </c>
      <c r="C119" s="10" t="s">
        <v>184</v>
      </c>
      <c r="D119" s="117">
        <f t="shared" si="4"/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0</v>
      </c>
      <c r="K119" s="118">
        <v>0</v>
      </c>
    </row>
    <row r="120" spans="1:11" s="1" customFormat="1" ht="24" x14ac:dyDescent="0.2">
      <c r="A120" s="25">
        <v>107</v>
      </c>
      <c r="B120" s="26" t="s">
        <v>185</v>
      </c>
      <c r="C120" s="10" t="s">
        <v>186</v>
      </c>
      <c r="D120" s="117">
        <f t="shared" si="4"/>
        <v>0</v>
      </c>
      <c r="E120" s="118">
        <v>0</v>
      </c>
      <c r="F120" s="118">
        <v>0</v>
      </c>
      <c r="G120" s="118">
        <v>0</v>
      </c>
      <c r="H120" s="118">
        <v>0</v>
      </c>
      <c r="I120" s="118">
        <v>0</v>
      </c>
      <c r="J120" s="118">
        <v>0</v>
      </c>
      <c r="K120" s="118">
        <v>0</v>
      </c>
    </row>
    <row r="121" spans="1:11" s="1" customFormat="1" ht="12.75" x14ac:dyDescent="0.2">
      <c r="A121" s="25">
        <v>108</v>
      </c>
      <c r="B121" s="26" t="s">
        <v>187</v>
      </c>
      <c r="C121" s="10" t="s">
        <v>188</v>
      </c>
      <c r="D121" s="117">
        <f t="shared" si="4"/>
        <v>529385</v>
      </c>
      <c r="E121" s="118">
        <v>0</v>
      </c>
      <c r="F121" s="118">
        <v>529385</v>
      </c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</row>
    <row r="122" spans="1:11" s="1" customFormat="1" ht="12.75" x14ac:dyDescent="0.2">
      <c r="A122" s="25">
        <v>109</v>
      </c>
      <c r="B122" s="26" t="s">
        <v>189</v>
      </c>
      <c r="C122" s="10" t="s">
        <v>190</v>
      </c>
      <c r="D122" s="117">
        <f t="shared" si="4"/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v>0</v>
      </c>
    </row>
    <row r="123" spans="1:11" s="1" customFormat="1" ht="12.75" x14ac:dyDescent="0.2">
      <c r="A123" s="25">
        <v>110</v>
      </c>
      <c r="B123" s="18" t="s">
        <v>191</v>
      </c>
      <c r="C123" s="16" t="s">
        <v>192</v>
      </c>
      <c r="D123" s="117">
        <f t="shared" si="4"/>
        <v>72051271</v>
      </c>
      <c r="E123" s="118">
        <v>26228851</v>
      </c>
      <c r="F123" s="118">
        <v>45822420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</row>
    <row r="124" spans="1:11" s="1" customFormat="1" ht="12.75" x14ac:dyDescent="0.2">
      <c r="A124" s="25">
        <v>111</v>
      </c>
      <c r="B124" s="18" t="s">
        <v>276</v>
      </c>
      <c r="C124" s="16" t="s">
        <v>252</v>
      </c>
      <c r="D124" s="117">
        <f t="shared" si="4"/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</row>
    <row r="125" spans="1:11" s="1" customFormat="1" ht="12.75" x14ac:dyDescent="0.2">
      <c r="A125" s="25">
        <v>112</v>
      </c>
      <c r="B125" s="14" t="s">
        <v>193</v>
      </c>
      <c r="C125" s="10" t="s">
        <v>194</v>
      </c>
      <c r="D125" s="117">
        <f t="shared" si="4"/>
        <v>7375500</v>
      </c>
      <c r="E125" s="118">
        <v>0</v>
      </c>
      <c r="F125" s="118">
        <v>7375500</v>
      </c>
      <c r="G125" s="118">
        <v>0</v>
      </c>
      <c r="H125" s="118">
        <v>0</v>
      </c>
      <c r="I125" s="118">
        <v>0</v>
      </c>
      <c r="J125" s="118">
        <v>0</v>
      </c>
      <c r="K125" s="118">
        <v>0</v>
      </c>
    </row>
    <row r="126" spans="1:11" s="1" customFormat="1" ht="11.25" customHeight="1" x14ac:dyDescent="0.2">
      <c r="A126" s="25">
        <v>113</v>
      </c>
      <c r="B126" s="26" t="s">
        <v>195</v>
      </c>
      <c r="C126" s="10" t="s">
        <v>196</v>
      </c>
      <c r="D126" s="117">
        <f t="shared" si="4"/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</row>
    <row r="127" spans="1:11" s="1" customFormat="1" ht="12.75" x14ac:dyDescent="0.2">
      <c r="A127" s="25">
        <v>114</v>
      </c>
      <c r="B127" s="12" t="s">
        <v>197</v>
      </c>
      <c r="C127" s="19" t="s">
        <v>198</v>
      </c>
      <c r="D127" s="117">
        <f t="shared" si="4"/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</row>
    <row r="128" spans="1:11" s="1" customFormat="1" ht="12.75" x14ac:dyDescent="0.2">
      <c r="A128" s="25">
        <v>115</v>
      </c>
      <c r="B128" s="26" t="s">
        <v>199</v>
      </c>
      <c r="C128" s="10" t="s">
        <v>290</v>
      </c>
      <c r="D128" s="117">
        <f t="shared" si="4"/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</row>
    <row r="129" spans="1:11" s="1" customFormat="1" ht="14.25" customHeight="1" x14ac:dyDescent="0.2">
      <c r="A129" s="25">
        <v>116</v>
      </c>
      <c r="B129" s="14" t="s">
        <v>200</v>
      </c>
      <c r="C129" s="10" t="s">
        <v>277</v>
      </c>
      <c r="D129" s="117">
        <f t="shared" si="4"/>
        <v>6328801</v>
      </c>
      <c r="E129" s="118">
        <v>2910714</v>
      </c>
      <c r="F129" s="118">
        <v>3418087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</row>
    <row r="130" spans="1:11" s="1" customFormat="1" ht="12.75" x14ac:dyDescent="0.2">
      <c r="A130" s="25">
        <v>117</v>
      </c>
      <c r="B130" s="14" t="s">
        <v>201</v>
      </c>
      <c r="C130" s="10" t="s">
        <v>202</v>
      </c>
      <c r="D130" s="117">
        <f t="shared" ref="D130:D147" si="5">SUM(E130:K130)</f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0</v>
      </c>
      <c r="K130" s="118">
        <v>0</v>
      </c>
    </row>
    <row r="131" spans="1:11" s="1" customFormat="1" ht="12.75" x14ac:dyDescent="0.2">
      <c r="A131" s="25">
        <v>118</v>
      </c>
      <c r="B131" s="14" t="s">
        <v>203</v>
      </c>
      <c r="C131" s="10" t="s">
        <v>204</v>
      </c>
      <c r="D131" s="117">
        <f t="shared" si="5"/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</row>
    <row r="132" spans="1:11" s="1" customFormat="1" ht="12.75" x14ac:dyDescent="0.2">
      <c r="A132" s="25">
        <v>119</v>
      </c>
      <c r="B132" s="12" t="s">
        <v>205</v>
      </c>
      <c r="C132" s="10" t="s">
        <v>206</v>
      </c>
      <c r="D132" s="117">
        <f t="shared" si="5"/>
        <v>0</v>
      </c>
      <c r="E132" s="118">
        <v>0</v>
      </c>
      <c r="F132" s="118">
        <v>0</v>
      </c>
      <c r="G132" s="118">
        <v>0</v>
      </c>
      <c r="H132" s="118">
        <v>0</v>
      </c>
      <c r="I132" s="118">
        <v>0</v>
      </c>
      <c r="J132" s="118">
        <v>0</v>
      </c>
      <c r="K132" s="118">
        <v>0</v>
      </c>
    </row>
    <row r="133" spans="1:11" s="1" customFormat="1" ht="13.5" customHeight="1" x14ac:dyDescent="0.2">
      <c r="A133" s="25">
        <v>120</v>
      </c>
      <c r="B133" s="14" t="s">
        <v>207</v>
      </c>
      <c r="C133" s="10" t="s">
        <v>208</v>
      </c>
      <c r="D133" s="117">
        <f t="shared" si="5"/>
        <v>0</v>
      </c>
      <c r="E133" s="118">
        <v>0</v>
      </c>
      <c r="F133" s="118">
        <v>0</v>
      </c>
      <c r="G133" s="118">
        <v>0</v>
      </c>
      <c r="H133" s="118">
        <v>0</v>
      </c>
      <c r="I133" s="118">
        <v>0</v>
      </c>
      <c r="J133" s="118">
        <v>0</v>
      </c>
      <c r="K133" s="118">
        <v>0</v>
      </c>
    </row>
    <row r="134" spans="1:11" s="1" customFormat="1" ht="12.75" x14ac:dyDescent="0.2">
      <c r="A134" s="25">
        <v>121</v>
      </c>
      <c r="B134" s="26" t="s">
        <v>209</v>
      </c>
      <c r="C134" s="10" t="s">
        <v>210</v>
      </c>
      <c r="D134" s="117">
        <f t="shared" si="5"/>
        <v>0</v>
      </c>
      <c r="E134" s="118">
        <v>0</v>
      </c>
      <c r="F134" s="118">
        <v>0</v>
      </c>
      <c r="G134" s="118">
        <v>0</v>
      </c>
      <c r="H134" s="118">
        <v>0</v>
      </c>
      <c r="I134" s="118">
        <v>0</v>
      </c>
      <c r="J134" s="118">
        <v>0</v>
      </c>
      <c r="K134" s="118">
        <v>0</v>
      </c>
    </row>
    <row r="135" spans="1:11" s="1" customFormat="1" ht="24" x14ac:dyDescent="0.2">
      <c r="A135" s="25">
        <v>122</v>
      </c>
      <c r="B135" s="26" t="s">
        <v>211</v>
      </c>
      <c r="C135" s="93" t="s">
        <v>387</v>
      </c>
      <c r="D135" s="117">
        <f t="shared" si="5"/>
        <v>0</v>
      </c>
      <c r="E135" s="118">
        <v>0</v>
      </c>
      <c r="F135" s="118">
        <v>0</v>
      </c>
      <c r="G135" s="118">
        <v>0</v>
      </c>
      <c r="H135" s="118">
        <v>0</v>
      </c>
      <c r="I135" s="118">
        <v>0</v>
      </c>
      <c r="J135" s="118">
        <v>0</v>
      </c>
      <c r="K135" s="118">
        <v>0</v>
      </c>
    </row>
    <row r="136" spans="1:11" s="1" customFormat="1" ht="12.75" x14ac:dyDescent="0.2">
      <c r="A136" s="25">
        <v>123</v>
      </c>
      <c r="B136" s="26" t="s">
        <v>212</v>
      </c>
      <c r="C136" s="10" t="s">
        <v>249</v>
      </c>
      <c r="D136" s="117">
        <f t="shared" si="5"/>
        <v>144988303</v>
      </c>
      <c r="E136" s="118">
        <v>63583313</v>
      </c>
      <c r="F136" s="118">
        <v>36630681</v>
      </c>
      <c r="G136" s="118">
        <v>4352007</v>
      </c>
      <c r="H136" s="118">
        <v>4280746</v>
      </c>
      <c r="I136" s="118">
        <v>18105794</v>
      </c>
      <c r="J136" s="118">
        <v>0</v>
      </c>
      <c r="K136" s="118">
        <v>18035762</v>
      </c>
    </row>
    <row r="137" spans="1:11" ht="10.5" customHeight="1" x14ac:dyDescent="0.2">
      <c r="A137" s="25">
        <v>124</v>
      </c>
      <c r="B137" s="26" t="s">
        <v>213</v>
      </c>
      <c r="C137" s="10" t="s">
        <v>214</v>
      </c>
      <c r="D137" s="117">
        <f t="shared" si="5"/>
        <v>252120054</v>
      </c>
      <c r="E137" s="118">
        <v>116477486</v>
      </c>
      <c r="F137" s="118">
        <v>68838401</v>
      </c>
      <c r="G137" s="118">
        <v>1662330</v>
      </c>
      <c r="H137" s="118">
        <v>15741868</v>
      </c>
      <c r="I137" s="118">
        <v>26249370</v>
      </c>
      <c r="J137" s="118">
        <v>0</v>
      </c>
      <c r="K137" s="118">
        <v>23150599</v>
      </c>
    </row>
    <row r="138" spans="1:11" s="1" customFormat="1" ht="12.75" x14ac:dyDescent="0.2">
      <c r="A138" s="25">
        <v>125</v>
      </c>
      <c r="B138" s="26" t="s">
        <v>215</v>
      </c>
      <c r="C138" s="10" t="s">
        <v>42</v>
      </c>
      <c r="D138" s="117">
        <f t="shared" si="5"/>
        <v>24200322</v>
      </c>
      <c r="E138" s="118">
        <v>17554386</v>
      </c>
      <c r="F138" s="118">
        <v>0</v>
      </c>
      <c r="G138" s="118">
        <v>6645936</v>
      </c>
      <c r="H138" s="118">
        <v>0</v>
      </c>
      <c r="I138" s="118">
        <v>0</v>
      </c>
      <c r="J138" s="118">
        <v>0</v>
      </c>
      <c r="K138" s="118">
        <v>0</v>
      </c>
    </row>
    <row r="139" spans="1:11" s="1" customFormat="1" ht="12.75" x14ac:dyDescent="0.2">
      <c r="A139" s="25">
        <v>126</v>
      </c>
      <c r="B139" s="12" t="s">
        <v>216</v>
      </c>
      <c r="C139" s="10" t="s">
        <v>48</v>
      </c>
      <c r="D139" s="117">
        <f t="shared" si="5"/>
        <v>19009893</v>
      </c>
      <c r="E139" s="118">
        <v>7227050</v>
      </c>
      <c r="F139" s="118">
        <v>8189335</v>
      </c>
      <c r="G139" s="118">
        <v>1385275</v>
      </c>
      <c r="H139" s="118">
        <v>2208233</v>
      </c>
      <c r="I139" s="118">
        <v>0</v>
      </c>
      <c r="J139" s="118">
        <v>0</v>
      </c>
      <c r="K139" s="118">
        <v>0</v>
      </c>
    </row>
    <row r="140" spans="1:11" s="1" customFormat="1" ht="12.75" x14ac:dyDescent="0.2">
      <c r="A140" s="25">
        <v>127</v>
      </c>
      <c r="B140" s="12" t="s">
        <v>217</v>
      </c>
      <c r="C140" s="10" t="s">
        <v>253</v>
      </c>
      <c r="D140" s="117">
        <f t="shared" si="5"/>
        <v>28520691</v>
      </c>
      <c r="E140" s="118">
        <v>0</v>
      </c>
      <c r="F140" s="118">
        <v>0</v>
      </c>
      <c r="G140" s="118">
        <v>0</v>
      </c>
      <c r="H140" s="118">
        <v>0</v>
      </c>
      <c r="I140" s="118">
        <v>0</v>
      </c>
      <c r="J140" s="118">
        <v>0</v>
      </c>
      <c r="K140" s="118">
        <v>28520691</v>
      </c>
    </row>
    <row r="141" spans="1:11" s="1" customFormat="1" ht="12.75" x14ac:dyDescent="0.2">
      <c r="A141" s="25">
        <v>128</v>
      </c>
      <c r="B141" s="12" t="s">
        <v>218</v>
      </c>
      <c r="C141" s="10" t="s">
        <v>50</v>
      </c>
      <c r="D141" s="117">
        <f t="shared" si="5"/>
        <v>11706838</v>
      </c>
      <c r="E141" s="118">
        <v>0</v>
      </c>
      <c r="F141" s="118">
        <v>11318961</v>
      </c>
      <c r="G141" s="118">
        <v>387877</v>
      </c>
      <c r="H141" s="118">
        <v>0</v>
      </c>
      <c r="I141" s="118">
        <v>0</v>
      </c>
      <c r="J141" s="118">
        <v>0</v>
      </c>
      <c r="K141" s="118">
        <v>0</v>
      </c>
    </row>
    <row r="142" spans="1:11" s="1" customFormat="1" ht="12.75" x14ac:dyDescent="0.2">
      <c r="A142" s="25">
        <v>129</v>
      </c>
      <c r="B142" s="26" t="s">
        <v>219</v>
      </c>
      <c r="C142" s="10" t="s">
        <v>49</v>
      </c>
      <c r="D142" s="117">
        <f t="shared" si="5"/>
        <v>74316218</v>
      </c>
      <c r="E142" s="118">
        <v>0</v>
      </c>
      <c r="F142" s="118">
        <v>0</v>
      </c>
      <c r="G142" s="118">
        <v>0</v>
      </c>
      <c r="H142" s="118">
        <v>0</v>
      </c>
      <c r="I142" s="118">
        <v>0</v>
      </c>
      <c r="J142" s="118">
        <v>35410750</v>
      </c>
      <c r="K142" s="118">
        <v>38905468</v>
      </c>
    </row>
    <row r="143" spans="1:11" s="1" customFormat="1" ht="12.75" x14ac:dyDescent="0.2">
      <c r="A143" s="25">
        <v>130</v>
      </c>
      <c r="B143" s="26" t="s">
        <v>220</v>
      </c>
      <c r="C143" s="10" t="s">
        <v>221</v>
      </c>
      <c r="D143" s="117">
        <f t="shared" si="5"/>
        <v>755858</v>
      </c>
      <c r="E143" s="118">
        <v>0</v>
      </c>
      <c r="F143" s="118">
        <v>0</v>
      </c>
      <c r="G143" s="118">
        <v>0</v>
      </c>
      <c r="H143" s="118">
        <v>755858</v>
      </c>
      <c r="I143" s="118">
        <v>0</v>
      </c>
      <c r="J143" s="118">
        <v>0</v>
      </c>
      <c r="K143" s="118">
        <v>0</v>
      </c>
    </row>
    <row r="144" spans="1:11" s="1" customFormat="1" ht="12.75" x14ac:dyDescent="0.2">
      <c r="A144" s="25">
        <v>131</v>
      </c>
      <c r="B144" s="26" t="s">
        <v>222</v>
      </c>
      <c r="C144" s="10" t="s">
        <v>43</v>
      </c>
      <c r="D144" s="117">
        <f t="shared" si="5"/>
        <v>11531409</v>
      </c>
      <c r="E144" s="118">
        <v>8848272</v>
      </c>
      <c r="F144" s="118">
        <v>0</v>
      </c>
      <c r="G144" s="118">
        <v>1165585</v>
      </c>
      <c r="H144" s="118">
        <v>1517552</v>
      </c>
      <c r="I144" s="118">
        <v>0</v>
      </c>
      <c r="J144" s="118">
        <v>0</v>
      </c>
      <c r="K144" s="118">
        <v>0</v>
      </c>
    </row>
    <row r="145" spans="1:59" s="1" customFormat="1" ht="12.75" x14ac:dyDescent="0.2">
      <c r="A145" s="25">
        <v>132</v>
      </c>
      <c r="B145" s="12" t="s">
        <v>223</v>
      </c>
      <c r="C145" s="10" t="s">
        <v>251</v>
      </c>
      <c r="D145" s="117">
        <f t="shared" si="5"/>
        <v>95819063</v>
      </c>
      <c r="E145" s="118">
        <v>37549490</v>
      </c>
      <c r="F145" s="118">
        <v>35551680</v>
      </c>
      <c r="G145" s="118">
        <v>3670054</v>
      </c>
      <c r="H145" s="118">
        <v>1928954</v>
      </c>
      <c r="I145" s="118">
        <v>0</v>
      </c>
      <c r="J145" s="118">
        <v>0</v>
      </c>
      <c r="K145" s="118">
        <v>17118885</v>
      </c>
    </row>
    <row r="146" spans="1:59" s="1" customFormat="1" ht="12.75" x14ac:dyDescent="0.2">
      <c r="A146" s="25">
        <v>133</v>
      </c>
      <c r="B146" s="14" t="s">
        <v>224</v>
      </c>
      <c r="C146" s="10" t="s">
        <v>225</v>
      </c>
      <c r="D146" s="117">
        <f t="shared" si="5"/>
        <v>59721187</v>
      </c>
      <c r="E146" s="118">
        <v>12498179</v>
      </c>
      <c r="F146" s="118">
        <v>6714335</v>
      </c>
      <c r="G146" s="118">
        <v>6246432</v>
      </c>
      <c r="H146" s="118">
        <v>4014177</v>
      </c>
      <c r="I146" s="118">
        <v>10375889</v>
      </c>
      <c r="J146" s="118">
        <v>0</v>
      </c>
      <c r="K146" s="118">
        <v>19872175</v>
      </c>
    </row>
    <row r="147" spans="1:59" ht="12.75" x14ac:dyDescent="0.2">
      <c r="A147" s="25">
        <v>134</v>
      </c>
      <c r="B147" s="26" t="s">
        <v>226</v>
      </c>
      <c r="C147" s="10" t="s">
        <v>227</v>
      </c>
      <c r="D147" s="117">
        <f t="shared" si="5"/>
        <v>40290913</v>
      </c>
      <c r="E147" s="118">
        <v>3231608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37059305</v>
      </c>
    </row>
    <row r="148" spans="1:59" ht="12.75" x14ac:dyDescent="0.2">
      <c r="A148" s="25">
        <v>135</v>
      </c>
      <c r="B148" s="12" t="s">
        <v>228</v>
      </c>
      <c r="C148" s="10" t="s">
        <v>229</v>
      </c>
      <c r="D148" s="117">
        <f t="shared" ref="D148:D153" si="6">SUM(E148:K148)</f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</row>
    <row r="149" spans="1:59" ht="12.75" x14ac:dyDescent="0.2">
      <c r="A149" s="25">
        <v>136</v>
      </c>
      <c r="B149" s="20" t="s">
        <v>230</v>
      </c>
      <c r="C149" s="13" t="s">
        <v>231</v>
      </c>
      <c r="D149" s="117">
        <f t="shared" si="6"/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</row>
    <row r="150" spans="1:59" ht="12.75" x14ac:dyDescent="0.2">
      <c r="A150" s="25">
        <v>137</v>
      </c>
      <c r="B150" s="68" t="s">
        <v>278</v>
      </c>
      <c r="C150" s="69" t="s">
        <v>279</v>
      </c>
      <c r="D150" s="117">
        <f t="shared" si="6"/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</row>
    <row r="151" spans="1:59" ht="12.75" x14ac:dyDescent="0.2">
      <c r="A151" s="25">
        <v>138</v>
      </c>
      <c r="B151" s="70" t="s">
        <v>280</v>
      </c>
      <c r="C151" s="71" t="s">
        <v>281</v>
      </c>
      <c r="D151" s="117">
        <f t="shared" si="6"/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</row>
    <row r="152" spans="1:59" ht="12.75" x14ac:dyDescent="0.2">
      <c r="A152" s="25">
        <v>139</v>
      </c>
      <c r="B152" s="72" t="s">
        <v>282</v>
      </c>
      <c r="C152" s="73" t="s">
        <v>283</v>
      </c>
      <c r="D152" s="117">
        <f t="shared" si="6"/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</row>
    <row r="153" spans="1:59" ht="12.75" x14ac:dyDescent="0.2">
      <c r="A153" s="25">
        <v>140</v>
      </c>
      <c r="B153" s="25" t="s">
        <v>288</v>
      </c>
      <c r="C153" s="74" t="s">
        <v>289</v>
      </c>
      <c r="D153" s="117">
        <f t="shared" si="6"/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</row>
    <row r="154" spans="1:59" x14ac:dyDescent="0.2">
      <c r="C154" s="1"/>
      <c r="D154" s="4"/>
    </row>
    <row r="155" spans="1:59" x14ac:dyDescent="0.2">
      <c r="C155" s="1"/>
      <c r="D155" s="4"/>
      <c r="E155" s="4"/>
      <c r="F155" s="4"/>
      <c r="G155" s="4"/>
      <c r="H155" s="4"/>
      <c r="I155" s="4"/>
      <c r="J155" s="4"/>
      <c r="K155" s="4"/>
    </row>
    <row r="156" spans="1:59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60" spans="1:59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</sheetData>
  <mergeCells count="17">
    <mergeCell ref="K5:K7"/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2023 ТПОМС РБ</vt:lpstr>
      <vt:lpstr>Свод 2023 БП</vt:lpstr>
      <vt:lpstr>СМП</vt:lpstr>
      <vt:lpstr>ДС (пр.03-23)</vt:lpstr>
      <vt:lpstr>КС</vt:lpstr>
      <vt:lpstr>АПУ профилактика </vt:lpstr>
      <vt:lpstr>АПУ неотл.пом.</vt:lpstr>
      <vt:lpstr>АПУ обращения Пр. 3-23</vt:lpstr>
      <vt:lpstr>ОДИ ПГГ Пр.3-23</vt:lpstr>
      <vt:lpstr>ОДИ МЗ РБ</vt:lpstr>
      <vt:lpstr>ФАП (03-23)</vt:lpstr>
      <vt:lpstr>Гемодиализ (пр.03-23)</vt:lpstr>
      <vt:lpstr>Мед.реаб.(АПУ,ДС,КС)</vt:lpstr>
      <vt:lpstr>Тестирование на грипп</vt:lpstr>
      <vt:lpstr>'АПУ неотл.пом.'!Заголовки_для_печати</vt:lpstr>
      <vt:lpstr>'АПУ обращения Пр. 3-23'!Заголовки_для_печати</vt:lpstr>
      <vt:lpstr>'АПУ профилактика '!Заголовки_для_печати</vt:lpstr>
      <vt:lpstr>'Гемодиализ (пр.03-23)'!Заголовки_для_печати</vt:lpstr>
      <vt:lpstr>'ДС (пр.03-23)'!Заголовки_для_печати</vt:lpstr>
      <vt:lpstr>КС!Заголовки_для_печати</vt:lpstr>
      <vt:lpstr>'Мед.реаб.(АПУ,ДС,КС)'!Заголовки_для_печати</vt:lpstr>
      <vt:lpstr>'ОДИ МЗ РБ'!Заголовки_для_печати</vt:lpstr>
      <vt:lpstr>'ОДИ ПГГ Пр.3-23'!Заголовки_для_печати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'Тестирование на грипп'!Заголовки_для_печати</vt:lpstr>
      <vt:lpstr>'ФАП (03-23)'!Заголовки_для_печати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2022-12-22T10:48:02Z</cp:lastPrinted>
  <dcterms:created xsi:type="dcterms:W3CDTF">2012-12-23T03:42:29Z</dcterms:created>
  <dcterms:modified xsi:type="dcterms:W3CDTF">2023-02-17T09:45:55Z</dcterms:modified>
</cp:coreProperties>
</file>