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OORDLEN\Data\OSIT\Т А Р И Ф Н Ы Е\для сайта\2022\Протокол 2-22\"/>
    </mc:Choice>
  </mc:AlternateContent>
  <bookViews>
    <workbookView xWindow="0" yWindow="0" windowWidth="19200" windowHeight="11295" tabRatio="798" firstSheet="3" activeTab="11"/>
  </bookViews>
  <sheets>
    <sheet name="СВОД БП+СБП" sheetId="1" r:id="rId1"/>
    <sheet name="бюджет РБ" sheetId="19" r:id="rId2"/>
    <sheet name="СМП" sheetId="11" r:id="rId3"/>
    <sheet name="ДС" sheetId="15" r:id="rId4"/>
    <sheet name="КС " sheetId="5" r:id="rId5"/>
    <sheet name="АПУ профилактика" sheetId="7" r:id="rId6"/>
    <sheet name="АПУ в неотл.форме" sheetId="9" r:id="rId7"/>
    <sheet name="АПУ обращения" sheetId="14" r:id="rId8"/>
    <sheet name="ОДИ ПГГ" sheetId="2" r:id="rId9"/>
    <sheet name="ОДИ МЗ РБ" sheetId="3" r:id="rId10"/>
    <sheet name="ФАП" sheetId="4" r:id="rId11"/>
    <sheet name="Гемодиализ" sheetId="10" r:id="rId12"/>
  </sheets>
  <definedNames>
    <definedName name="_xlnm._FilterDatabase" localSheetId="6" hidden="1">'АПУ в неотл.форме'!$A$5:$C$5</definedName>
    <definedName name="_xlnm._FilterDatabase" localSheetId="7" hidden="1">'АПУ обращения'!$A$5:$C$5</definedName>
    <definedName name="_xlnm._FilterDatabase" localSheetId="5" hidden="1">'АПУ профилактика'!$A$5:$C$5</definedName>
    <definedName name="_xlnm._FilterDatabase" localSheetId="11" hidden="1">Гемодиализ!$A$5:$I$145</definedName>
    <definedName name="_xlnm._FilterDatabase" localSheetId="3" hidden="1">ДС!#REF!</definedName>
    <definedName name="_xlnm._FilterDatabase" localSheetId="4" hidden="1">'КС '!$A$5:$I$145</definedName>
    <definedName name="_xlnm._FilterDatabase" localSheetId="9" hidden="1">'ОДИ МЗ РБ'!$A$5:$D$5</definedName>
    <definedName name="_xlnm._FilterDatabase" localSheetId="8" hidden="1">'ОДИ ПГГ'!$A$5:$D$5</definedName>
    <definedName name="_xlnm._FilterDatabase" localSheetId="0" hidden="1">'СВОД БП+СБП'!$A$5:$C$5</definedName>
    <definedName name="_xlnm._FilterDatabase" localSheetId="2" hidden="1">СМП!$A$5:$C$5</definedName>
    <definedName name="_xlnm._FilterDatabase" localSheetId="10" hidden="1">ФАП!$A$5:$D$5</definedName>
    <definedName name="_xlnm.Print_Titles" localSheetId="6">'АПУ в неотл.форме'!$4:$5</definedName>
    <definedName name="_xlnm.Print_Titles" localSheetId="7">'АПУ обращения'!$4:$5</definedName>
    <definedName name="_xlnm.Print_Titles" localSheetId="5">'АПУ профилактика'!$3:$5</definedName>
    <definedName name="_xlnm.Print_Titles" localSheetId="11">Гемодиализ!$4:$5</definedName>
    <definedName name="_xlnm.Print_Titles" localSheetId="3">ДС!$4:$4</definedName>
    <definedName name="_xlnm.Print_Titles" localSheetId="4">'КС '!$4:$5</definedName>
    <definedName name="_xlnm.Print_Titles" localSheetId="9">'ОДИ МЗ РБ'!$4:$5</definedName>
    <definedName name="_xlnm.Print_Titles" localSheetId="8">'ОДИ ПГГ'!$4:$5</definedName>
    <definedName name="_xlnm.Print_Titles" localSheetId="0">'СВОД БП+СБП'!$4:$5</definedName>
    <definedName name="_xlnm.Print_Titles" localSheetId="2">СМП!$4:$5</definedName>
    <definedName name="_xlnm.Print_Titles" localSheetId="10">ФАП!$4:$5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1" i="2" l="1"/>
  <c r="F119" i="2"/>
  <c r="E93" i="2"/>
  <c r="E81" i="2"/>
  <c r="Q9" i="1" l="1"/>
  <c r="Q12" i="1"/>
  <c r="Q13" i="1"/>
  <c r="Q14" i="1"/>
  <c r="Q15" i="1"/>
  <c r="Q17" i="1"/>
  <c r="Q18" i="1"/>
  <c r="Q19" i="1"/>
  <c r="Q21" i="1"/>
  <c r="Q22" i="1"/>
  <c r="Q23" i="1"/>
  <c r="Q24" i="1"/>
  <c r="Q25" i="1"/>
  <c r="Q26" i="1"/>
  <c r="Q27" i="1"/>
  <c r="Q28" i="1"/>
  <c r="Q29" i="1"/>
  <c r="Q30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6" i="1"/>
  <c r="Q47" i="1"/>
  <c r="Q48" i="1"/>
  <c r="Q49" i="1"/>
  <c r="Q50" i="1"/>
  <c r="Q51" i="1"/>
  <c r="Q52" i="1"/>
  <c r="Q53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2" i="1"/>
  <c r="Q103" i="1"/>
  <c r="Q105" i="1"/>
  <c r="Q107" i="1"/>
  <c r="Q108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1" i="1"/>
  <c r="P110" i="19" l="1"/>
  <c r="P32" i="19"/>
  <c r="P105" i="19"/>
  <c r="P46" i="19"/>
  <c r="P17" i="19"/>
  <c r="P21" i="19"/>
  <c r="P56" i="19"/>
  <c r="P55" i="19"/>
  <c r="P102" i="19"/>
  <c r="P107" i="19"/>
  <c r="P11" i="19"/>
  <c r="P9" i="19" s="1"/>
  <c r="Q55" i="1" l="1"/>
  <c r="Q104" i="1"/>
  <c r="Q106" i="1"/>
  <c r="Q20" i="1"/>
  <c r="Q31" i="1"/>
  <c r="Q16" i="1"/>
  <c r="Q109" i="1"/>
  <c r="Q101" i="1"/>
  <c r="Q54" i="1"/>
  <c r="Q45" i="1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Q10" i="1" l="1"/>
  <c r="Q8" i="1" s="1"/>
  <c r="H23" i="1"/>
  <c r="J23" i="1"/>
  <c r="L23" i="1"/>
  <c r="D24" i="19"/>
  <c r="D21" i="11"/>
  <c r="D20" i="15"/>
  <c r="D21" i="5"/>
  <c r="D22" i="7"/>
  <c r="D22" i="14"/>
  <c r="D21" i="3"/>
  <c r="D21" i="10"/>
  <c r="G23" i="1" l="1"/>
  <c r="P23" i="1"/>
  <c r="N23" i="1"/>
  <c r="D23" i="1"/>
  <c r="K23" i="1"/>
  <c r="E23" i="1"/>
  <c r="I23" i="1"/>
  <c r="M23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2" i="1"/>
  <c r="L21" i="1"/>
  <c r="L20" i="1"/>
  <c r="L19" i="1"/>
  <c r="L18" i="1"/>
  <c r="L17" i="1"/>
  <c r="L16" i="1"/>
  <c r="L15" i="1"/>
  <c r="L14" i="1"/>
  <c r="L13" i="1"/>
  <c r="L12" i="1"/>
  <c r="L11" i="1"/>
  <c r="L9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2" i="1"/>
  <c r="H21" i="1"/>
  <c r="H20" i="1"/>
  <c r="H19" i="1"/>
  <c r="H18" i="1"/>
  <c r="H17" i="1"/>
  <c r="H16" i="1"/>
  <c r="H15" i="1"/>
  <c r="H14" i="1"/>
  <c r="H13" i="1"/>
  <c r="H12" i="1"/>
  <c r="H11" i="1"/>
  <c r="H9" i="1"/>
  <c r="F23" i="1" l="1"/>
  <c r="O23" i="1" s="1"/>
  <c r="R23" i="1" s="1"/>
  <c r="H10" i="1"/>
  <c r="H8" i="1" s="1"/>
  <c r="L10" i="1"/>
  <c r="L8" i="1" s="1"/>
  <c r="L9" i="7" l="1"/>
  <c r="D146" i="14" l="1"/>
  <c r="I147" i="1" s="1"/>
  <c r="D145" i="14"/>
  <c r="I146" i="1" s="1"/>
  <c r="D144" i="14"/>
  <c r="D143" i="14"/>
  <c r="D142" i="14"/>
  <c r="D141" i="14"/>
  <c r="I142" i="1" s="1"/>
  <c r="D140" i="14"/>
  <c r="I141" i="1" s="1"/>
  <c r="D139" i="14"/>
  <c r="D138" i="14"/>
  <c r="D137" i="14"/>
  <c r="D136" i="14"/>
  <c r="I137" i="1" s="1"/>
  <c r="D135" i="14"/>
  <c r="I136" i="1" s="1"/>
  <c r="D134" i="14"/>
  <c r="D133" i="14"/>
  <c r="D132" i="14"/>
  <c r="D131" i="14"/>
  <c r="I132" i="1" s="1"/>
  <c r="D130" i="14"/>
  <c r="I131" i="1" s="1"/>
  <c r="D129" i="14"/>
  <c r="I130" i="1" s="1"/>
  <c r="D128" i="14"/>
  <c r="I129" i="1" s="1"/>
  <c r="D127" i="14"/>
  <c r="I128" i="1" s="1"/>
  <c r="D126" i="14"/>
  <c r="I127" i="1" s="1"/>
  <c r="D125" i="14"/>
  <c r="D124" i="14"/>
  <c r="D123" i="14"/>
  <c r="I124" i="1" s="1"/>
  <c r="D122" i="14"/>
  <c r="I123" i="1" s="1"/>
  <c r="D121" i="14"/>
  <c r="I122" i="1" s="1"/>
  <c r="D120" i="14"/>
  <c r="D119" i="14"/>
  <c r="I120" i="1" s="1"/>
  <c r="D118" i="14"/>
  <c r="D117" i="14"/>
  <c r="I118" i="1" s="1"/>
  <c r="D116" i="14"/>
  <c r="D115" i="14"/>
  <c r="I116" i="1" s="1"/>
  <c r="D114" i="14"/>
  <c r="I115" i="1" s="1"/>
  <c r="D113" i="14"/>
  <c r="I114" i="1" s="1"/>
  <c r="D112" i="14"/>
  <c r="I113" i="1" s="1"/>
  <c r="D111" i="14"/>
  <c r="I112" i="1" s="1"/>
  <c r="D110" i="14"/>
  <c r="I111" i="1" s="1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I94" i="1" s="1"/>
  <c r="D92" i="14"/>
  <c r="I93" i="1" s="1"/>
  <c r="D91" i="14"/>
  <c r="D90" i="14"/>
  <c r="I91" i="1" s="1"/>
  <c r="D89" i="14"/>
  <c r="I90" i="1" s="1"/>
  <c r="D88" i="14"/>
  <c r="D87" i="14"/>
  <c r="I88" i="1" s="1"/>
  <c r="D86" i="14"/>
  <c r="D85" i="14"/>
  <c r="I86" i="1" s="1"/>
  <c r="D84" i="14"/>
  <c r="D83" i="14"/>
  <c r="D82" i="14"/>
  <c r="D81" i="14"/>
  <c r="I82" i="1" s="1"/>
  <c r="D80" i="14"/>
  <c r="I81" i="1" s="1"/>
  <c r="D79" i="14"/>
  <c r="I80" i="1" s="1"/>
  <c r="D78" i="14"/>
  <c r="I79" i="1" s="1"/>
  <c r="D77" i="14"/>
  <c r="I78" i="1" s="1"/>
  <c r="D76" i="14"/>
  <c r="I77" i="1" s="1"/>
  <c r="D75" i="14"/>
  <c r="I76" i="1" s="1"/>
  <c r="D74" i="14"/>
  <c r="D73" i="14"/>
  <c r="I74" i="1" s="1"/>
  <c r="D72" i="14"/>
  <c r="I73" i="1" s="1"/>
  <c r="D71" i="14"/>
  <c r="I72" i="1" s="1"/>
  <c r="D70" i="14"/>
  <c r="I71" i="1" s="1"/>
  <c r="D69" i="14"/>
  <c r="I70" i="1" s="1"/>
  <c r="D68" i="14"/>
  <c r="I69" i="1" s="1"/>
  <c r="D67" i="14"/>
  <c r="I68" i="1" s="1"/>
  <c r="D66" i="14"/>
  <c r="I67" i="1" s="1"/>
  <c r="D65" i="14"/>
  <c r="I66" i="1" s="1"/>
  <c r="D64" i="14"/>
  <c r="I65" i="1" s="1"/>
  <c r="D63" i="14"/>
  <c r="I64" i="1" s="1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I41" i="1" s="1"/>
  <c r="D39" i="14"/>
  <c r="I40" i="1" s="1"/>
  <c r="D38" i="14"/>
  <c r="I39" i="1" s="1"/>
  <c r="D37" i="14"/>
  <c r="I38" i="1" s="1"/>
  <c r="D36" i="14"/>
  <c r="D35" i="14"/>
  <c r="I36" i="1" s="1"/>
  <c r="D34" i="14"/>
  <c r="I35" i="1" s="1"/>
  <c r="D33" i="14"/>
  <c r="I34" i="1" s="1"/>
  <c r="D32" i="14"/>
  <c r="I33" i="1" s="1"/>
  <c r="D31" i="14"/>
  <c r="D30" i="14"/>
  <c r="D29" i="14"/>
  <c r="D28" i="14"/>
  <c r="D27" i="14"/>
  <c r="D26" i="14"/>
  <c r="D25" i="14"/>
  <c r="D24" i="14"/>
  <c r="D23" i="14"/>
  <c r="I24" i="1" s="1"/>
  <c r="D21" i="14"/>
  <c r="D20" i="14"/>
  <c r="D19" i="14"/>
  <c r="D18" i="14"/>
  <c r="D17" i="14"/>
  <c r="D16" i="14"/>
  <c r="D15" i="14"/>
  <c r="D14" i="14"/>
  <c r="D13" i="14"/>
  <c r="D12" i="14"/>
  <c r="D11" i="14"/>
  <c r="D10" i="14"/>
  <c r="D8" i="14"/>
  <c r="I9" i="1" s="1"/>
  <c r="I11" i="1" l="1"/>
  <c r="I19" i="1"/>
  <c r="I32" i="1"/>
  <c r="I44" i="1"/>
  <c r="I56" i="1"/>
  <c r="I92" i="1"/>
  <c r="I104" i="1"/>
  <c r="I140" i="1"/>
  <c r="I144" i="1"/>
  <c r="I12" i="1"/>
  <c r="I16" i="1"/>
  <c r="I20" i="1"/>
  <c r="I25" i="1"/>
  <c r="I29" i="1"/>
  <c r="I37" i="1"/>
  <c r="I45" i="1"/>
  <c r="I49" i="1"/>
  <c r="I53" i="1"/>
  <c r="I57" i="1"/>
  <c r="I61" i="1"/>
  <c r="I85" i="1"/>
  <c r="I89" i="1"/>
  <c r="I97" i="1"/>
  <c r="I101" i="1"/>
  <c r="I105" i="1"/>
  <c r="I109" i="1"/>
  <c r="I117" i="1"/>
  <c r="I121" i="1"/>
  <c r="I125" i="1"/>
  <c r="I133" i="1"/>
  <c r="I145" i="1"/>
  <c r="I52" i="1"/>
  <c r="I84" i="1"/>
  <c r="I96" i="1"/>
  <c r="I13" i="1"/>
  <c r="I21" i="1"/>
  <c r="I26" i="1"/>
  <c r="I30" i="1"/>
  <c r="I42" i="1"/>
  <c r="I46" i="1"/>
  <c r="I50" i="1"/>
  <c r="I54" i="1"/>
  <c r="I58" i="1"/>
  <c r="I62" i="1"/>
  <c r="I98" i="1"/>
  <c r="I102" i="1"/>
  <c r="I106" i="1"/>
  <c r="I110" i="1"/>
  <c r="I126" i="1"/>
  <c r="I134" i="1"/>
  <c r="I138" i="1"/>
  <c r="I15" i="1"/>
  <c r="I28" i="1"/>
  <c r="I48" i="1"/>
  <c r="I60" i="1"/>
  <c r="I100" i="1"/>
  <c r="I108" i="1"/>
  <c r="I17" i="1"/>
  <c r="I14" i="1"/>
  <c r="I18" i="1"/>
  <c r="I22" i="1"/>
  <c r="I27" i="1"/>
  <c r="I31" i="1"/>
  <c r="I43" i="1"/>
  <c r="I47" i="1"/>
  <c r="I51" i="1"/>
  <c r="I55" i="1"/>
  <c r="I59" i="1"/>
  <c r="I63" i="1"/>
  <c r="I75" i="1"/>
  <c r="I83" i="1"/>
  <c r="I87" i="1"/>
  <c r="I95" i="1"/>
  <c r="I99" i="1"/>
  <c r="I103" i="1"/>
  <c r="I107" i="1"/>
  <c r="I119" i="1"/>
  <c r="I135" i="1"/>
  <c r="I139" i="1"/>
  <c r="I143" i="1"/>
  <c r="L148" i="19"/>
  <c r="G148" i="19"/>
  <c r="L147" i="19"/>
  <c r="G147" i="19"/>
  <c r="L146" i="19"/>
  <c r="G146" i="19"/>
  <c r="L145" i="19"/>
  <c r="G145" i="19"/>
  <c r="L144" i="19"/>
  <c r="G144" i="19"/>
  <c r="L143" i="19"/>
  <c r="G143" i="19"/>
  <c r="L142" i="19"/>
  <c r="G142" i="19"/>
  <c r="L141" i="19"/>
  <c r="G141" i="19"/>
  <c r="L140" i="19"/>
  <c r="G140" i="19"/>
  <c r="L139" i="19"/>
  <c r="G139" i="19"/>
  <c r="L138" i="19"/>
  <c r="G138" i="19"/>
  <c r="L137" i="19"/>
  <c r="G137" i="19"/>
  <c r="L136" i="19"/>
  <c r="G136" i="19"/>
  <c r="L135" i="19"/>
  <c r="G135" i="19"/>
  <c r="L134" i="19"/>
  <c r="G134" i="19"/>
  <c r="L133" i="19"/>
  <c r="G133" i="19"/>
  <c r="L132" i="19"/>
  <c r="G132" i="19"/>
  <c r="L131" i="19"/>
  <c r="G131" i="19"/>
  <c r="L130" i="19"/>
  <c r="G130" i="19"/>
  <c r="L129" i="19"/>
  <c r="G129" i="19"/>
  <c r="L128" i="19"/>
  <c r="G128" i="19"/>
  <c r="L127" i="19"/>
  <c r="G127" i="19"/>
  <c r="L126" i="19"/>
  <c r="G126" i="19"/>
  <c r="L125" i="19"/>
  <c r="G125" i="19"/>
  <c r="L124" i="19"/>
  <c r="G124" i="19"/>
  <c r="L123" i="19"/>
  <c r="G123" i="19"/>
  <c r="L122" i="19"/>
  <c r="G122" i="19"/>
  <c r="L121" i="19"/>
  <c r="G121" i="19"/>
  <c r="L120" i="19"/>
  <c r="G120" i="19"/>
  <c r="L119" i="19"/>
  <c r="G119" i="19"/>
  <c r="L118" i="19"/>
  <c r="G118" i="19"/>
  <c r="L117" i="19"/>
  <c r="G117" i="19"/>
  <c r="L116" i="19"/>
  <c r="G116" i="19"/>
  <c r="L115" i="19"/>
  <c r="G115" i="19"/>
  <c r="L114" i="19"/>
  <c r="G114" i="19"/>
  <c r="L113" i="19"/>
  <c r="G113" i="19"/>
  <c r="L112" i="19"/>
  <c r="G112" i="19"/>
  <c r="L111" i="19"/>
  <c r="G111" i="19"/>
  <c r="L110" i="19"/>
  <c r="G110" i="19"/>
  <c r="L109" i="19"/>
  <c r="G109" i="19"/>
  <c r="L108" i="19"/>
  <c r="G108" i="19"/>
  <c r="L107" i="19"/>
  <c r="G107" i="19"/>
  <c r="L106" i="19"/>
  <c r="G106" i="19"/>
  <c r="L105" i="19"/>
  <c r="G105" i="19"/>
  <c r="L104" i="19"/>
  <c r="G104" i="19"/>
  <c r="L103" i="19"/>
  <c r="G103" i="19"/>
  <c r="L102" i="19"/>
  <c r="G102" i="19"/>
  <c r="L101" i="19"/>
  <c r="G101" i="19"/>
  <c r="L100" i="19"/>
  <c r="G100" i="19"/>
  <c r="L99" i="19"/>
  <c r="G99" i="19"/>
  <c r="L98" i="19"/>
  <c r="G98" i="19"/>
  <c r="L97" i="19"/>
  <c r="G97" i="19"/>
  <c r="L96" i="19"/>
  <c r="G96" i="19"/>
  <c r="L95" i="19"/>
  <c r="G95" i="19"/>
  <c r="L94" i="19"/>
  <c r="G94" i="19"/>
  <c r="L93" i="19"/>
  <c r="G93" i="19"/>
  <c r="L92" i="19"/>
  <c r="G92" i="19"/>
  <c r="L91" i="19"/>
  <c r="G91" i="19"/>
  <c r="L90" i="19"/>
  <c r="G90" i="19"/>
  <c r="L89" i="19"/>
  <c r="G89" i="19"/>
  <c r="L88" i="19"/>
  <c r="G88" i="19"/>
  <c r="L87" i="19"/>
  <c r="G87" i="19"/>
  <c r="L86" i="19"/>
  <c r="G86" i="19"/>
  <c r="L85" i="19"/>
  <c r="G85" i="19"/>
  <c r="L84" i="19"/>
  <c r="G84" i="19"/>
  <c r="L83" i="19"/>
  <c r="G83" i="19"/>
  <c r="L82" i="19"/>
  <c r="G82" i="19"/>
  <c r="L81" i="19"/>
  <c r="G81" i="19"/>
  <c r="L80" i="19"/>
  <c r="G80" i="19"/>
  <c r="L79" i="19"/>
  <c r="G79" i="19"/>
  <c r="L78" i="19"/>
  <c r="G78" i="19"/>
  <c r="L77" i="19"/>
  <c r="G77" i="19"/>
  <c r="L76" i="19"/>
  <c r="G76" i="19"/>
  <c r="L75" i="19"/>
  <c r="G75" i="19"/>
  <c r="L74" i="19"/>
  <c r="G74" i="19"/>
  <c r="L73" i="19"/>
  <c r="G73" i="19"/>
  <c r="L72" i="19"/>
  <c r="G72" i="19"/>
  <c r="L71" i="19"/>
  <c r="G71" i="19"/>
  <c r="L70" i="19"/>
  <c r="G70" i="19"/>
  <c r="L69" i="19"/>
  <c r="G69" i="19"/>
  <c r="L68" i="19"/>
  <c r="G68" i="19"/>
  <c r="L67" i="19"/>
  <c r="G67" i="19"/>
  <c r="L66" i="19"/>
  <c r="G66" i="19"/>
  <c r="L65" i="19"/>
  <c r="G65" i="19"/>
  <c r="L64" i="19"/>
  <c r="G64" i="19"/>
  <c r="L63" i="19"/>
  <c r="G63" i="19"/>
  <c r="L62" i="19"/>
  <c r="G62" i="19"/>
  <c r="L61" i="19"/>
  <c r="G61" i="19"/>
  <c r="L60" i="19"/>
  <c r="G60" i="19"/>
  <c r="L59" i="19"/>
  <c r="G59" i="19"/>
  <c r="L58" i="19"/>
  <c r="G58" i="19"/>
  <c r="L57" i="19"/>
  <c r="G57" i="19"/>
  <c r="L56" i="19"/>
  <c r="G56" i="19"/>
  <c r="L55" i="19"/>
  <c r="G55" i="19"/>
  <c r="L54" i="19"/>
  <c r="G54" i="19"/>
  <c r="L53" i="19"/>
  <c r="G53" i="19"/>
  <c r="L52" i="19"/>
  <c r="G52" i="19"/>
  <c r="L51" i="19"/>
  <c r="G51" i="19"/>
  <c r="L50" i="19"/>
  <c r="G50" i="19"/>
  <c r="L49" i="19"/>
  <c r="G49" i="19"/>
  <c r="L48" i="19"/>
  <c r="G48" i="19"/>
  <c r="L47" i="19"/>
  <c r="G47" i="19"/>
  <c r="L46" i="19"/>
  <c r="G46" i="19"/>
  <c r="L45" i="19"/>
  <c r="G45" i="19"/>
  <c r="L44" i="19"/>
  <c r="G44" i="19"/>
  <c r="L43" i="19"/>
  <c r="G43" i="19"/>
  <c r="L42" i="19"/>
  <c r="G42" i="19"/>
  <c r="L41" i="19"/>
  <c r="G41" i="19"/>
  <c r="L40" i="19"/>
  <c r="G40" i="19"/>
  <c r="L39" i="19"/>
  <c r="G39" i="19"/>
  <c r="L38" i="19"/>
  <c r="G38" i="19"/>
  <c r="L37" i="19"/>
  <c r="G37" i="19"/>
  <c r="L36" i="19"/>
  <c r="G36" i="19"/>
  <c r="L35" i="19"/>
  <c r="G35" i="19"/>
  <c r="L34" i="19"/>
  <c r="G34" i="19"/>
  <c r="L33" i="19"/>
  <c r="G33" i="19"/>
  <c r="L32" i="19"/>
  <c r="G32" i="19"/>
  <c r="L31" i="19"/>
  <c r="G31" i="19"/>
  <c r="L30" i="19"/>
  <c r="G30" i="19"/>
  <c r="L29" i="19"/>
  <c r="G29" i="19"/>
  <c r="L28" i="19"/>
  <c r="G28" i="19"/>
  <c r="L27" i="19"/>
  <c r="G27" i="19"/>
  <c r="L26" i="19"/>
  <c r="G26" i="19"/>
  <c r="L25" i="19"/>
  <c r="G25" i="19"/>
  <c r="L23" i="19"/>
  <c r="G23" i="19"/>
  <c r="L22" i="19"/>
  <c r="G22" i="19"/>
  <c r="L21" i="19"/>
  <c r="G21" i="19"/>
  <c r="L20" i="19"/>
  <c r="G20" i="19"/>
  <c r="L19" i="19"/>
  <c r="G19" i="19"/>
  <c r="L18" i="19"/>
  <c r="G18" i="19"/>
  <c r="L17" i="19"/>
  <c r="G17" i="19"/>
  <c r="L16" i="19"/>
  <c r="G16" i="19"/>
  <c r="L15" i="19"/>
  <c r="G15" i="19"/>
  <c r="L14" i="19"/>
  <c r="G14" i="19"/>
  <c r="L13" i="19"/>
  <c r="G13" i="19"/>
  <c r="L12" i="19"/>
  <c r="G12" i="19"/>
  <c r="O11" i="19"/>
  <c r="O9" i="19" s="1"/>
  <c r="N11" i="19"/>
  <c r="N9" i="19" s="1"/>
  <c r="M11" i="19"/>
  <c r="M9" i="19" s="1"/>
  <c r="K11" i="19"/>
  <c r="K9" i="19" s="1"/>
  <c r="J11" i="19"/>
  <c r="J9" i="19" s="1"/>
  <c r="I11" i="19"/>
  <c r="I9" i="19" s="1"/>
  <c r="H11" i="19"/>
  <c r="H9" i="19" s="1"/>
  <c r="F11" i="19"/>
  <c r="F9" i="19" s="1"/>
  <c r="E11" i="19"/>
  <c r="E9" i="19" s="1"/>
  <c r="L10" i="19"/>
  <c r="G10" i="19"/>
  <c r="I10" i="1" l="1"/>
  <c r="I8" i="1" s="1"/>
  <c r="D74" i="19"/>
  <c r="P73" i="1" s="1"/>
  <c r="D76" i="19"/>
  <c r="D78" i="19"/>
  <c r="P77" i="1" s="1"/>
  <c r="D80" i="19"/>
  <c r="P79" i="1" s="1"/>
  <c r="D82" i="19"/>
  <c r="P81" i="1" s="1"/>
  <c r="D84" i="19"/>
  <c r="D106" i="19"/>
  <c r="D108" i="19"/>
  <c r="D110" i="19"/>
  <c r="D112" i="19"/>
  <c r="P111" i="1" s="1"/>
  <c r="D114" i="19"/>
  <c r="P113" i="1" s="1"/>
  <c r="D116" i="19"/>
  <c r="P115" i="1" s="1"/>
  <c r="D12" i="19"/>
  <c r="D57" i="19"/>
  <c r="D65" i="19"/>
  <c r="P64" i="1" s="1"/>
  <c r="D121" i="19"/>
  <c r="P120" i="1" s="1"/>
  <c r="D129" i="19"/>
  <c r="P128" i="1" s="1"/>
  <c r="D133" i="19"/>
  <c r="P132" i="1" s="1"/>
  <c r="D37" i="19"/>
  <c r="P36" i="1" s="1"/>
  <c r="D41" i="19"/>
  <c r="P40" i="1" s="1"/>
  <c r="D53" i="19"/>
  <c r="D69" i="19"/>
  <c r="P68" i="1" s="1"/>
  <c r="D89" i="19"/>
  <c r="P88" i="1" s="1"/>
  <c r="D137" i="19"/>
  <c r="P136" i="1" s="1"/>
  <c r="D21" i="19"/>
  <c r="D42" i="19"/>
  <c r="P41" i="1" s="1"/>
  <c r="D44" i="19"/>
  <c r="D46" i="19"/>
  <c r="D48" i="19"/>
  <c r="D50" i="19"/>
  <c r="D52" i="19"/>
  <c r="D73" i="19"/>
  <c r="P72" i="1" s="1"/>
  <c r="D85" i="19"/>
  <c r="D101" i="19"/>
  <c r="D105" i="19"/>
  <c r="D117" i="19"/>
  <c r="P116" i="1" s="1"/>
  <c r="D138" i="19"/>
  <c r="P137" i="1" s="1"/>
  <c r="D140" i="19"/>
  <c r="D142" i="19"/>
  <c r="P141" i="1" s="1"/>
  <c r="D144" i="19"/>
  <c r="D146" i="19"/>
  <c r="D148" i="19"/>
  <c r="P147" i="1" s="1"/>
  <c r="D10" i="19"/>
  <c r="P9" i="1" s="1"/>
  <c r="D45" i="19"/>
  <c r="D47" i="19"/>
  <c r="D109" i="19"/>
  <c r="D111" i="19"/>
  <c r="D13" i="19"/>
  <c r="D15" i="19"/>
  <c r="D14" i="19"/>
  <c r="D16" i="19"/>
  <c r="D18" i="19"/>
  <c r="D20" i="19"/>
  <c r="D33" i="19"/>
  <c r="D77" i="19"/>
  <c r="P76" i="1" s="1"/>
  <c r="D79" i="19"/>
  <c r="P78" i="1" s="1"/>
  <c r="D97" i="19"/>
  <c r="D141" i="19"/>
  <c r="D143" i="19"/>
  <c r="P142" i="1" s="1"/>
  <c r="D17" i="19"/>
  <c r="D26" i="19"/>
  <c r="D28" i="19"/>
  <c r="D30" i="19"/>
  <c r="D32" i="19"/>
  <c r="D34" i="19"/>
  <c r="P33" i="1" s="1"/>
  <c r="D36" i="19"/>
  <c r="P35" i="1" s="1"/>
  <c r="D49" i="19"/>
  <c r="D58" i="19"/>
  <c r="D60" i="19"/>
  <c r="D62" i="19"/>
  <c r="D64" i="19"/>
  <c r="D66" i="19"/>
  <c r="P65" i="1" s="1"/>
  <c r="D68" i="19"/>
  <c r="P67" i="1" s="1"/>
  <c r="D81" i="19"/>
  <c r="P80" i="1" s="1"/>
  <c r="D90" i="19"/>
  <c r="D92" i="19"/>
  <c r="P91" i="1" s="1"/>
  <c r="D94" i="19"/>
  <c r="P93" i="1" s="1"/>
  <c r="D96" i="19"/>
  <c r="D98" i="19"/>
  <c r="D100" i="19"/>
  <c r="D113" i="19"/>
  <c r="P112" i="1" s="1"/>
  <c r="D122" i="19"/>
  <c r="D124" i="19"/>
  <c r="P123" i="1" s="1"/>
  <c r="D126" i="19"/>
  <c r="D128" i="19"/>
  <c r="P127" i="1" s="1"/>
  <c r="D130" i="19"/>
  <c r="P129" i="1" s="1"/>
  <c r="D132" i="19"/>
  <c r="P131" i="1" s="1"/>
  <c r="D145" i="19"/>
  <c r="D29" i="19"/>
  <c r="D31" i="19"/>
  <c r="D61" i="19"/>
  <c r="D63" i="19"/>
  <c r="D93" i="19"/>
  <c r="D95" i="19"/>
  <c r="P94" i="1" s="1"/>
  <c r="D125" i="19"/>
  <c r="P124" i="1" s="1"/>
  <c r="D127" i="19"/>
  <c r="D51" i="19"/>
  <c r="D67" i="19"/>
  <c r="P66" i="1" s="1"/>
  <c r="D83" i="19"/>
  <c r="P82" i="1" s="1"/>
  <c r="D99" i="19"/>
  <c r="D115" i="19"/>
  <c r="P114" i="1" s="1"/>
  <c r="D131" i="19"/>
  <c r="P130" i="1" s="1"/>
  <c r="D147" i="19"/>
  <c r="P146" i="1" s="1"/>
  <c r="D19" i="19"/>
  <c r="D35" i="19"/>
  <c r="P34" i="1" s="1"/>
  <c r="D23" i="19"/>
  <c r="D39" i="19"/>
  <c r="P38" i="1" s="1"/>
  <c r="D55" i="19"/>
  <c r="D71" i="19"/>
  <c r="P70" i="1" s="1"/>
  <c r="D87" i="19"/>
  <c r="P86" i="1" s="1"/>
  <c r="D103" i="19"/>
  <c r="D119" i="19"/>
  <c r="P118" i="1" s="1"/>
  <c r="D135" i="19"/>
  <c r="G11" i="19"/>
  <c r="G9" i="19" s="1"/>
  <c r="D22" i="19"/>
  <c r="D25" i="19"/>
  <c r="P24" i="1" s="1"/>
  <c r="D27" i="19"/>
  <c r="D38" i="19"/>
  <c r="D40" i="19"/>
  <c r="P39" i="1" s="1"/>
  <c r="D43" i="19"/>
  <c r="D54" i="19"/>
  <c r="D56" i="19"/>
  <c r="D59" i="19"/>
  <c r="D70" i="19"/>
  <c r="P69" i="1" s="1"/>
  <c r="D72" i="19"/>
  <c r="P71" i="1" s="1"/>
  <c r="D75" i="19"/>
  <c r="P74" i="1" s="1"/>
  <c r="D86" i="19"/>
  <c r="D88" i="19"/>
  <c r="D91" i="19"/>
  <c r="P90" i="1" s="1"/>
  <c r="D102" i="19"/>
  <c r="D104" i="19"/>
  <c r="D107" i="19"/>
  <c r="D118" i="19"/>
  <c r="D120" i="19"/>
  <c r="D123" i="19"/>
  <c r="P122" i="1" s="1"/>
  <c r="D134" i="19"/>
  <c r="D136" i="19"/>
  <c r="D139" i="19"/>
  <c r="L11" i="19"/>
  <c r="L9" i="19" s="1"/>
  <c r="D145" i="11"/>
  <c r="D10" i="11"/>
  <c r="D11" i="11"/>
  <c r="D12" i="11"/>
  <c r="D13" i="11"/>
  <c r="D14" i="11"/>
  <c r="D15" i="11"/>
  <c r="D16" i="11"/>
  <c r="D17" i="11"/>
  <c r="D18" i="11"/>
  <c r="D19" i="11"/>
  <c r="D20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9" i="11"/>
  <c r="P11" i="1" l="1"/>
  <c r="P103" i="1"/>
  <c r="P58" i="1"/>
  <c r="P102" i="1"/>
  <c r="P63" i="1"/>
  <c r="P44" i="1"/>
  <c r="P138" i="1"/>
  <c r="P119" i="1"/>
  <c r="P101" i="1"/>
  <c r="P55" i="1"/>
  <c r="P37" i="1"/>
  <c r="P22" i="1"/>
  <c r="P30" i="1"/>
  <c r="P121" i="1"/>
  <c r="P95" i="1"/>
  <c r="P61" i="1"/>
  <c r="P27" i="1"/>
  <c r="P140" i="1"/>
  <c r="P32" i="1"/>
  <c r="P13" i="1"/>
  <c r="P110" i="1"/>
  <c r="P104" i="1"/>
  <c r="P51" i="1"/>
  <c r="P43" i="1"/>
  <c r="P105" i="1"/>
  <c r="P85" i="1"/>
  <c r="P21" i="1"/>
  <c r="P89" i="1"/>
  <c r="P29" i="1"/>
  <c r="P12" i="1"/>
  <c r="P135" i="1"/>
  <c r="P117" i="1"/>
  <c r="P53" i="1"/>
  <c r="P26" i="1"/>
  <c r="P134" i="1"/>
  <c r="P50" i="1"/>
  <c r="P92" i="1"/>
  <c r="P28" i="1"/>
  <c r="P59" i="1"/>
  <c r="P25" i="1"/>
  <c r="P96" i="1"/>
  <c r="P19" i="1"/>
  <c r="P108" i="1"/>
  <c r="P139" i="1"/>
  <c r="P100" i="1"/>
  <c r="P49" i="1"/>
  <c r="P56" i="1"/>
  <c r="P83" i="1"/>
  <c r="P75" i="1"/>
  <c r="P60" i="1"/>
  <c r="P97" i="1"/>
  <c r="P48" i="1"/>
  <c r="P15" i="1"/>
  <c r="P143" i="1"/>
  <c r="P45" i="1"/>
  <c r="P107" i="1"/>
  <c r="P133" i="1"/>
  <c r="P106" i="1"/>
  <c r="P87" i="1"/>
  <c r="P42" i="1"/>
  <c r="P54" i="1"/>
  <c r="P18" i="1"/>
  <c r="P98" i="1"/>
  <c r="P126" i="1"/>
  <c r="P62" i="1"/>
  <c r="P144" i="1"/>
  <c r="P125" i="1"/>
  <c r="P99" i="1"/>
  <c r="P57" i="1"/>
  <c r="P31" i="1"/>
  <c r="P16" i="1"/>
  <c r="P17" i="1"/>
  <c r="P14" i="1"/>
  <c r="P46" i="1"/>
  <c r="P145" i="1"/>
  <c r="P84" i="1"/>
  <c r="P47" i="1"/>
  <c r="P20" i="1"/>
  <c r="P52" i="1"/>
  <c r="P109" i="1"/>
  <c r="D11" i="19"/>
  <c r="D9" i="19" s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2" i="1"/>
  <c r="M21" i="1"/>
  <c r="M20" i="1"/>
  <c r="M19" i="1"/>
  <c r="M18" i="1"/>
  <c r="M17" i="1"/>
  <c r="M16" i="1"/>
  <c r="M15" i="1"/>
  <c r="M14" i="1"/>
  <c r="M13" i="1"/>
  <c r="M12" i="1"/>
  <c r="M9" i="1"/>
  <c r="M11" i="1"/>
  <c r="H9" i="14"/>
  <c r="H7" i="14" s="1"/>
  <c r="D8" i="9"/>
  <c r="M10" i="1" l="1"/>
  <c r="M8" i="1" s="1"/>
  <c r="D11" i="7"/>
  <c r="D12" i="7"/>
  <c r="D13" i="7"/>
  <c r="D14" i="7"/>
  <c r="D15" i="7"/>
  <c r="D16" i="7"/>
  <c r="D17" i="7"/>
  <c r="D18" i="7"/>
  <c r="D19" i="7"/>
  <c r="D20" i="7"/>
  <c r="D21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0" i="7"/>
  <c r="M145" i="7" l="1"/>
  <c r="G146" i="1"/>
  <c r="M141" i="7"/>
  <c r="G142" i="1"/>
  <c r="M137" i="7"/>
  <c r="G138" i="1"/>
  <c r="M133" i="7"/>
  <c r="G134" i="1"/>
  <c r="M129" i="7"/>
  <c r="G130" i="1"/>
  <c r="M125" i="7"/>
  <c r="G126" i="1"/>
  <c r="M121" i="7"/>
  <c r="G122" i="1"/>
  <c r="M117" i="7"/>
  <c r="G118" i="1"/>
  <c r="M113" i="7"/>
  <c r="G114" i="1"/>
  <c r="M109" i="7"/>
  <c r="G110" i="1"/>
  <c r="M105" i="7"/>
  <c r="G106" i="1"/>
  <c r="M101" i="7"/>
  <c r="G102" i="1"/>
  <c r="M97" i="7"/>
  <c r="G98" i="1"/>
  <c r="M93" i="7"/>
  <c r="G94" i="1"/>
  <c r="M89" i="7"/>
  <c r="G90" i="1"/>
  <c r="M85" i="7"/>
  <c r="G86" i="1"/>
  <c r="M81" i="7"/>
  <c r="G82" i="1"/>
  <c r="M77" i="7"/>
  <c r="G78" i="1"/>
  <c r="M73" i="7"/>
  <c r="G74" i="1"/>
  <c r="M69" i="7"/>
  <c r="G70" i="1"/>
  <c r="M65" i="7"/>
  <c r="G66" i="1"/>
  <c r="M61" i="7"/>
  <c r="G62" i="1"/>
  <c r="M57" i="7"/>
  <c r="G58" i="1"/>
  <c r="M53" i="7"/>
  <c r="G54" i="1"/>
  <c r="M49" i="7"/>
  <c r="G50" i="1"/>
  <c r="M45" i="7"/>
  <c r="G46" i="1"/>
  <c r="M41" i="7"/>
  <c r="G42" i="1"/>
  <c r="M37" i="7"/>
  <c r="G38" i="1"/>
  <c r="M33" i="7"/>
  <c r="G34" i="1"/>
  <c r="M29" i="7"/>
  <c r="G30" i="1"/>
  <c r="M25" i="7"/>
  <c r="G26" i="1"/>
  <c r="M20" i="7"/>
  <c r="G21" i="1"/>
  <c r="M16" i="7"/>
  <c r="G17" i="1"/>
  <c r="M12" i="7"/>
  <c r="G13" i="1"/>
  <c r="M144" i="7"/>
  <c r="G145" i="1"/>
  <c r="M140" i="7"/>
  <c r="G141" i="1"/>
  <c r="M136" i="7"/>
  <c r="G137" i="1"/>
  <c r="M132" i="7"/>
  <c r="G133" i="1"/>
  <c r="M128" i="7"/>
  <c r="G129" i="1"/>
  <c r="M124" i="7"/>
  <c r="G125" i="1"/>
  <c r="M120" i="7"/>
  <c r="G121" i="1"/>
  <c r="M116" i="7"/>
  <c r="G117" i="1"/>
  <c r="M112" i="7"/>
  <c r="G113" i="1"/>
  <c r="M108" i="7"/>
  <c r="G109" i="1"/>
  <c r="M104" i="7"/>
  <c r="G105" i="1"/>
  <c r="M100" i="7"/>
  <c r="G101" i="1"/>
  <c r="M96" i="7"/>
  <c r="G97" i="1"/>
  <c r="M92" i="7"/>
  <c r="G93" i="1"/>
  <c r="M88" i="7"/>
  <c r="G89" i="1"/>
  <c r="M84" i="7"/>
  <c r="G85" i="1"/>
  <c r="M80" i="7"/>
  <c r="G81" i="1"/>
  <c r="M76" i="7"/>
  <c r="G77" i="1"/>
  <c r="M72" i="7"/>
  <c r="G73" i="1"/>
  <c r="M68" i="7"/>
  <c r="G69" i="1"/>
  <c r="M64" i="7"/>
  <c r="G65" i="1"/>
  <c r="M60" i="7"/>
  <c r="G61" i="1"/>
  <c r="M56" i="7"/>
  <c r="G57" i="1"/>
  <c r="M52" i="7"/>
  <c r="G53" i="1"/>
  <c r="M48" i="7"/>
  <c r="G49" i="1"/>
  <c r="M44" i="7"/>
  <c r="G45" i="1"/>
  <c r="M40" i="7"/>
  <c r="G41" i="1"/>
  <c r="M36" i="7"/>
  <c r="G37" i="1"/>
  <c r="M32" i="7"/>
  <c r="G33" i="1"/>
  <c r="M28" i="7"/>
  <c r="G29" i="1"/>
  <c r="M24" i="7"/>
  <c r="G25" i="1"/>
  <c r="M19" i="7"/>
  <c r="G20" i="1"/>
  <c r="M15" i="7"/>
  <c r="G16" i="1"/>
  <c r="M11" i="7"/>
  <c r="G12" i="1"/>
  <c r="M10" i="7"/>
  <c r="G11" i="1"/>
  <c r="M143" i="7"/>
  <c r="G144" i="1"/>
  <c r="M139" i="7"/>
  <c r="G140" i="1"/>
  <c r="M135" i="7"/>
  <c r="G136" i="1"/>
  <c r="M131" i="7"/>
  <c r="G132" i="1"/>
  <c r="M127" i="7"/>
  <c r="G128" i="1"/>
  <c r="M123" i="7"/>
  <c r="G124" i="1"/>
  <c r="M119" i="7"/>
  <c r="G120" i="1"/>
  <c r="M115" i="7"/>
  <c r="G116" i="1"/>
  <c r="M111" i="7"/>
  <c r="G112" i="1"/>
  <c r="M107" i="7"/>
  <c r="G108" i="1"/>
  <c r="M103" i="7"/>
  <c r="G104" i="1"/>
  <c r="M99" i="7"/>
  <c r="G100" i="1"/>
  <c r="M95" i="7"/>
  <c r="G96" i="1"/>
  <c r="M91" i="7"/>
  <c r="G92" i="1"/>
  <c r="M87" i="7"/>
  <c r="G88" i="1"/>
  <c r="M83" i="7"/>
  <c r="G84" i="1"/>
  <c r="M79" i="7"/>
  <c r="G80" i="1"/>
  <c r="M75" i="7"/>
  <c r="G76" i="1"/>
  <c r="M71" i="7"/>
  <c r="G72" i="1"/>
  <c r="M67" i="7"/>
  <c r="G68" i="1"/>
  <c r="M63" i="7"/>
  <c r="G64" i="1"/>
  <c r="M59" i="7"/>
  <c r="G60" i="1"/>
  <c r="M55" i="7"/>
  <c r="G56" i="1"/>
  <c r="M51" i="7"/>
  <c r="G52" i="1"/>
  <c r="M47" i="7"/>
  <c r="G48" i="1"/>
  <c r="M43" i="7"/>
  <c r="G44" i="1"/>
  <c r="M39" i="7"/>
  <c r="G40" i="1"/>
  <c r="M35" i="7"/>
  <c r="G36" i="1"/>
  <c r="M31" i="7"/>
  <c r="G32" i="1"/>
  <c r="M27" i="7"/>
  <c r="G28" i="1"/>
  <c r="M23" i="7"/>
  <c r="G24" i="1"/>
  <c r="M18" i="7"/>
  <c r="G19" i="1"/>
  <c r="M14" i="7"/>
  <c r="G15" i="1"/>
  <c r="M146" i="7"/>
  <c r="G147" i="1"/>
  <c r="M142" i="7"/>
  <c r="G143" i="1"/>
  <c r="M138" i="7"/>
  <c r="G139" i="1"/>
  <c r="M134" i="7"/>
  <c r="G135" i="1"/>
  <c r="M130" i="7"/>
  <c r="G131" i="1"/>
  <c r="M126" i="7"/>
  <c r="G127" i="1"/>
  <c r="M122" i="7"/>
  <c r="G123" i="1"/>
  <c r="M118" i="7"/>
  <c r="G119" i="1"/>
  <c r="M114" i="7"/>
  <c r="G115" i="1"/>
  <c r="M110" i="7"/>
  <c r="G111" i="1"/>
  <c r="M106" i="7"/>
  <c r="G107" i="1"/>
  <c r="M102" i="7"/>
  <c r="G103" i="1"/>
  <c r="M98" i="7"/>
  <c r="G99" i="1"/>
  <c r="M94" i="7"/>
  <c r="G95" i="1"/>
  <c r="M90" i="7"/>
  <c r="G91" i="1"/>
  <c r="M86" i="7"/>
  <c r="G87" i="1"/>
  <c r="M82" i="7"/>
  <c r="G83" i="1"/>
  <c r="M78" i="7"/>
  <c r="G79" i="1"/>
  <c r="M74" i="7"/>
  <c r="G75" i="1"/>
  <c r="M70" i="7"/>
  <c r="G71" i="1"/>
  <c r="M66" i="7"/>
  <c r="G67" i="1"/>
  <c r="M62" i="7"/>
  <c r="G63" i="1"/>
  <c r="M58" i="7"/>
  <c r="G59" i="1"/>
  <c r="M54" i="7"/>
  <c r="G55" i="1"/>
  <c r="M50" i="7"/>
  <c r="G51" i="1"/>
  <c r="M46" i="7"/>
  <c r="G47" i="1"/>
  <c r="M42" i="7"/>
  <c r="G43" i="1"/>
  <c r="M38" i="7"/>
  <c r="G39" i="1"/>
  <c r="M34" i="7"/>
  <c r="G35" i="1"/>
  <c r="M30" i="7"/>
  <c r="G31" i="1"/>
  <c r="M26" i="7"/>
  <c r="G27" i="1"/>
  <c r="M21" i="7"/>
  <c r="G22" i="1"/>
  <c r="M17" i="7"/>
  <c r="G18" i="1"/>
  <c r="M13" i="7"/>
  <c r="G14" i="1"/>
  <c r="G10" i="1" l="1"/>
  <c r="P10" i="1"/>
  <c r="P8" i="1" s="1"/>
  <c r="D7" i="5"/>
  <c r="D9" i="1" s="1"/>
  <c r="D6" i="15"/>
  <c r="E9" i="1" s="1"/>
  <c r="D141" i="15" l="1"/>
  <c r="D142" i="15"/>
  <c r="D143" i="15"/>
  <c r="E146" i="1" s="1"/>
  <c r="D144" i="15"/>
  <c r="E147" i="1" s="1"/>
  <c r="D140" i="15"/>
  <c r="E145" i="1" l="1"/>
  <c r="E143" i="1"/>
  <c r="E144" i="1"/>
  <c r="F8" i="5"/>
  <c r="F6" i="5" s="1"/>
  <c r="G8" i="5"/>
  <c r="G6" i="5" s="1"/>
  <c r="H8" i="5"/>
  <c r="H6" i="5" s="1"/>
  <c r="I8" i="5"/>
  <c r="E8" i="5"/>
  <c r="D9" i="15" l="1"/>
  <c r="E12" i="1" l="1"/>
  <c r="G9" i="7"/>
  <c r="G7" i="7" s="1"/>
  <c r="D52" i="5" l="1"/>
  <c r="D54" i="1" l="1"/>
  <c r="D42" i="5"/>
  <c r="D44" i="1" l="1"/>
  <c r="D9" i="5"/>
  <c r="D11" i="1" l="1"/>
  <c r="D10" i="5"/>
  <c r="D11" i="5"/>
  <c r="D12" i="5"/>
  <c r="D13" i="5"/>
  <c r="D14" i="5"/>
  <c r="D15" i="5"/>
  <c r="D16" i="5"/>
  <c r="D17" i="5"/>
  <c r="D18" i="5"/>
  <c r="D19" i="5"/>
  <c r="D20" i="5"/>
  <c r="D22" i="5"/>
  <c r="D24" i="1" s="1"/>
  <c r="D23" i="5"/>
  <c r="D24" i="5"/>
  <c r="D25" i="5"/>
  <c r="D26" i="5"/>
  <c r="D27" i="5"/>
  <c r="D28" i="5"/>
  <c r="D29" i="5"/>
  <c r="D30" i="5"/>
  <c r="D31" i="5"/>
  <c r="D33" i="1" s="1"/>
  <c r="D32" i="5"/>
  <c r="D34" i="1" s="1"/>
  <c r="D33" i="5"/>
  <c r="D35" i="1" s="1"/>
  <c r="D34" i="5"/>
  <c r="D36" i="1" s="1"/>
  <c r="D35" i="5"/>
  <c r="D36" i="5"/>
  <c r="D38" i="1" s="1"/>
  <c r="D37" i="5"/>
  <c r="D39" i="1" s="1"/>
  <c r="D38" i="5"/>
  <c r="D40" i="1" s="1"/>
  <c r="D39" i="5"/>
  <c r="D41" i="1" s="1"/>
  <c r="D40" i="5"/>
  <c r="D41" i="5"/>
  <c r="D43" i="5"/>
  <c r="D44" i="5"/>
  <c r="D45" i="5"/>
  <c r="D46" i="5"/>
  <c r="D47" i="5"/>
  <c r="D48" i="5"/>
  <c r="D49" i="5"/>
  <c r="D50" i="5"/>
  <c r="D51" i="5"/>
  <c r="D53" i="5"/>
  <c r="D54" i="5"/>
  <c r="D55" i="5"/>
  <c r="D56" i="5"/>
  <c r="D57" i="5"/>
  <c r="D58" i="5"/>
  <c r="D59" i="5"/>
  <c r="D60" i="5"/>
  <c r="D61" i="5"/>
  <c r="D62" i="5"/>
  <c r="D64" i="1" s="1"/>
  <c r="D63" i="5"/>
  <c r="D65" i="1" s="1"/>
  <c r="D64" i="5"/>
  <c r="D66" i="1" s="1"/>
  <c r="D65" i="5"/>
  <c r="D67" i="1" s="1"/>
  <c r="D66" i="5"/>
  <c r="D68" i="1" s="1"/>
  <c r="D67" i="5"/>
  <c r="D69" i="1" s="1"/>
  <c r="D68" i="5"/>
  <c r="D70" i="1" s="1"/>
  <c r="D69" i="5"/>
  <c r="D71" i="1" s="1"/>
  <c r="D70" i="5"/>
  <c r="D72" i="1" s="1"/>
  <c r="D71" i="5"/>
  <c r="D73" i="1" s="1"/>
  <c r="D72" i="5"/>
  <c r="D74" i="1" s="1"/>
  <c r="D73" i="5"/>
  <c r="D74" i="5"/>
  <c r="D76" i="1" s="1"/>
  <c r="D75" i="5"/>
  <c r="D77" i="1" s="1"/>
  <c r="D76" i="5"/>
  <c r="D78" i="1" s="1"/>
  <c r="D77" i="5"/>
  <c r="D79" i="1" s="1"/>
  <c r="D78" i="5"/>
  <c r="D80" i="1" s="1"/>
  <c r="D79" i="5"/>
  <c r="D81" i="1" s="1"/>
  <c r="D80" i="5"/>
  <c r="D82" i="1" s="1"/>
  <c r="D81" i="5"/>
  <c r="D82" i="5"/>
  <c r="D83" i="5"/>
  <c r="D84" i="5"/>
  <c r="D86" i="1" s="1"/>
  <c r="D85" i="5"/>
  <c r="D86" i="5"/>
  <c r="D88" i="1" s="1"/>
  <c r="D87" i="5"/>
  <c r="D88" i="5"/>
  <c r="D90" i="1" s="1"/>
  <c r="D89" i="5"/>
  <c r="D91" i="1" s="1"/>
  <c r="D90" i="5"/>
  <c r="D91" i="5"/>
  <c r="D93" i="1" s="1"/>
  <c r="D92" i="5"/>
  <c r="D94" i="1" s="1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1" i="1" s="1"/>
  <c r="D110" i="5"/>
  <c r="D112" i="1" s="1"/>
  <c r="D111" i="5"/>
  <c r="D113" i="1" s="1"/>
  <c r="D112" i="5"/>
  <c r="D114" i="1" s="1"/>
  <c r="D113" i="5"/>
  <c r="D115" i="1" s="1"/>
  <c r="D114" i="5"/>
  <c r="D116" i="1" s="1"/>
  <c r="D115" i="5"/>
  <c r="D116" i="5"/>
  <c r="D118" i="1" s="1"/>
  <c r="D117" i="5"/>
  <c r="D118" i="5"/>
  <c r="D120" i="1" s="1"/>
  <c r="D119" i="5"/>
  <c r="D120" i="5"/>
  <c r="D122" i="1" s="1"/>
  <c r="D121" i="5"/>
  <c r="D123" i="1" s="1"/>
  <c r="D122" i="5"/>
  <c r="D124" i="1" s="1"/>
  <c r="D123" i="5"/>
  <c r="D124" i="5"/>
  <c r="D125" i="5"/>
  <c r="D127" i="1" s="1"/>
  <c r="D126" i="5"/>
  <c r="D128" i="1" s="1"/>
  <c r="D127" i="5"/>
  <c r="D129" i="1" s="1"/>
  <c r="D128" i="5"/>
  <c r="D130" i="1" s="1"/>
  <c r="D129" i="5"/>
  <c r="D131" i="1" s="1"/>
  <c r="D130" i="5"/>
  <c r="D132" i="1" s="1"/>
  <c r="D131" i="5"/>
  <c r="D132" i="5"/>
  <c r="D133" i="5"/>
  <c r="D134" i="5"/>
  <c r="D136" i="1" s="1"/>
  <c r="D135" i="5"/>
  <c r="D137" i="1" s="1"/>
  <c r="D136" i="5"/>
  <c r="D137" i="5"/>
  <c r="D138" i="5"/>
  <c r="D139" i="5"/>
  <c r="D141" i="1" s="1"/>
  <c r="D140" i="5"/>
  <c r="D142" i="1" s="1"/>
  <c r="D141" i="5"/>
  <c r="D142" i="5"/>
  <c r="D143" i="5"/>
  <c r="D144" i="5"/>
  <c r="D146" i="1" s="1"/>
  <c r="D145" i="5"/>
  <c r="D147" i="1" s="1"/>
  <c r="D144" i="1" l="1"/>
  <c r="D140" i="1"/>
  <c r="D108" i="1"/>
  <c r="D104" i="1"/>
  <c r="D100" i="1"/>
  <c r="D96" i="1"/>
  <c r="D92" i="1"/>
  <c r="D84" i="1"/>
  <c r="D60" i="1"/>
  <c r="D56" i="1"/>
  <c r="D51" i="1"/>
  <c r="D47" i="1"/>
  <c r="D42" i="1"/>
  <c r="D30" i="1"/>
  <c r="D26" i="1"/>
  <c r="D21" i="1"/>
  <c r="D17" i="1"/>
  <c r="D13" i="1"/>
  <c r="D139" i="1"/>
  <c r="D135" i="1"/>
  <c r="D119" i="1"/>
  <c r="D107" i="1"/>
  <c r="D103" i="1"/>
  <c r="D99" i="1"/>
  <c r="D95" i="1"/>
  <c r="D87" i="1"/>
  <c r="D83" i="1"/>
  <c r="D75" i="1"/>
  <c r="D63" i="1"/>
  <c r="D59" i="1"/>
  <c r="D55" i="1"/>
  <c r="D50" i="1"/>
  <c r="D46" i="1"/>
  <c r="D37" i="1"/>
  <c r="D29" i="1"/>
  <c r="D25" i="1"/>
  <c r="D20" i="1"/>
  <c r="D16" i="1"/>
  <c r="D12" i="1"/>
  <c r="D143" i="1"/>
  <c r="D134" i="1"/>
  <c r="D126" i="1"/>
  <c r="D110" i="1"/>
  <c r="D106" i="1"/>
  <c r="D102" i="1"/>
  <c r="D98" i="1"/>
  <c r="D62" i="1"/>
  <c r="D58" i="1"/>
  <c r="D53" i="1"/>
  <c r="D49" i="1"/>
  <c r="D45" i="1"/>
  <c r="D32" i="1"/>
  <c r="D28" i="1"/>
  <c r="D19" i="1"/>
  <c r="D15" i="1"/>
  <c r="D138" i="1"/>
  <c r="D145" i="1"/>
  <c r="D133" i="1"/>
  <c r="D125" i="1"/>
  <c r="D121" i="1"/>
  <c r="D117" i="1"/>
  <c r="D109" i="1"/>
  <c r="D105" i="1"/>
  <c r="D101" i="1"/>
  <c r="D97" i="1"/>
  <c r="D89" i="1"/>
  <c r="D85" i="1"/>
  <c r="D61" i="1"/>
  <c r="D57" i="1"/>
  <c r="D52" i="1"/>
  <c r="D48" i="1"/>
  <c r="D43" i="1"/>
  <c r="D31" i="1"/>
  <c r="D27" i="1"/>
  <c r="D22" i="1"/>
  <c r="D18" i="1"/>
  <c r="D14" i="1"/>
  <c r="D8" i="7"/>
  <c r="D10" i="1" l="1"/>
  <c r="D8" i="1" s="1"/>
  <c r="M8" i="7"/>
  <c r="G9" i="1"/>
  <c r="D8" i="15"/>
  <c r="E11" i="1" l="1"/>
  <c r="G8" i="1"/>
  <c r="D10" i="15"/>
  <c r="D11" i="15"/>
  <c r="D12" i="15"/>
  <c r="D13" i="15"/>
  <c r="D14" i="15"/>
  <c r="D15" i="15"/>
  <c r="D16" i="15"/>
  <c r="D17" i="15"/>
  <c r="D18" i="15"/>
  <c r="D19" i="15"/>
  <c r="D21" i="15"/>
  <c r="E24" i="1" s="1"/>
  <c r="D22" i="15"/>
  <c r="D23" i="15"/>
  <c r="D24" i="15"/>
  <c r="D25" i="15"/>
  <c r="D26" i="15"/>
  <c r="D27" i="15"/>
  <c r="D28" i="15"/>
  <c r="D29" i="15"/>
  <c r="D30" i="15"/>
  <c r="E33" i="1" s="1"/>
  <c r="D31" i="15"/>
  <c r="E34" i="1" s="1"/>
  <c r="D32" i="15"/>
  <c r="E35" i="1" s="1"/>
  <c r="D33" i="15"/>
  <c r="E36" i="1" s="1"/>
  <c r="D34" i="15"/>
  <c r="D35" i="15"/>
  <c r="E38" i="1" s="1"/>
  <c r="D36" i="15"/>
  <c r="E39" i="1" s="1"/>
  <c r="D37" i="15"/>
  <c r="E40" i="1" s="1"/>
  <c r="D38" i="15"/>
  <c r="E41" i="1" s="1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E64" i="1" s="1"/>
  <c r="D62" i="15"/>
  <c r="E65" i="1" s="1"/>
  <c r="D63" i="15"/>
  <c r="E66" i="1" s="1"/>
  <c r="D64" i="15"/>
  <c r="E67" i="1" s="1"/>
  <c r="D65" i="15"/>
  <c r="E68" i="1" s="1"/>
  <c r="D66" i="15"/>
  <c r="E69" i="1" s="1"/>
  <c r="D67" i="15"/>
  <c r="E70" i="1" s="1"/>
  <c r="D68" i="15"/>
  <c r="E71" i="1" s="1"/>
  <c r="D69" i="15"/>
  <c r="E72" i="1" s="1"/>
  <c r="D70" i="15"/>
  <c r="E73" i="1" s="1"/>
  <c r="D71" i="15"/>
  <c r="E74" i="1" s="1"/>
  <c r="D72" i="15"/>
  <c r="D73" i="15"/>
  <c r="E76" i="1" s="1"/>
  <c r="D74" i="15"/>
  <c r="E77" i="1" s="1"/>
  <c r="D75" i="15"/>
  <c r="E78" i="1" s="1"/>
  <c r="D76" i="15"/>
  <c r="E79" i="1" s="1"/>
  <c r="D77" i="15"/>
  <c r="E80" i="1" s="1"/>
  <c r="D78" i="15"/>
  <c r="E81" i="1" s="1"/>
  <c r="D79" i="15"/>
  <c r="E82" i="1" s="1"/>
  <c r="D80" i="15"/>
  <c r="D81" i="15"/>
  <c r="D82" i="15"/>
  <c r="D83" i="15"/>
  <c r="E86" i="1" s="1"/>
  <c r="D84" i="15"/>
  <c r="D85" i="15"/>
  <c r="E88" i="1" s="1"/>
  <c r="D86" i="15"/>
  <c r="D87" i="15"/>
  <c r="E90" i="1" s="1"/>
  <c r="D88" i="15"/>
  <c r="E91" i="1" s="1"/>
  <c r="D89" i="15"/>
  <c r="D90" i="15"/>
  <c r="E93" i="1" s="1"/>
  <c r="D91" i="15"/>
  <c r="E94" i="1" s="1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E111" i="1" s="1"/>
  <c r="D109" i="15"/>
  <c r="E112" i="1" s="1"/>
  <c r="D110" i="15"/>
  <c r="E113" i="1" s="1"/>
  <c r="D111" i="15"/>
  <c r="E114" i="1" s="1"/>
  <c r="D112" i="15"/>
  <c r="E115" i="1" s="1"/>
  <c r="D113" i="15"/>
  <c r="E116" i="1" s="1"/>
  <c r="D114" i="15"/>
  <c r="D115" i="15"/>
  <c r="E118" i="1" s="1"/>
  <c r="D116" i="15"/>
  <c r="D117" i="15"/>
  <c r="E120" i="1" s="1"/>
  <c r="D118" i="15"/>
  <c r="D119" i="15"/>
  <c r="E122" i="1" s="1"/>
  <c r="D120" i="15"/>
  <c r="E123" i="1" s="1"/>
  <c r="D121" i="15"/>
  <c r="E124" i="1" s="1"/>
  <c r="D122" i="15"/>
  <c r="D123" i="15"/>
  <c r="D124" i="15"/>
  <c r="E127" i="1" s="1"/>
  <c r="D125" i="15"/>
  <c r="E128" i="1" s="1"/>
  <c r="D126" i="15"/>
  <c r="E129" i="1" s="1"/>
  <c r="D127" i="15"/>
  <c r="E130" i="1" s="1"/>
  <c r="D128" i="15"/>
  <c r="E131" i="1" s="1"/>
  <c r="D129" i="15"/>
  <c r="E132" i="1" s="1"/>
  <c r="D130" i="15"/>
  <c r="D131" i="15"/>
  <c r="D132" i="15"/>
  <c r="D133" i="15"/>
  <c r="E136" i="1" s="1"/>
  <c r="D134" i="15"/>
  <c r="E137" i="1" s="1"/>
  <c r="D135" i="15"/>
  <c r="D136" i="15"/>
  <c r="D137" i="15"/>
  <c r="D138" i="15"/>
  <c r="E141" i="1" s="1"/>
  <c r="D139" i="15"/>
  <c r="E142" i="1" s="1"/>
  <c r="E126" i="1" l="1"/>
  <c r="E110" i="1"/>
  <c r="E106" i="1"/>
  <c r="E102" i="1"/>
  <c r="E98" i="1"/>
  <c r="E62" i="1"/>
  <c r="E58" i="1"/>
  <c r="E54" i="1"/>
  <c r="E50" i="1"/>
  <c r="E46" i="1"/>
  <c r="E42" i="1"/>
  <c r="E30" i="1"/>
  <c r="E26" i="1"/>
  <c r="E21" i="1"/>
  <c r="E17" i="1"/>
  <c r="E13" i="1"/>
  <c r="E133" i="1"/>
  <c r="E125" i="1"/>
  <c r="E121" i="1"/>
  <c r="E117" i="1"/>
  <c r="E109" i="1"/>
  <c r="E105" i="1"/>
  <c r="E101" i="1"/>
  <c r="E97" i="1"/>
  <c r="E89" i="1"/>
  <c r="E85" i="1"/>
  <c r="E61" i="1"/>
  <c r="E57" i="1"/>
  <c r="E53" i="1"/>
  <c r="E49" i="1"/>
  <c r="E45" i="1"/>
  <c r="E37" i="1"/>
  <c r="E29" i="1"/>
  <c r="E25" i="1"/>
  <c r="E20" i="1"/>
  <c r="E16" i="1"/>
  <c r="E138" i="1"/>
  <c r="E108" i="1"/>
  <c r="E104" i="1"/>
  <c r="E100" i="1"/>
  <c r="E96" i="1"/>
  <c r="E92" i="1"/>
  <c r="E84" i="1"/>
  <c r="E60" i="1"/>
  <c r="E56" i="1"/>
  <c r="E52" i="1"/>
  <c r="E48" i="1"/>
  <c r="E44" i="1"/>
  <c r="E32" i="1"/>
  <c r="E28" i="1"/>
  <c r="E19" i="1"/>
  <c r="E15" i="1"/>
  <c r="E134" i="1"/>
  <c r="E140" i="1"/>
  <c r="E139" i="1"/>
  <c r="E135" i="1"/>
  <c r="E119" i="1"/>
  <c r="E107" i="1"/>
  <c r="E103" i="1"/>
  <c r="E99" i="1"/>
  <c r="E95" i="1"/>
  <c r="E87" i="1"/>
  <c r="E83" i="1"/>
  <c r="E75" i="1"/>
  <c r="E63" i="1"/>
  <c r="E59" i="1"/>
  <c r="E55" i="1"/>
  <c r="E51" i="1"/>
  <c r="E47" i="1"/>
  <c r="E43" i="1"/>
  <c r="E31" i="1"/>
  <c r="E27" i="1"/>
  <c r="E22" i="1"/>
  <c r="E18" i="1"/>
  <c r="E14" i="1"/>
  <c r="I6" i="5"/>
  <c r="E8" i="11"/>
  <c r="E6" i="11" s="1"/>
  <c r="F8" i="11"/>
  <c r="F6" i="11" s="1"/>
  <c r="G8" i="11"/>
  <c r="G6" i="11" s="1"/>
  <c r="E10" i="1" l="1"/>
  <c r="E8" i="1" s="1"/>
  <c r="D8" i="11"/>
  <c r="D6" i="11" l="1"/>
  <c r="D145" i="10" l="1"/>
  <c r="N147" i="1" s="1"/>
  <c r="D144" i="10"/>
  <c r="N146" i="1" s="1"/>
  <c r="D143" i="10"/>
  <c r="D142" i="10"/>
  <c r="D141" i="10"/>
  <c r="D140" i="10"/>
  <c r="D139" i="10"/>
  <c r="N141" i="1" s="1"/>
  <c r="D138" i="10"/>
  <c r="D137" i="10"/>
  <c r="D136" i="10"/>
  <c r="D135" i="10"/>
  <c r="N137" i="1" s="1"/>
  <c r="D134" i="10"/>
  <c r="D133" i="10"/>
  <c r="D132" i="10"/>
  <c r="D131" i="10"/>
  <c r="D130" i="10"/>
  <c r="N132" i="1" s="1"/>
  <c r="D129" i="10"/>
  <c r="N131" i="1" s="1"/>
  <c r="D128" i="10"/>
  <c r="N130" i="1" s="1"/>
  <c r="D127" i="10"/>
  <c r="N129" i="1" s="1"/>
  <c r="D126" i="10"/>
  <c r="N128" i="1" s="1"/>
  <c r="D125" i="10"/>
  <c r="N127" i="1" s="1"/>
  <c r="D124" i="10"/>
  <c r="D123" i="10"/>
  <c r="D122" i="10"/>
  <c r="N124" i="1" s="1"/>
  <c r="D121" i="10"/>
  <c r="N123" i="1" s="1"/>
  <c r="D120" i="10"/>
  <c r="N122" i="1" s="1"/>
  <c r="D119" i="10"/>
  <c r="D118" i="10"/>
  <c r="N120" i="1" s="1"/>
  <c r="D117" i="10"/>
  <c r="D116" i="10"/>
  <c r="N118" i="1" s="1"/>
  <c r="D115" i="10"/>
  <c r="D114" i="10"/>
  <c r="N116" i="1" s="1"/>
  <c r="D113" i="10"/>
  <c r="N115" i="1" s="1"/>
  <c r="D112" i="10"/>
  <c r="N114" i="1" s="1"/>
  <c r="D111" i="10"/>
  <c r="N113" i="1" s="1"/>
  <c r="D110" i="10"/>
  <c r="N112" i="1" s="1"/>
  <c r="D109" i="10"/>
  <c r="N111" i="1" s="1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N94" i="1" s="1"/>
  <c r="D91" i="10"/>
  <c r="N93" i="1" s="1"/>
  <c r="D90" i="10"/>
  <c r="D89" i="10"/>
  <c r="N91" i="1" s="1"/>
  <c r="D88" i="10"/>
  <c r="N90" i="1" s="1"/>
  <c r="D87" i="10"/>
  <c r="D86" i="10"/>
  <c r="D85" i="10"/>
  <c r="D84" i="10"/>
  <c r="N86" i="1" s="1"/>
  <c r="D83" i="10"/>
  <c r="D82" i="10"/>
  <c r="D81" i="10"/>
  <c r="D80" i="10"/>
  <c r="N82" i="1" s="1"/>
  <c r="D79" i="10"/>
  <c r="N81" i="1" s="1"/>
  <c r="D78" i="10"/>
  <c r="N80" i="1" s="1"/>
  <c r="D77" i="10"/>
  <c r="N79" i="1" s="1"/>
  <c r="D76" i="10"/>
  <c r="N78" i="1" s="1"/>
  <c r="D75" i="10"/>
  <c r="N77" i="1" s="1"/>
  <c r="D74" i="10"/>
  <c r="N76" i="1" s="1"/>
  <c r="D73" i="10"/>
  <c r="D72" i="10"/>
  <c r="D71" i="10"/>
  <c r="N73" i="1" s="1"/>
  <c r="D70" i="10"/>
  <c r="N72" i="1" s="1"/>
  <c r="D69" i="10"/>
  <c r="N71" i="1" s="1"/>
  <c r="D68" i="10"/>
  <c r="N70" i="1" s="1"/>
  <c r="D67" i="10"/>
  <c r="N69" i="1" s="1"/>
  <c r="D66" i="10"/>
  <c r="N68" i="1" s="1"/>
  <c r="D65" i="10"/>
  <c r="N67" i="1" s="1"/>
  <c r="D64" i="10"/>
  <c r="N66" i="1" s="1"/>
  <c r="D63" i="10"/>
  <c r="N65" i="1" s="1"/>
  <c r="D62" i="10"/>
  <c r="N64" i="1" s="1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N41" i="1" s="1"/>
  <c r="D38" i="10"/>
  <c r="N40" i="1" s="1"/>
  <c r="D37" i="10"/>
  <c r="N39" i="1" s="1"/>
  <c r="D36" i="10"/>
  <c r="N38" i="1" s="1"/>
  <c r="D35" i="10"/>
  <c r="D34" i="10"/>
  <c r="D33" i="10"/>
  <c r="N35" i="1" s="1"/>
  <c r="D32" i="10"/>
  <c r="N34" i="1" s="1"/>
  <c r="D31" i="10"/>
  <c r="N33" i="1" s="1"/>
  <c r="D30" i="10"/>
  <c r="D29" i="10"/>
  <c r="D28" i="10"/>
  <c r="D27" i="10"/>
  <c r="D26" i="10"/>
  <c r="D25" i="10"/>
  <c r="D24" i="10"/>
  <c r="D23" i="10"/>
  <c r="D22" i="10"/>
  <c r="N24" i="1" s="1"/>
  <c r="D20" i="10"/>
  <c r="D19" i="10"/>
  <c r="D18" i="10"/>
  <c r="D17" i="10"/>
  <c r="D16" i="10"/>
  <c r="D15" i="10"/>
  <c r="D14" i="10"/>
  <c r="D13" i="10"/>
  <c r="D12" i="10"/>
  <c r="D11" i="10"/>
  <c r="D10" i="10"/>
  <c r="D9" i="10"/>
  <c r="I8" i="10"/>
  <c r="H8" i="10"/>
  <c r="H6" i="10" s="1"/>
  <c r="G8" i="10"/>
  <c r="G6" i="10" s="1"/>
  <c r="F8" i="10"/>
  <c r="F6" i="10" s="1"/>
  <c r="E8" i="10"/>
  <c r="E6" i="10" s="1"/>
  <c r="D8" i="4"/>
  <c r="D145" i="3"/>
  <c r="K147" i="1" s="1"/>
  <c r="D144" i="3"/>
  <c r="K146" i="1" s="1"/>
  <c r="D143" i="3"/>
  <c r="D142" i="3"/>
  <c r="D141" i="3"/>
  <c r="D140" i="3"/>
  <c r="K142" i="1" s="1"/>
  <c r="D139" i="3"/>
  <c r="K141" i="1" s="1"/>
  <c r="D138" i="3"/>
  <c r="D137" i="3"/>
  <c r="D136" i="3"/>
  <c r="D135" i="3"/>
  <c r="K137" i="1" s="1"/>
  <c r="D134" i="3"/>
  <c r="K136" i="1" s="1"/>
  <c r="D133" i="3"/>
  <c r="D132" i="3"/>
  <c r="D131" i="3"/>
  <c r="D130" i="3"/>
  <c r="K132" i="1" s="1"/>
  <c r="D129" i="3"/>
  <c r="K131" i="1" s="1"/>
  <c r="D128" i="3"/>
  <c r="K130" i="1" s="1"/>
  <c r="D127" i="3"/>
  <c r="K129" i="1" s="1"/>
  <c r="D126" i="3"/>
  <c r="K128" i="1" s="1"/>
  <c r="D125" i="3"/>
  <c r="K127" i="1" s="1"/>
  <c r="D124" i="3"/>
  <c r="D123" i="3"/>
  <c r="D122" i="3"/>
  <c r="K124" i="1" s="1"/>
  <c r="D121" i="3"/>
  <c r="K123" i="1" s="1"/>
  <c r="D120" i="3"/>
  <c r="K122" i="1" s="1"/>
  <c r="D119" i="3"/>
  <c r="D118" i="3"/>
  <c r="K120" i="1" s="1"/>
  <c r="D117" i="3"/>
  <c r="D116" i="3"/>
  <c r="K118" i="1" s="1"/>
  <c r="D115" i="3"/>
  <c r="D114" i="3"/>
  <c r="K116" i="1" s="1"/>
  <c r="D113" i="3"/>
  <c r="K115" i="1" s="1"/>
  <c r="D112" i="3"/>
  <c r="K114" i="1" s="1"/>
  <c r="D111" i="3"/>
  <c r="K113" i="1" s="1"/>
  <c r="D110" i="3"/>
  <c r="K112" i="1" s="1"/>
  <c r="D109" i="3"/>
  <c r="K111" i="1" s="1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K94" i="1" s="1"/>
  <c r="D91" i="3"/>
  <c r="K93" i="1" s="1"/>
  <c r="D90" i="3"/>
  <c r="D89" i="3"/>
  <c r="K91" i="1" s="1"/>
  <c r="D88" i="3"/>
  <c r="K90" i="1" s="1"/>
  <c r="D87" i="3"/>
  <c r="D86" i="3"/>
  <c r="K88" i="1" s="1"/>
  <c r="D85" i="3"/>
  <c r="D84" i="3"/>
  <c r="K86" i="1" s="1"/>
  <c r="D83" i="3"/>
  <c r="D82" i="3"/>
  <c r="D81" i="3"/>
  <c r="D80" i="3"/>
  <c r="K82" i="1" s="1"/>
  <c r="D79" i="3"/>
  <c r="K81" i="1" s="1"/>
  <c r="D78" i="3"/>
  <c r="K80" i="1" s="1"/>
  <c r="D77" i="3"/>
  <c r="K79" i="1" s="1"/>
  <c r="D76" i="3"/>
  <c r="K78" i="1" s="1"/>
  <c r="D75" i="3"/>
  <c r="K77" i="1" s="1"/>
  <c r="D74" i="3"/>
  <c r="K76" i="1" s="1"/>
  <c r="D73" i="3"/>
  <c r="D72" i="3"/>
  <c r="K74" i="1" s="1"/>
  <c r="D71" i="3"/>
  <c r="K73" i="1" s="1"/>
  <c r="D70" i="3"/>
  <c r="K72" i="1" s="1"/>
  <c r="D69" i="3"/>
  <c r="K71" i="1" s="1"/>
  <c r="D68" i="3"/>
  <c r="K70" i="1" s="1"/>
  <c r="D67" i="3"/>
  <c r="K69" i="1" s="1"/>
  <c r="D66" i="3"/>
  <c r="K68" i="1" s="1"/>
  <c r="D65" i="3"/>
  <c r="K67" i="1" s="1"/>
  <c r="D64" i="3"/>
  <c r="K66" i="1" s="1"/>
  <c r="D63" i="3"/>
  <c r="K65" i="1" s="1"/>
  <c r="D62" i="3"/>
  <c r="K64" i="1" s="1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K41" i="1" s="1"/>
  <c r="D38" i="3"/>
  <c r="K40" i="1" s="1"/>
  <c r="D37" i="3"/>
  <c r="K39" i="1" s="1"/>
  <c r="D36" i="3"/>
  <c r="K38" i="1" s="1"/>
  <c r="D35" i="3"/>
  <c r="D34" i="3"/>
  <c r="K36" i="1" s="1"/>
  <c r="D33" i="3"/>
  <c r="K35" i="1" s="1"/>
  <c r="D32" i="3"/>
  <c r="K34" i="1" s="1"/>
  <c r="D31" i="3"/>
  <c r="K33" i="1" s="1"/>
  <c r="D30" i="3"/>
  <c r="D29" i="3"/>
  <c r="D28" i="3"/>
  <c r="D27" i="3"/>
  <c r="D26" i="3"/>
  <c r="D25" i="3"/>
  <c r="D24" i="3"/>
  <c r="D23" i="3"/>
  <c r="D22" i="3"/>
  <c r="K24" i="1" s="1"/>
  <c r="D20" i="3"/>
  <c r="D19" i="3"/>
  <c r="D18" i="3"/>
  <c r="D17" i="3"/>
  <c r="D16" i="3"/>
  <c r="D15" i="3"/>
  <c r="D14" i="3"/>
  <c r="D13" i="3"/>
  <c r="D12" i="3"/>
  <c r="D11" i="3"/>
  <c r="D10" i="3"/>
  <c r="D9" i="3"/>
  <c r="H8" i="3"/>
  <c r="H6" i="3" s="1"/>
  <c r="G8" i="3"/>
  <c r="G6" i="3" s="1"/>
  <c r="F8" i="3"/>
  <c r="F6" i="3" s="1"/>
  <c r="D7" i="3"/>
  <c r="K9" i="1" s="1"/>
  <c r="J147" i="1"/>
  <c r="J144" i="1"/>
  <c r="J143" i="1"/>
  <c r="J140" i="1"/>
  <c r="J139" i="1"/>
  <c r="J136" i="1"/>
  <c r="J135" i="1"/>
  <c r="J132" i="1"/>
  <c r="J131" i="1"/>
  <c r="J128" i="1"/>
  <c r="J127" i="1"/>
  <c r="J124" i="1"/>
  <c r="J123" i="1"/>
  <c r="F123" i="1" s="1"/>
  <c r="J120" i="1"/>
  <c r="J119" i="1"/>
  <c r="J116" i="1"/>
  <c r="J115" i="1"/>
  <c r="J112" i="1"/>
  <c r="J111" i="1"/>
  <c r="J108" i="1"/>
  <c r="J107" i="1"/>
  <c r="J104" i="1"/>
  <c r="J103" i="1"/>
  <c r="J100" i="1"/>
  <c r="J99" i="1"/>
  <c r="J96" i="1"/>
  <c r="J95" i="1"/>
  <c r="J92" i="1"/>
  <c r="J91" i="1"/>
  <c r="F91" i="1" s="1"/>
  <c r="J88" i="1"/>
  <c r="J87" i="1"/>
  <c r="J84" i="1"/>
  <c r="J83" i="1"/>
  <c r="J80" i="1"/>
  <c r="J79" i="1"/>
  <c r="J76" i="1"/>
  <c r="J75" i="1"/>
  <c r="J72" i="1"/>
  <c r="J71" i="1"/>
  <c r="J68" i="1"/>
  <c r="J67" i="1"/>
  <c r="J64" i="1"/>
  <c r="J63" i="1"/>
  <c r="J60" i="1"/>
  <c r="J59" i="1"/>
  <c r="J56" i="1"/>
  <c r="J55" i="1"/>
  <c r="J52" i="1"/>
  <c r="J51" i="1"/>
  <c r="J48" i="1"/>
  <c r="J47" i="1"/>
  <c r="J44" i="1"/>
  <c r="J43" i="1"/>
  <c r="J40" i="1"/>
  <c r="J39" i="1"/>
  <c r="J36" i="1"/>
  <c r="J35" i="1"/>
  <c r="J32" i="1"/>
  <c r="J31" i="1"/>
  <c r="J28" i="1"/>
  <c r="J27" i="1"/>
  <c r="J24" i="1"/>
  <c r="J20" i="1"/>
  <c r="J19" i="1"/>
  <c r="J16" i="1"/>
  <c r="J15" i="1"/>
  <c r="J12" i="1"/>
  <c r="J11" i="1"/>
  <c r="K8" i="2"/>
  <c r="K6" i="2" s="1"/>
  <c r="J8" i="2"/>
  <c r="J6" i="2" s="1"/>
  <c r="I8" i="2"/>
  <c r="I6" i="2" s="1"/>
  <c r="H8" i="2"/>
  <c r="H6" i="2" s="1"/>
  <c r="G8" i="2"/>
  <c r="F8" i="2"/>
  <c r="E8" i="2"/>
  <c r="E9" i="14"/>
  <c r="E7" i="14" s="1"/>
  <c r="F9" i="7"/>
  <c r="E9" i="7"/>
  <c r="E7" i="7" s="1"/>
  <c r="I7" i="15"/>
  <c r="I5" i="15" s="1"/>
  <c r="H7" i="15"/>
  <c r="H5" i="15" s="1"/>
  <c r="G7" i="15"/>
  <c r="G5" i="15" s="1"/>
  <c r="F7" i="15"/>
  <c r="F5" i="15" s="1"/>
  <c r="E7" i="15"/>
  <c r="E5" i="15" s="1"/>
  <c r="D7" i="15"/>
  <c r="N88" i="1" l="1"/>
  <c r="N136" i="1"/>
  <c r="N74" i="1"/>
  <c r="N142" i="1"/>
  <c r="N36" i="1"/>
  <c r="F24" i="1"/>
  <c r="O24" i="1" s="1"/>
  <c r="R24" i="1" s="1"/>
  <c r="F40" i="1"/>
  <c r="O40" i="1" s="1"/>
  <c r="R40" i="1" s="1"/>
  <c r="F64" i="1"/>
  <c r="O64" i="1" s="1"/>
  <c r="R64" i="1" s="1"/>
  <c r="F72" i="1"/>
  <c r="O72" i="1" s="1"/>
  <c r="R72" i="1" s="1"/>
  <c r="F80" i="1"/>
  <c r="O80" i="1" s="1"/>
  <c r="R80" i="1" s="1"/>
  <c r="F88" i="1"/>
  <c r="F112" i="1"/>
  <c r="O112" i="1" s="1"/>
  <c r="R112" i="1" s="1"/>
  <c r="F120" i="1"/>
  <c r="O120" i="1" s="1"/>
  <c r="R120" i="1" s="1"/>
  <c r="F128" i="1"/>
  <c r="O128" i="1" s="1"/>
  <c r="R128" i="1" s="1"/>
  <c r="F136" i="1"/>
  <c r="O136" i="1" s="1"/>
  <c r="R136" i="1" s="1"/>
  <c r="F35" i="1"/>
  <c r="O35" i="1" s="1"/>
  <c r="R35" i="1" s="1"/>
  <c r="F67" i="1"/>
  <c r="O67" i="1" s="1"/>
  <c r="R67" i="1" s="1"/>
  <c r="F115" i="1"/>
  <c r="F131" i="1"/>
  <c r="O131" i="1" s="1"/>
  <c r="R131" i="1" s="1"/>
  <c r="F147" i="1"/>
  <c r="O147" i="1" s="1"/>
  <c r="R147" i="1" s="1"/>
  <c r="K12" i="1"/>
  <c r="F12" i="1" s="1"/>
  <c r="K25" i="1"/>
  <c r="K29" i="1"/>
  <c r="K37" i="1"/>
  <c r="K53" i="1"/>
  <c r="K105" i="1"/>
  <c r="K121" i="1"/>
  <c r="N22" i="1"/>
  <c r="N31" i="1"/>
  <c r="N43" i="1"/>
  <c r="N55" i="1"/>
  <c r="N63" i="1"/>
  <c r="N103" i="1"/>
  <c r="N143" i="1"/>
  <c r="K13" i="1"/>
  <c r="K17" i="1"/>
  <c r="K21" i="1"/>
  <c r="K26" i="1"/>
  <c r="K30" i="1"/>
  <c r="K42" i="1"/>
  <c r="K46" i="1"/>
  <c r="K50" i="1"/>
  <c r="K54" i="1"/>
  <c r="K58" i="1"/>
  <c r="K62" i="1"/>
  <c r="K98" i="1"/>
  <c r="K102" i="1"/>
  <c r="K106" i="1"/>
  <c r="K110" i="1"/>
  <c r="K126" i="1"/>
  <c r="K134" i="1"/>
  <c r="K138" i="1"/>
  <c r="N11" i="1"/>
  <c r="N15" i="1"/>
  <c r="N19" i="1"/>
  <c r="N28" i="1"/>
  <c r="N32" i="1"/>
  <c r="N44" i="1"/>
  <c r="N48" i="1"/>
  <c r="N52" i="1"/>
  <c r="N56" i="1"/>
  <c r="N60" i="1"/>
  <c r="N84" i="1"/>
  <c r="N92" i="1"/>
  <c r="N96" i="1"/>
  <c r="N100" i="1"/>
  <c r="N104" i="1"/>
  <c r="N108" i="1"/>
  <c r="N140" i="1"/>
  <c r="N144" i="1"/>
  <c r="K16" i="1"/>
  <c r="F16" i="1" s="1"/>
  <c r="K49" i="1"/>
  <c r="K61" i="1"/>
  <c r="K85" i="1"/>
  <c r="K97" i="1"/>
  <c r="N18" i="1"/>
  <c r="N47" i="1"/>
  <c r="N59" i="1"/>
  <c r="N83" i="1"/>
  <c r="N95" i="1"/>
  <c r="N107" i="1"/>
  <c r="N119" i="1"/>
  <c r="N139" i="1"/>
  <c r="K14" i="1"/>
  <c r="K18" i="1"/>
  <c r="K22" i="1"/>
  <c r="K27" i="1"/>
  <c r="F27" i="1" s="1"/>
  <c r="K31" i="1"/>
  <c r="F31" i="1" s="1"/>
  <c r="K43" i="1"/>
  <c r="F43" i="1" s="1"/>
  <c r="K47" i="1"/>
  <c r="F47" i="1" s="1"/>
  <c r="K51" i="1"/>
  <c r="F51" i="1" s="1"/>
  <c r="K55" i="1"/>
  <c r="F55" i="1" s="1"/>
  <c r="K59" i="1"/>
  <c r="F59" i="1" s="1"/>
  <c r="K63" i="1"/>
  <c r="F63" i="1" s="1"/>
  <c r="K75" i="1"/>
  <c r="F75" i="1" s="1"/>
  <c r="K83" i="1"/>
  <c r="F83" i="1" s="1"/>
  <c r="K87" i="1"/>
  <c r="F87" i="1" s="1"/>
  <c r="K95" i="1"/>
  <c r="F95" i="1" s="1"/>
  <c r="K99" i="1"/>
  <c r="F99" i="1" s="1"/>
  <c r="K103" i="1"/>
  <c r="K107" i="1"/>
  <c r="F107" i="1" s="1"/>
  <c r="K119" i="1"/>
  <c r="F119" i="1" s="1"/>
  <c r="O119" i="1" s="1"/>
  <c r="R119" i="1" s="1"/>
  <c r="K135" i="1"/>
  <c r="F135" i="1" s="1"/>
  <c r="K139" i="1"/>
  <c r="F139" i="1" s="1"/>
  <c r="K143" i="1"/>
  <c r="F143" i="1" s="1"/>
  <c r="N12" i="1"/>
  <c r="N16" i="1"/>
  <c r="N20" i="1"/>
  <c r="N25" i="1"/>
  <c r="N29" i="1"/>
  <c r="N37" i="1"/>
  <c r="N45" i="1"/>
  <c r="N49" i="1"/>
  <c r="N53" i="1"/>
  <c r="N57" i="1"/>
  <c r="N61" i="1"/>
  <c r="N85" i="1"/>
  <c r="N89" i="1"/>
  <c r="N97" i="1"/>
  <c r="N101" i="1"/>
  <c r="N105" i="1"/>
  <c r="N109" i="1"/>
  <c r="N117" i="1"/>
  <c r="N121" i="1"/>
  <c r="N125" i="1"/>
  <c r="N133" i="1"/>
  <c r="N145" i="1"/>
  <c r="K20" i="1"/>
  <c r="F20" i="1" s="1"/>
  <c r="O20" i="1" s="1"/>
  <c r="R20" i="1" s="1"/>
  <c r="K45" i="1"/>
  <c r="K57" i="1"/>
  <c r="K89" i="1"/>
  <c r="K101" i="1"/>
  <c r="K109" i="1"/>
  <c r="K117" i="1"/>
  <c r="K125" i="1"/>
  <c r="K133" i="1"/>
  <c r="K145" i="1"/>
  <c r="N14" i="1"/>
  <c r="N27" i="1"/>
  <c r="N51" i="1"/>
  <c r="N75" i="1"/>
  <c r="N87" i="1"/>
  <c r="N99" i="1"/>
  <c r="N135" i="1"/>
  <c r="K11" i="1"/>
  <c r="F11" i="1" s="1"/>
  <c r="K15" i="1"/>
  <c r="F15" i="1" s="1"/>
  <c r="O15" i="1" s="1"/>
  <c r="R15" i="1" s="1"/>
  <c r="K19" i="1"/>
  <c r="F19" i="1" s="1"/>
  <c r="K28" i="1"/>
  <c r="F28" i="1" s="1"/>
  <c r="K32" i="1"/>
  <c r="F32" i="1" s="1"/>
  <c r="K44" i="1"/>
  <c r="F44" i="1" s="1"/>
  <c r="O44" i="1" s="1"/>
  <c r="R44" i="1" s="1"/>
  <c r="K48" i="1"/>
  <c r="F48" i="1" s="1"/>
  <c r="K52" i="1"/>
  <c r="F52" i="1" s="1"/>
  <c r="O52" i="1" s="1"/>
  <c r="R52" i="1" s="1"/>
  <c r="K56" i="1"/>
  <c r="F56" i="1" s="1"/>
  <c r="K60" i="1"/>
  <c r="F60" i="1" s="1"/>
  <c r="O60" i="1" s="1"/>
  <c r="R60" i="1" s="1"/>
  <c r="K84" i="1"/>
  <c r="F84" i="1" s="1"/>
  <c r="O84" i="1" s="1"/>
  <c r="R84" i="1" s="1"/>
  <c r="K92" i="1"/>
  <c r="F92" i="1" s="1"/>
  <c r="K96" i="1"/>
  <c r="F96" i="1" s="1"/>
  <c r="K100" i="1"/>
  <c r="F100" i="1" s="1"/>
  <c r="O100" i="1" s="1"/>
  <c r="R100" i="1" s="1"/>
  <c r="K104" i="1"/>
  <c r="F104" i="1" s="1"/>
  <c r="K108" i="1"/>
  <c r="F108" i="1" s="1"/>
  <c r="O108" i="1" s="1"/>
  <c r="R108" i="1" s="1"/>
  <c r="K140" i="1"/>
  <c r="F140" i="1" s="1"/>
  <c r="K144" i="1"/>
  <c r="F144" i="1" s="1"/>
  <c r="O144" i="1" s="1"/>
  <c r="R144" i="1" s="1"/>
  <c r="N13" i="1"/>
  <c r="N17" i="1"/>
  <c r="N21" i="1"/>
  <c r="N26" i="1"/>
  <c r="N30" i="1"/>
  <c r="N42" i="1"/>
  <c r="N46" i="1"/>
  <c r="N50" i="1"/>
  <c r="N54" i="1"/>
  <c r="N58" i="1"/>
  <c r="N62" i="1"/>
  <c r="N98" i="1"/>
  <c r="N102" i="1"/>
  <c r="N106" i="1"/>
  <c r="N110" i="1"/>
  <c r="N126" i="1"/>
  <c r="N134" i="1"/>
  <c r="N138" i="1"/>
  <c r="F39" i="1"/>
  <c r="O39" i="1" s="1"/>
  <c r="R39" i="1" s="1"/>
  <c r="F71" i="1"/>
  <c r="O71" i="1" s="1"/>
  <c r="R71" i="1" s="1"/>
  <c r="F79" i="1"/>
  <c r="O79" i="1" s="1"/>
  <c r="R79" i="1" s="1"/>
  <c r="F103" i="1"/>
  <c r="F111" i="1"/>
  <c r="O111" i="1" s="1"/>
  <c r="R111" i="1" s="1"/>
  <c r="F127" i="1"/>
  <c r="O127" i="1" s="1"/>
  <c r="R127" i="1" s="1"/>
  <c r="F36" i="1"/>
  <c r="F68" i="1"/>
  <c r="O68" i="1" s="1"/>
  <c r="R68" i="1" s="1"/>
  <c r="F76" i="1"/>
  <c r="O76" i="1" s="1"/>
  <c r="R76" i="1" s="1"/>
  <c r="F116" i="1"/>
  <c r="O116" i="1" s="1"/>
  <c r="R116" i="1" s="1"/>
  <c r="F124" i="1"/>
  <c r="O124" i="1" s="1"/>
  <c r="R124" i="1" s="1"/>
  <c r="F132" i="1"/>
  <c r="O132" i="1" s="1"/>
  <c r="R132" i="1" s="1"/>
  <c r="O91" i="1"/>
  <c r="R91" i="1" s="1"/>
  <c r="O115" i="1"/>
  <c r="R115" i="1" s="1"/>
  <c r="O123" i="1"/>
  <c r="R123" i="1" s="1"/>
  <c r="J18" i="1"/>
  <c r="J13" i="1"/>
  <c r="J17" i="1"/>
  <c r="J21" i="1"/>
  <c r="J26" i="1"/>
  <c r="J30" i="1"/>
  <c r="J34" i="1"/>
  <c r="F34" i="1" s="1"/>
  <c r="O34" i="1" s="1"/>
  <c r="R34" i="1" s="1"/>
  <c r="J38" i="1"/>
  <c r="F38" i="1" s="1"/>
  <c r="O38" i="1" s="1"/>
  <c r="R38" i="1" s="1"/>
  <c r="J42" i="1"/>
  <c r="J46" i="1"/>
  <c r="J50" i="1"/>
  <c r="J54" i="1"/>
  <c r="J58" i="1"/>
  <c r="J62" i="1"/>
  <c r="J66" i="1"/>
  <c r="F66" i="1" s="1"/>
  <c r="O66" i="1" s="1"/>
  <c r="R66" i="1" s="1"/>
  <c r="J70" i="1"/>
  <c r="F70" i="1" s="1"/>
  <c r="O70" i="1" s="1"/>
  <c r="R70" i="1" s="1"/>
  <c r="J74" i="1"/>
  <c r="F74" i="1" s="1"/>
  <c r="O74" i="1" s="1"/>
  <c r="R74" i="1" s="1"/>
  <c r="J78" i="1"/>
  <c r="F78" i="1" s="1"/>
  <c r="O78" i="1" s="1"/>
  <c r="R78" i="1" s="1"/>
  <c r="J82" i="1"/>
  <c r="F82" i="1" s="1"/>
  <c r="O82" i="1" s="1"/>
  <c r="R82" i="1" s="1"/>
  <c r="J86" i="1"/>
  <c r="F86" i="1" s="1"/>
  <c r="O86" i="1" s="1"/>
  <c r="R86" i="1" s="1"/>
  <c r="J90" i="1"/>
  <c r="F90" i="1" s="1"/>
  <c r="O90" i="1" s="1"/>
  <c r="R90" i="1" s="1"/>
  <c r="J94" i="1"/>
  <c r="F94" i="1" s="1"/>
  <c r="O94" i="1" s="1"/>
  <c r="R94" i="1" s="1"/>
  <c r="J98" i="1"/>
  <c r="J102" i="1"/>
  <c r="J106" i="1"/>
  <c r="J110" i="1"/>
  <c r="J114" i="1"/>
  <c r="F114" i="1" s="1"/>
  <c r="O114" i="1" s="1"/>
  <c r="R114" i="1" s="1"/>
  <c r="J118" i="1"/>
  <c r="F118" i="1" s="1"/>
  <c r="O118" i="1" s="1"/>
  <c r="R118" i="1" s="1"/>
  <c r="J122" i="1"/>
  <c r="F122" i="1" s="1"/>
  <c r="O122" i="1" s="1"/>
  <c r="R122" i="1" s="1"/>
  <c r="J126" i="1"/>
  <c r="J130" i="1"/>
  <c r="F130" i="1" s="1"/>
  <c r="O130" i="1" s="1"/>
  <c r="R130" i="1" s="1"/>
  <c r="J134" i="1"/>
  <c r="J138" i="1"/>
  <c r="J142" i="1"/>
  <c r="F142" i="1" s="1"/>
  <c r="J146" i="1"/>
  <c r="F146" i="1" s="1"/>
  <c r="O146" i="1" s="1"/>
  <c r="R146" i="1" s="1"/>
  <c r="J14" i="1"/>
  <c r="J22" i="1"/>
  <c r="J25" i="1"/>
  <c r="J29" i="1"/>
  <c r="J33" i="1"/>
  <c r="F33" i="1" s="1"/>
  <c r="O33" i="1" s="1"/>
  <c r="R33" i="1" s="1"/>
  <c r="J37" i="1"/>
  <c r="J41" i="1"/>
  <c r="F41" i="1" s="1"/>
  <c r="O41" i="1" s="1"/>
  <c r="R41" i="1" s="1"/>
  <c r="J45" i="1"/>
  <c r="J49" i="1"/>
  <c r="J53" i="1"/>
  <c r="J57" i="1"/>
  <c r="J61" i="1"/>
  <c r="J65" i="1"/>
  <c r="F65" i="1" s="1"/>
  <c r="O65" i="1" s="1"/>
  <c r="R65" i="1" s="1"/>
  <c r="J69" i="1"/>
  <c r="F69" i="1" s="1"/>
  <c r="O69" i="1" s="1"/>
  <c r="R69" i="1" s="1"/>
  <c r="J73" i="1"/>
  <c r="F73" i="1" s="1"/>
  <c r="O73" i="1" s="1"/>
  <c r="R73" i="1" s="1"/>
  <c r="J77" i="1"/>
  <c r="F77" i="1" s="1"/>
  <c r="O77" i="1" s="1"/>
  <c r="R77" i="1" s="1"/>
  <c r="J81" i="1"/>
  <c r="F81" i="1" s="1"/>
  <c r="O81" i="1" s="1"/>
  <c r="R81" i="1" s="1"/>
  <c r="J85" i="1"/>
  <c r="J89" i="1"/>
  <c r="J93" i="1"/>
  <c r="F93" i="1" s="1"/>
  <c r="O93" i="1" s="1"/>
  <c r="R93" i="1" s="1"/>
  <c r="J97" i="1"/>
  <c r="J101" i="1"/>
  <c r="J105" i="1"/>
  <c r="J109" i="1"/>
  <c r="J113" i="1"/>
  <c r="F113" i="1" s="1"/>
  <c r="O113" i="1" s="1"/>
  <c r="R113" i="1" s="1"/>
  <c r="J117" i="1"/>
  <c r="J121" i="1"/>
  <c r="J125" i="1"/>
  <c r="J129" i="1"/>
  <c r="F129" i="1" s="1"/>
  <c r="O129" i="1" s="1"/>
  <c r="R129" i="1" s="1"/>
  <c r="J133" i="1"/>
  <c r="J137" i="1"/>
  <c r="F137" i="1" s="1"/>
  <c r="O137" i="1" s="1"/>
  <c r="R137" i="1" s="1"/>
  <c r="J141" i="1"/>
  <c r="F141" i="1" s="1"/>
  <c r="O141" i="1" s="1"/>
  <c r="R141" i="1" s="1"/>
  <c r="J145" i="1"/>
  <c r="F7" i="7"/>
  <c r="D5" i="15"/>
  <c r="D6" i="9"/>
  <c r="D6" i="4"/>
  <c r="I6" i="10"/>
  <c r="D8" i="10"/>
  <c r="D9" i="7"/>
  <c r="F9" i="14"/>
  <c r="F7" i="14" s="1"/>
  <c r="F6" i="2"/>
  <c r="E6" i="2"/>
  <c r="G6" i="2"/>
  <c r="D8" i="2"/>
  <c r="D8" i="3"/>
  <c r="D6" i="3" s="1"/>
  <c r="D7" i="2"/>
  <c r="E8" i="3"/>
  <c r="E6" i="3" s="1"/>
  <c r="D7" i="10"/>
  <c r="N9" i="1" s="1"/>
  <c r="O142" i="1" l="1"/>
  <c r="R142" i="1" s="1"/>
  <c r="F58" i="1"/>
  <c r="O58" i="1" s="1"/>
  <c r="R58" i="1" s="1"/>
  <c r="F138" i="1"/>
  <c r="F106" i="1"/>
  <c r="O106" i="1" s="1"/>
  <c r="R106" i="1" s="1"/>
  <c r="F42" i="1"/>
  <c r="F17" i="1"/>
  <c r="O17" i="1" s="1"/>
  <c r="R17" i="1" s="1"/>
  <c r="O36" i="1"/>
  <c r="R36" i="1" s="1"/>
  <c r="O92" i="1"/>
  <c r="R92" i="1" s="1"/>
  <c r="O28" i="1"/>
  <c r="R28" i="1" s="1"/>
  <c r="O88" i="1"/>
  <c r="R88" i="1" s="1"/>
  <c r="F125" i="1"/>
  <c r="O125" i="1" s="1"/>
  <c r="R125" i="1" s="1"/>
  <c r="F29" i="1"/>
  <c r="O29" i="1" s="1"/>
  <c r="R29" i="1" s="1"/>
  <c r="F50" i="1"/>
  <c r="O50" i="1" s="1"/>
  <c r="R50" i="1" s="1"/>
  <c r="F121" i="1"/>
  <c r="O121" i="1" s="1"/>
  <c r="R121" i="1" s="1"/>
  <c r="F89" i="1"/>
  <c r="O89" i="1" s="1"/>
  <c r="R89" i="1" s="1"/>
  <c r="F110" i="1"/>
  <c r="O110" i="1" s="1"/>
  <c r="R110" i="1" s="1"/>
  <c r="F62" i="1"/>
  <c r="F46" i="1"/>
  <c r="O46" i="1" s="1"/>
  <c r="R46" i="1" s="1"/>
  <c r="F30" i="1"/>
  <c r="O30" i="1" s="1"/>
  <c r="R30" i="1" s="1"/>
  <c r="F13" i="1"/>
  <c r="O13" i="1" s="1"/>
  <c r="R13" i="1" s="1"/>
  <c r="O103" i="1"/>
  <c r="R103" i="1" s="1"/>
  <c r="O62" i="1"/>
  <c r="R62" i="1" s="1"/>
  <c r="F53" i="1"/>
  <c r="O53" i="1" s="1"/>
  <c r="R53" i="1" s="1"/>
  <c r="O95" i="1"/>
  <c r="R95" i="1" s="1"/>
  <c r="O63" i="1"/>
  <c r="R63" i="1" s="1"/>
  <c r="O47" i="1"/>
  <c r="R47" i="1" s="1"/>
  <c r="F109" i="1"/>
  <c r="O109" i="1" s="1"/>
  <c r="R109" i="1" s="1"/>
  <c r="F61" i="1"/>
  <c r="O61" i="1" s="1"/>
  <c r="R61" i="1" s="1"/>
  <c r="F45" i="1"/>
  <c r="O45" i="1" s="1"/>
  <c r="R45" i="1" s="1"/>
  <c r="O139" i="1"/>
  <c r="R139" i="1" s="1"/>
  <c r="O83" i="1"/>
  <c r="R83" i="1" s="1"/>
  <c r="O55" i="1"/>
  <c r="R55" i="1" s="1"/>
  <c r="O31" i="1"/>
  <c r="R31" i="1" s="1"/>
  <c r="O59" i="1"/>
  <c r="R59" i="1" s="1"/>
  <c r="O12" i="1"/>
  <c r="R12" i="1" s="1"/>
  <c r="F98" i="1"/>
  <c r="O98" i="1" s="1"/>
  <c r="R98" i="1" s="1"/>
  <c r="F26" i="1"/>
  <c r="O26" i="1" s="1"/>
  <c r="R26" i="1" s="1"/>
  <c r="O16" i="1"/>
  <c r="R16" i="1" s="1"/>
  <c r="K10" i="1"/>
  <c r="K8" i="1" s="1"/>
  <c r="F57" i="1"/>
  <c r="O57" i="1" s="1"/>
  <c r="R57" i="1" s="1"/>
  <c r="F126" i="1"/>
  <c r="O126" i="1" s="1"/>
  <c r="R126" i="1" s="1"/>
  <c r="F25" i="1"/>
  <c r="O25" i="1" s="1"/>
  <c r="R25" i="1" s="1"/>
  <c r="F133" i="1"/>
  <c r="O133" i="1" s="1"/>
  <c r="R133" i="1" s="1"/>
  <c r="F117" i="1"/>
  <c r="O117" i="1" s="1"/>
  <c r="R117" i="1" s="1"/>
  <c r="F101" i="1"/>
  <c r="O101" i="1" s="1"/>
  <c r="R101" i="1" s="1"/>
  <c r="F22" i="1"/>
  <c r="O22" i="1" s="1"/>
  <c r="R22" i="1" s="1"/>
  <c r="O138" i="1"/>
  <c r="R138" i="1" s="1"/>
  <c r="O42" i="1"/>
  <c r="R42" i="1" s="1"/>
  <c r="F105" i="1"/>
  <c r="O105" i="1" s="1"/>
  <c r="R105" i="1" s="1"/>
  <c r="F97" i="1"/>
  <c r="O97" i="1" s="1"/>
  <c r="R97" i="1" s="1"/>
  <c r="F14" i="1"/>
  <c r="O14" i="1" s="1"/>
  <c r="R14" i="1" s="1"/>
  <c r="F134" i="1"/>
  <c r="O134" i="1" s="1"/>
  <c r="R134" i="1" s="1"/>
  <c r="F102" i="1"/>
  <c r="O102" i="1" s="1"/>
  <c r="R102" i="1" s="1"/>
  <c r="F54" i="1"/>
  <c r="O54" i="1" s="1"/>
  <c r="R54" i="1" s="1"/>
  <c r="F21" i="1"/>
  <c r="O21" i="1" s="1"/>
  <c r="R21" i="1" s="1"/>
  <c r="O87" i="1"/>
  <c r="R87" i="1" s="1"/>
  <c r="N10" i="1"/>
  <c r="N8" i="1" s="1"/>
  <c r="O140" i="1"/>
  <c r="R140" i="1" s="1"/>
  <c r="O104" i="1"/>
  <c r="R104" i="1" s="1"/>
  <c r="O96" i="1"/>
  <c r="R96" i="1" s="1"/>
  <c r="O56" i="1"/>
  <c r="R56" i="1" s="1"/>
  <c r="O48" i="1"/>
  <c r="R48" i="1" s="1"/>
  <c r="O32" i="1"/>
  <c r="R32" i="1" s="1"/>
  <c r="O19" i="1"/>
  <c r="R19" i="1" s="1"/>
  <c r="O11" i="1"/>
  <c r="R11" i="1" s="1"/>
  <c r="O143" i="1"/>
  <c r="R143" i="1" s="1"/>
  <c r="O135" i="1"/>
  <c r="R135" i="1" s="1"/>
  <c r="O107" i="1"/>
  <c r="R107" i="1" s="1"/>
  <c r="O99" i="1"/>
  <c r="R99" i="1" s="1"/>
  <c r="O75" i="1"/>
  <c r="R75" i="1" s="1"/>
  <c r="O51" i="1"/>
  <c r="R51" i="1" s="1"/>
  <c r="O43" i="1"/>
  <c r="R43" i="1" s="1"/>
  <c r="O27" i="1"/>
  <c r="R27" i="1" s="1"/>
  <c r="F85" i="1"/>
  <c r="O85" i="1" s="1"/>
  <c r="R85" i="1" s="1"/>
  <c r="F37" i="1"/>
  <c r="O37" i="1" s="1"/>
  <c r="R37" i="1" s="1"/>
  <c r="F145" i="1"/>
  <c r="O145" i="1" s="1"/>
  <c r="R145" i="1" s="1"/>
  <c r="F49" i="1"/>
  <c r="O49" i="1" s="1"/>
  <c r="R49" i="1" s="1"/>
  <c r="F18" i="1"/>
  <c r="O18" i="1" s="1"/>
  <c r="R18" i="1" s="1"/>
  <c r="J9" i="1"/>
  <c r="F9" i="1" s="1"/>
  <c r="O9" i="1" s="1"/>
  <c r="R9" i="1" s="1"/>
  <c r="J10" i="1"/>
  <c r="D7" i="7"/>
  <c r="M7" i="7" s="1"/>
  <c r="M9" i="7"/>
  <c r="D6" i="10"/>
  <c r="D6" i="2"/>
  <c r="F10" i="1" l="1"/>
  <c r="F8" i="1" s="1"/>
  <c r="J8" i="1"/>
  <c r="R10" i="1"/>
  <c r="O10" i="1"/>
  <c r="O8" i="1" s="1"/>
  <c r="G9" i="14"/>
  <c r="G7" i="14" s="1"/>
  <c r="R8" i="1" l="1"/>
  <c r="D9" i="14"/>
  <c r="D7" i="14" s="1"/>
  <c r="E6" i="5" l="1"/>
  <c r="D8" i="5" l="1"/>
  <c r="D6" i="5" l="1"/>
</calcChain>
</file>

<file path=xl/sharedStrings.xml><?xml version="1.0" encoding="utf-8"?>
<sst xmlns="http://schemas.openxmlformats.org/spreadsheetml/2006/main" count="3474" uniqueCount="367">
  <si>
    <t>№ п/п</t>
  </si>
  <si>
    <t>Реестровый номер</t>
  </si>
  <si>
    <t>Наименование медицинской организации</t>
  </si>
  <si>
    <t>025004</t>
  </si>
  <si>
    <t>ГБУЗ РБ Аскинская ЦРБ</t>
  </si>
  <si>
    <t>022103</t>
  </si>
  <si>
    <t>ГБУЗ РБ Балтачевская ЦРБ</t>
  </si>
  <si>
    <t>025001</t>
  </si>
  <si>
    <t>ГБУЗ РБ Бирская ЦРБ</t>
  </si>
  <si>
    <t>025005</t>
  </si>
  <si>
    <t>ГБУЗ РБ Бураевская ЦРБ</t>
  </si>
  <si>
    <t>022102</t>
  </si>
  <si>
    <t>ГБУЗ РБ Верхне-Татышлинская ЦРБ</t>
  </si>
  <si>
    <t>021201</t>
  </si>
  <si>
    <t>ГБУЗ РБ ГБ г.Нефтекамск</t>
  </si>
  <si>
    <t>027001</t>
  </si>
  <si>
    <t>ГБУЗ РБ Дюртюлинская ЦРБ</t>
  </si>
  <si>
    <t>021206</t>
  </si>
  <si>
    <t>ГБУЗ РБ Калтасинская ЦРБ</t>
  </si>
  <si>
    <t>025003</t>
  </si>
  <si>
    <t>ГБУЗ РБ Караидельская ЦРБ</t>
  </si>
  <si>
    <t>021205</t>
  </si>
  <si>
    <t>ГБУЗ РБ Краснокамская ЦРБ</t>
  </si>
  <si>
    <t>025002</t>
  </si>
  <si>
    <t>ГБУЗ РБ Мишкинская ЦРБ</t>
  </si>
  <si>
    <t>022104</t>
  </si>
  <si>
    <t>ГБУЗ РБ Янаульская ЦРБ</t>
  </si>
  <si>
    <t>021668</t>
  </si>
  <si>
    <t>ООО МЦ "СЕМЕЙНЫЙ ДОКТОР"</t>
  </si>
  <si>
    <t>021501</t>
  </si>
  <si>
    <t>ГБУЗ РБ Акъярская ЦРБ</t>
  </si>
  <si>
    <t>024001</t>
  </si>
  <si>
    <t>ГБУЗ РБ Аскаровская ЦРБ</t>
  </si>
  <si>
    <t>022001</t>
  </si>
  <si>
    <t>ГБУЗ РБ Баймакская ЦГБ</t>
  </si>
  <si>
    <t>024005</t>
  </si>
  <si>
    <t>ГБУЗ РБ Белорецкая ЦРКБ</t>
  </si>
  <si>
    <t>024002</t>
  </si>
  <si>
    <t>ГБУЗ РБ Бурзянская ЦРБ</t>
  </si>
  <si>
    <t>022012</t>
  </si>
  <si>
    <t>ГБУЗ РБ Зилаирская ЦРБ</t>
  </si>
  <si>
    <t>021901</t>
  </si>
  <si>
    <t>ГБУЗ РБ Учалинская ЦГБ</t>
  </si>
  <si>
    <t>021502</t>
  </si>
  <si>
    <t>ГБУЗ РБ ЦГБ г.Сибай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</si>
  <si>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</si>
  <si>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</si>
  <si>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</si>
  <si>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</si>
  <si>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</si>
  <si>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</si>
  <si>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</si>
  <si>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</si>
  <si>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</si>
  <si>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</si>
  <si>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</si>
  <si>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</si>
  <si>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</si>
  <si>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</si>
  <si>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</si>
  <si>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ГБУЗ РБ Станция скорой медицинской помощи г.Стерлитамак</t>
  </si>
  <si>
    <t>021604</t>
  </si>
  <si>
    <t>ЧУЗ "РЖД-Медицина" г.Стерлитамак"</t>
  </si>
  <si>
    <t>021111</t>
  </si>
  <si>
    <t>ГБУЗ РБ ГБ г.Кумертау</t>
  </si>
  <si>
    <t>021424</t>
  </si>
  <si>
    <t>ГБУЗ РБ ГБ г.Салават</t>
  </si>
  <si>
    <t>021105</t>
  </si>
  <si>
    <t>ГБУЗ РБ Исянгуловская ЦРБ</t>
  </si>
  <si>
    <t>029001</t>
  </si>
  <si>
    <t>ГБУЗ РБ Ишимбайская ЦРБ</t>
  </si>
  <si>
    <t>021605</t>
  </si>
  <si>
    <t>ГБУЗ РБ Красноусольская ЦРБ</t>
  </si>
  <si>
    <t>021104</t>
  </si>
  <si>
    <t>ГБУЗ РБ Мелеузовская ЦРБ</t>
  </si>
  <si>
    <t>021102</t>
  </si>
  <si>
    <t>ГБУЗ РБ Мраковская ЦРБ</t>
  </si>
  <si>
    <t>021606</t>
  </si>
  <si>
    <t>ГБУЗ РБ Стерлибашевская ЦРБ</t>
  </si>
  <si>
    <t>021607</t>
  </si>
  <si>
    <t>ГБУЗ РБ Толбазинская ЦРБ</t>
  </si>
  <si>
    <t>021405</t>
  </si>
  <si>
    <t>ГБУЗ РБ Федоровская ЦРБ</t>
  </si>
  <si>
    <t>021401</t>
  </si>
  <si>
    <t>ООО "Медсервис" г.Салават</t>
  </si>
  <si>
    <t>021303</t>
  </si>
  <si>
    <t>ГБУЗ РБ ГБ №1 г.Октябрьский</t>
  </si>
  <si>
    <t>028004</t>
  </si>
  <si>
    <t>ГБУЗ РБ Бакалинская ЦРБ</t>
  </si>
  <si>
    <t>023002</t>
  </si>
  <si>
    <t>ГБУЗ РБ Белебеевская ЦРБ</t>
  </si>
  <si>
    <t>023005</t>
  </si>
  <si>
    <t>ГБУЗ РБ Бижбулякская ЦРБ</t>
  </si>
  <si>
    <t>028002</t>
  </si>
  <si>
    <t>ГБУЗ РБ Верхнеяркеевская ЦРБ</t>
  </si>
  <si>
    <t>021002</t>
  </si>
  <si>
    <t>ГБУЗ РБ Давлекановская ЦРБ</t>
  </si>
  <si>
    <t>023006</t>
  </si>
  <si>
    <t>ГБУЗ РБ Ермекеевская ЦРБ</t>
  </si>
  <si>
    <t>021001</t>
  </si>
  <si>
    <t>ГБУЗ РБ Миякинская ЦРБ</t>
  </si>
  <si>
    <t>021003</t>
  </si>
  <si>
    <t>ГБУЗ РБ Раевская ЦРБ</t>
  </si>
  <si>
    <t>021701</t>
  </si>
  <si>
    <t>ГБУЗ РБ Туймазинская ЦРБ</t>
  </si>
  <si>
    <t>021706</t>
  </si>
  <si>
    <t>ГБУЗ РБ Шаранская ЦРБ</t>
  </si>
  <si>
    <t>021749</t>
  </si>
  <si>
    <t>ООО "Медсервис" с.Верхнеяркеево</t>
  </si>
  <si>
    <t>021322</t>
  </si>
  <si>
    <t>ООО "ОСЦ"</t>
  </si>
  <si>
    <t>021110</t>
  </si>
  <si>
    <t>ГБУЗ РБ Детская поликлиника №2 г.Уфа</t>
  </si>
  <si>
    <t>021100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</si>
  <si>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</si>
  <si>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t>027000</t>
  </si>
  <si>
    <t>ГБУЗ РБ Детская поликлиника  №4 г.Уфа</t>
  </si>
  <si>
    <t>021120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</si>
  <si>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</si>
  <si>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t>021130</t>
  </si>
  <si>
    <t>021140</t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</si>
  <si>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</si>
  <si>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t>021150</t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</si>
  <si>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</si>
  <si>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t>029100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</si>
  <si>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</si>
  <si>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t>029300</t>
  </si>
  <si>
    <t>ГБУЗ РБ Поликлиника №46 г.Уфа</t>
  </si>
  <si>
    <t>029700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</si>
  <si>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</si>
  <si>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t>021040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</si>
  <si>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</si>
  <si>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t>021050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</si>
  <si>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</si>
  <si>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t>021060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</si>
  <si>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</si>
  <si>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t>021070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</si>
  <si>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</si>
  <si>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t>021080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</si>
  <si>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</si>
  <si>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t>021160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</si>
  <si>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</si>
  <si>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t>021310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</si>
  <si>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</si>
  <si>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t>029400</t>
  </si>
  <si>
    <t>ГБУЗ РБ ГКБ Демского района г.Уфы</t>
  </si>
  <si>
    <t>023500</t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</si>
  <si>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</si>
  <si>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t>021800</t>
  </si>
  <si>
    <t>ГБУЗ РБ ГКБ №8 г.Уфа</t>
  </si>
  <si>
    <t>024200</t>
  </si>
  <si>
    <t>ГБУЗ РБ ГБ №9 г.Уфа</t>
  </si>
  <si>
    <t>022300</t>
  </si>
  <si>
    <t>ГБУЗ РБ ГКБ №13 г.Уфа</t>
  </si>
  <si>
    <t>021200</t>
  </si>
  <si>
    <t>ГБУЗ РБ ГДКБ №17 г.Уфа</t>
  </si>
  <si>
    <t>028000</t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</si>
  <si>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</si>
  <si>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t>023200</t>
  </si>
  <si>
    <t>ГБУЗ РБ РД №3 г.Уфа</t>
  </si>
  <si>
    <t>020159</t>
  </si>
  <si>
    <r>
      <t>Г</t>
    </r>
    <r>
      <rPr>
        <sz val="9"/>
        <rFont val="Times New Roman"/>
        <family val="1"/>
        <charset val="204"/>
      </rPr>
      <t>БУЗ  РССМП и ЦМК</t>
    </r>
  </si>
  <si>
    <t>022800</t>
  </si>
  <si>
    <t>ФГБОУ ВО БГМУ Минздрава России</t>
  </si>
  <si>
    <t>025000</t>
  </si>
  <si>
    <t>ФКУЗ "МСЧ МВД России по Республике Башкортостан"</t>
  </si>
  <si>
    <t>020171</t>
  </si>
  <si>
    <t>УФИЦ РАН</t>
  </si>
  <si>
    <t>022117</t>
  </si>
  <si>
    <t>ЧУЗ "КБ "РЖД-Медицина"г.Уфа</t>
  </si>
  <si>
    <t>022204</t>
  </si>
  <si>
    <t>ГБУЗ РБ Архангельская ЦРБ</t>
  </si>
  <si>
    <t>026005</t>
  </si>
  <si>
    <t>ГБУЗ РБ Белокатайская ЦРБ</t>
  </si>
  <si>
    <t>022202</t>
  </si>
  <si>
    <t>ГБУЗ РБ Благовещенская ЦРБ</t>
  </si>
  <si>
    <t>026002</t>
  </si>
  <si>
    <t>ГБУЗ РБ Большеустьикинская ЦРБ</t>
  </si>
  <si>
    <t>022002</t>
  </si>
  <si>
    <t>ГБУЗ РБ Буздякская ЦРБ</t>
  </si>
  <si>
    <t>022201</t>
  </si>
  <si>
    <t>ГБУЗ РБ Иглинская ЦРБ</t>
  </si>
  <si>
    <t>022205</t>
  </si>
  <si>
    <t>ГБУЗ РБ Кармаскалинская ЦРБ</t>
  </si>
  <si>
    <t>026004</t>
  </si>
  <si>
    <t>ГБУЗ РБ Кигинская ЦРБ</t>
  </si>
  <si>
    <t>022208</t>
  </si>
  <si>
    <t>ГБУЗ РБ Кушнаренковская ЦРБ</t>
  </si>
  <si>
    <t>026003</t>
  </si>
  <si>
    <t>ГБУЗ РБ Малоязовская ЦРБ</t>
  </si>
  <si>
    <t>026001</t>
  </si>
  <si>
    <t>ГБУЗ РБ Месягутовская ЦРБ</t>
  </si>
  <si>
    <t>022203</t>
  </si>
  <si>
    <t>ГБУЗ РБ Нуримановская ЦРБ</t>
  </si>
  <si>
    <t>027002</t>
  </si>
  <si>
    <t>ГБУЗ РБ Чекмагушевская ЦРБ</t>
  </si>
  <si>
    <t>022000</t>
  </si>
  <si>
    <t>ГБУЗ РБ Чишминская ЦРБ</t>
  </si>
  <si>
    <t>022003</t>
  </si>
  <si>
    <t>ГБУЗ РБ Языковская ЦРБ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</si>
  <si>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</si>
  <si>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</si>
  <si>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</si>
  <si>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</si>
  <si>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</si>
  <si>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</si>
  <si>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</si>
  <si>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</si>
  <si>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</si>
  <si>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</si>
  <si>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</si>
  <si>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</si>
  <si>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</si>
  <si>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</si>
  <si>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</si>
  <si>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</si>
  <si>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</si>
  <si>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</si>
  <si>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</si>
  <si>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</si>
  <si>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</si>
  <si>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</si>
  <si>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</si>
  <si>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</si>
  <si>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020262</t>
  </si>
  <si>
    <t>ООО "ММЦ "Клиника аллергологии и педиатрии"</t>
  </si>
  <si>
    <t>020199</t>
  </si>
  <si>
    <t>ООО "ММЦ "Профилактическая медицина"</t>
  </si>
  <si>
    <t>020172</t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</si>
  <si>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</si>
  <si>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</si>
  <si>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</si>
  <si>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</si>
  <si>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</si>
  <si>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</si>
  <si>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</si>
  <si>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</si>
  <si>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</si>
  <si>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</si>
  <si>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</si>
  <si>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</si>
  <si>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</si>
  <si>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</si>
  <si>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022100</t>
  </si>
  <si>
    <t>ГАУЗ РКОД Минздрава РБ</t>
  </si>
  <si>
    <t>022130</t>
  </si>
  <si>
    <t>ГБУЗ РКЦ</t>
  </si>
  <si>
    <t>022113</t>
  </si>
  <si>
    <t>ГБУЗ РДКБ</t>
  </si>
  <si>
    <t>022109</t>
  </si>
  <si>
    <t>ГБУ "УфНИИ ГБ АН РБ"</t>
  </si>
  <si>
    <t xml:space="preserve">022112 </t>
  </si>
  <si>
    <t>026000</t>
  </si>
  <si>
    <t>ГБУЗ РКПЦ МЗ РБ</t>
  </si>
  <si>
    <t>022132</t>
  </si>
  <si>
    <t>ГБУЗ РМГЦ</t>
  </si>
  <si>
    <t>022124</t>
  </si>
  <si>
    <t>ГБУЗ РВФД</t>
  </si>
  <si>
    <t>022220</t>
  </si>
  <si>
    <t>ГБУЗ РКГВВ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</si>
  <si>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</si>
  <si>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</si>
  <si>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</si>
  <si>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</si>
  <si>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</si>
  <si>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</si>
  <si>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</si>
  <si>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</si>
  <si>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</si>
  <si>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Медицинская помощь за пределами РБ</t>
  </si>
  <si>
    <t>Всего</t>
  </si>
  <si>
    <t>отдельные виды диагностики по ПГГ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</si>
  <si>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</si>
  <si>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</si>
  <si>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</si>
  <si>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</si>
  <si>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</si>
  <si>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</si>
  <si>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</si>
  <si>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</si>
  <si>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</si>
  <si>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</si>
  <si>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</si>
  <si>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ВМП</t>
  </si>
  <si>
    <t>КСГ по профилю "Онкология"</t>
  </si>
  <si>
    <t>КСГ по профилю "Медицинская реабилитация"</t>
  </si>
  <si>
    <t>КСГ для случаев проведения ЭКО</t>
  </si>
  <si>
    <t>В стационарных условиях.</t>
  </si>
  <si>
    <t>по подушевому нормативу финансирования</t>
  </si>
  <si>
    <t>за единицу объема медицинской помощи (посещения)</t>
  </si>
  <si>
    <t>всего</t>
  </si>
  <si>
    <t>В амбулаторных условиях посещения с профилактической целью</t>
  </si>
  <si>
    <t>В амбулаторных условиях посещения  в неотложной форме.</t>
  </si>
  <si>
    <t>руб.</t>
  </si>
  <si>
    <t>В амбулаторных условиях обращения по поводу заболевания.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</si>
  <si>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</si>
  <si>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</si>
  <si>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в амбулаторных условиях</t>
  </si>
  <si>
    <t>в стационарных условиях</t>
  </si>
  <si>
    <t>в условиях дневного стационара</t>
  </si>
  <si>
    <t>скорая медицинская помощь</t>
  </si>
  <si>
    <t xml:space="preserve">по подушевому нормативу финансирования </t>
  </si>
  <si>
    <t>за специализированный вызов</t>
  </si>
  <si>
    <t>за вызовов с применением тромболитических препаратов</t>
  </si>
  <si>
    <t>ФАП</t>
  </si>
  <si>
    <t xml:space="preserve">сумма </t>
  </si>
  <si>
    <t>в том числе</t>
  </si>
  <si>
    <t>ВМП ("онкология")</t>
  </si>
  <si>
    <t>Базовая программ ОМС</t>
  </si>
  <si>
    <t xml:space="preserve"> стационар</t>
  </si>
  <si>
    <t>дневной стационар</t>
  </si>
  <si>
    <t xml:space="preserve">скорая медицинская помощь </t>
  </si>
  <si>
    <t>амбулаторно-поликлиническая помощь</t>
  </si>
  <si>
    <t>Итого по МО</t>
  </si>
  <si>
    <t>КСГ (за исключением КСГ по профилю "Онкология", "Медицинская реабилитация",  КСГ по COVID-19)</t>
  </si>
  <si>
    <t xml:space="preserve"> КСГ по               COVID-19</t>
  </si>
  <si>
    <t xml:space="preserve">дополнительные виды диагностики </t>
  </si>
  <si>
    <t>за единицу объема медицинской помощи (исследования в рамках первого этапа диспансеризации взрослого населения)</t>
  </si>
  <si>
    <t>исследование кала на скрытую кровь иммунохимическим методом (количественный метод)</t>
  </si>
  <si>
    <t xml:space="preserve">Плановые объемы финансирования Территориальной программы ОМС на 2022 год. </t>
  </si>
  <si>
    <t>ГБУЗ РБ Городская детская поликлиника №6 г.Уфа</t>
  </si>
  <si>
    <t>ООО "МАСТЕРСЛУХ-УФА"</t>
  </si>
  <si>
    <t>ГБУЗ РКБ им. Г.Г.Куватова</t>
  </si>
  <si>
    <t xml:space="preserve">ГБУЗ РКВД </t>
  </si>
  <si>
    <t>ГБУЗ РБ КБСМП г.Уфа</t>
  </si>
  <si>
    <t xml:space="preserve">Плановые объемы финансирования по Базовой программе ОМС на 2022 год (скорая медицинская помощь). </t>
  </si>
  <si>
    <t xml:space="preserve">Плановые объемы финансирования по базовой программе ОМС на 2022 год в условиях дневного стационара. </t>
  </si>
  <si>
    <t xml:space="preserve">Плановые объемы финансирования по Базовой программе ОМС на 2022 год в стационарных условиях. </t>
  </si>
  <si>
    <t xml:space="preserve">Плановые объемы финансирования по Базовой программе ОМС на 2022 год в амбулаторных условиях (посещения с профилактическими и иными целями). </t>
  </si>
  <si>
    <t xml:space="preserve">Плановые объемы финансирования по Базовой программе ОМС на 2022 год в амбулаторных условиях ( посещения в неотложной форме). </t>
  </si>
  <si>
    <t>по реестрам</t>
  </si>
  <si>
    <t>по подушевому принципу</t>
  </si>
  <si>
    <t xml:space="preserve">Обращения МО, имеющие прикрепленное население </t>
  </si>
  <si>
    <t xml:space="preserve">Плановые объемы финансирования по Базовой программе ОМС на 2022 год в амбулаторных условиях (обращения по поводу заболевания). </t>
  </si>
  <si>
    <t xml:space="preserve">Плановые объемы финансирования отдельных диагностических (лабораторных) исследований, оказываемых в амбулаторно-поликлинических условиях на 2022 год          </t>
  </si>
  <si>
    <t>Плановые объемы финансирования фельдшерских, фельдшерско - акушерских пунктов на 2022 год.</t>
  </si>
  <si>
    <t xml:space="preserve">Плановые объемы финансирования по Базовой программе ОМС на 2022 год (объемы сеансов (услуг) заместительной почечной терапии методами гемодиализа и перитонеального диализа). </t>
  </si>
  <si>
    <t>Дополнительные виды и условия оказания медицинской помощи, не установленные базовой программой ОМС</t>
  </si>
  <si>
    <t>В стационарных условиях</t>
  </si>
  <si>
    <t>В дневном стационаре</t>
  </si>
  <si>
    <t>В амбулаторно-поликлинических условиях</t>
  </si>
  <si>
    <t xml:space="preserve">Лечебные мероприятия  "Кибер-нож" </t>
  </si>
  <si>
    <t>Медицинская помощь по профилю "Венерология"</t>
  </si>
  <si>
    <t>Медицинская помощь по профилю "Паллиативная медицинская помощь"</t>
  </si>
  <si>
    <t>КСГ (за исключением профиля "Онкология", ds36.004 и ЭКО)</t>
  </si>
  <si>
    <t>профиль "Онкология"</t>
  </si>
  <si>
    <t>ds36.004 "Лечение с применением генно-инженерных биологических препаратов и селективных иммунодепрессантов"</t>
  </si>
  <si>
    <t>Медицинская реабилитация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</si>
  <si>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травмпункты, гемодиализ)</t>
    </r>
  </si>
  <si>
    <t xml:space="preserve">Дополнительное финансовое обеспечение видов и условий оказания медицинской помощи, не установленных базовой программой ОМС на 2022 год.                 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</si>
  <si>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</si>
  <si>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>Долечивание работающих граждан непосредственно после стационарного лечения в санаторно-курортных организациях РБ</t>
  </si>
  <si>
    <t>Посещения с профилак-тическими и иными целями</t>
  </si>
  <si>
    <t>Обращения в связи с заболевания-ми</t>
  </si>
  <si>
    <t>посещения при оказании паллиативной помощи, в том числе на дому (за исключением посещений на дому выездными бригадами)</t>
  </si>
  <si>
    <t>посещения на дому выездными патронажными бригадами</t>
  </si>
  <si>
    <t>гемодиализ</t>
  </si>
  <si>
    <t>посещения с профилактическими и иными целями</t>
  </si>
  <si>
    <t>посещение по неотложной медицинской помощи</t>
  </si>
  <si>
    <t>обращения в связи с заболеваниями</t>
  </si>
  <si>
    <t>ФАПы</t>
  </si>
  <si>
    <t>020228</t>
  </si>
  <si>
    <t>ООО "АВИЦЕННА" г.Нефтекамск</t>
  </si>
  <si>
    <t>021268</t>
  </si>
  <si>
    <r>
      <t xml:space="preserve">Обеспечение фельдшерско-акушерских пунктов в целях оплаты услуг связи (плата за предоставление доступа и использование линий связи, передачу данных по каналам связи) </t>
    </r>
    <r>
      <rPr>
        <b/>
        <sz val="9"/>
        <rFont val="Times New Roman"/>
        <family val="1"/>
        <charset val="204"/>
      </rPr>
      <t>на январь</t>
    </r>
  </si>
  <si>
    <r>
      <t xml:space="preserve">Дополнительное финансовое обеспечение реализации ТП ОМС (обеспечение фельдшерско-акушерских пунктов в целях оплаты услуг связи (плата за предоставление доступа и использование линий связи, передачу данных по каналам связи) </t>
    </r>
    <r>
      <rPr>
        <b/>
        <sz val="7"/>
        <rFont val="Times New Roman"/>
        <family val="1"/>
        <charset val="204"/>
      </rPr>
      <t>на январь)</t>
    </r>
  </si>
  <si>
    <t xml:space="preserve"> Объемы финансирования  на 2022 год  (Протокол № 2-22)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</si>
</sst>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8" fillId="0" borderId="0"/>
    <xf numFmtId="0" fontId="4" fillId="0" borderId="0"/>
    <xf numFmtId="0" fontId="17" fillId="0" borderId="0"/>
    <xf numFmtId="0" fontId="8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8" fillId="0" borderId="0"/>
    <xf numFmtId="0" fontId="2" fillId="0" borderId="0"/>
    <xf numFmtId="0" fontId="1" fillId="0" borderId="0"/>
    <xf numFmtId="0" fontId="17" fillId="0" borderId="0"/>
    <xf numFmtId="0" fontId="8" fillId="0" borderId="0"/>
  </cellStyleXfs>
  <cellXfs count="253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/>
    </xf>
    <xf numFmtId="49" fontId="9" fillId="2" borderId="2" xfId="1" applyNumberFormat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right" vertical="center"/>
    </xf>
    <xf numFmtId="0" fontId="9" fillId="2" borderId="2" xfId="1" applyFont="1" applyFill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left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49" fontId="9" fillId="2" borderId="2" xfId="1" applyNumberFormat="1" applyFont="1" applyFill="1" applyBorder="1" applyAlignment="1">
      <alignment horizontal="left" vertical="center" wrapText="1"/>
    </xf>
    <xf numFmtId="3" fontId="7" fillId="2" borderId="2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vertical="center" wrapText="1"/>
    </xf>
    <xf numFmtId="3" fontId="10" fillId="2" borderId="2" xfId="1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/>
    </xf>
    <xf numFmtId="3" fontId="14" fillId="2" borderId="2" xfId="1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left" vertical="center"/>
    </xf>
    <xf numFmtId="3" fontId="5" fillId="2" borderId="2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center" vertical="center"/>
    </xf>
    <xf numFmtId="3" fontId="10" fillId="2" borderId="5" xfId="1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3" fontId="5" fillId="2" borderId="0" xfId="0" applyNumberFormat="1" applyFont="1" applyFill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3" fontId="5" fillId="2" borderId="2" xfId="0" applyNumberFormat="1" applyFont="1" applyFill="1" applyBorder="1" applyAlignment="1">
      <alignment horizontal="right" vertical="center" wrapText="1"/>
    </xf>
    <xf numFmtId="3" fontId="7" fillId="2" borderId="2" xfId="0" applyNumberFormat="1" applyFont="1" applyFill="1" applyBorder="1" applyAlignment="1">
      <alignment horizontal="right" vertical="center" wrapText="1"/>
    </xf>
    <xf numFmtId="3" fontId="7" fillId="3" borderId="3" xfId="0" applyNumberFormat="1" applyFont="1" applyFill="1" applyBorder="1" applyAlignment="1">
      <alignment horizontal="right" vertical="center"/>
    </xf>
    <xf numFmtId="3" fontId="10" fillId="2" borderId="2" xfId="1" applyNumberFormat="1" applyFont="1" applyFill="1" applyBorder="1" applyAlignment="1">
      <alignment horizontal="right" vertical="center" wrapText="1"/>
    </xf>
    <xf numFmtId="3" fontId="9" fillId="2" borderId="2" xfId="1" applyNumberFormat="1" applyFont="1" applyFill="1" applyBorder="1" applyAlignment="1">
      <alignment horizontal="right" vertical="center" wrapText="1"/>
    </xf>
    <xf numFmtId="3" fontId="5" fillId="2" borderId="2" xfId="1" applyNumberFormat="1" applyFont="1" applyFill="1" applyBorder="1" applyAlignment="1">
      <alignment horizontal="right" vertical="center" wrapText="1"/>
    </xf>
    <xf numFmtId="3" fontId="10" fillId="2" borderId="2" xfId="0" applyNumberFormat="1" applyFont="1" applyFill="1" applyBorder="1" applyAlignment="1">
      <alignment horizontal="right" vertical="center" wrapText="1"/>
    </xf>
    <xf numFmtId="3" fontId="9" fillId="2" borderId="1" xfId="1" applyNumberFormat="1" applyFont="1" applyFill="1" applyBorder="1" applyAlignment="1">
      <alignment horizontal="right" vertical="center" wrapText="1"/>
    </xf>
    <xf numFmtId="3" fontId="10" fillId="2" borderId="1" xfId="1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3" fontId="9" fillId="2" borderId="5" xfId="1" applyNumberFormat="1" applyFont="1" applyFill="1" applyBorder="1" applyAlignment="1">
      <alignment horizontal="center" vertical="center" wrapText="1"/>
    </xf>
    <xf numFmtId="3" fontId="5" fillId="2" borderId="5" xfId="1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3" fontId="9" fillId="2" borderId="7" xfId="1" applyNumberFormat="1" applyFont="1" applyFill="1" applyBorder="1" applyAlignment="1">
      <alignment horizontal="center" vertical="center" wrapText="1"/>
    </xf>
    <xf numFmtId="3" fontId="10" fillId="2" borderId="7" xfId="1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vertical="center" wrapText="1"/>
    </xf>
    <xf numFmtId="49" fontId="16" fillId="2" borderId="4" xfId="1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3" fontId="11" fillId="2" borderId="0" xfId="0" applyNumberFormat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3" fontId="20" fillId="2" borderId="2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right" vertical="center"/>
    </xf>
    <xf numFmtId="3" fontId="11" fillId="2" borderId="2" xfId="0" applyNumberFormat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left" vertical="center" wrapText="1"/>
    </xf>
    <xf numFmtId="3" fontId="11" fillId="2" borderId="2" xfId="6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NumberFormat="1" applyFont="1" applyFill="1" applyBorder="1" applyAlignment="1">
      <alignment horizontal="center" vertical="center" wrapText="1"/>
    </xf>
    <xf numFmtId="3" fontId="22" fillId="2" borderId="0" xfId="0" applyNumberFormat="1" applyFont="1" applyFill="1" applyAlignment="1">
      <alignment horizontal="right" vertical="center"/>
    </xf>
    <xf numFmtId="3" fontId="7" fillId="2" borderId="2" xfId="5" applyNumberFormat="1" applyFont="1" applyFill="1" applyBorder="1" applyAlignment="1">
      <alignment horizontal="right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49" fontId="11" fillId="2" borderId="2" xfId="1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3" fontId="12" fillId="2" borderId="2" xfId="2" applyNumberFormat="1" applyFont="1" applyFill="1" applyBorder="1" applyAlignment="1">
      <alignment horizontal="center" vertical="center" wrapText="1"/>
    </xf>
    <xf numFmtId="3" fontId="19" fillId="2" borderId="2" xfId="2" applyNumberFormat="1" applyFont="1" applyFill="1" applyBorder="1" applyAlignment="1">
      <alignment horizontal="right" vertical="center" wrapText="1"/>
    </xf>
    <xf numFmtId="3" fontId="12" fillId="2" borderId="2" xfId="2" applyNumberFormat="1" applyFont="1" applyFill="1" applyBorder="1" applyAlignment="1">
      <alignment horizontal="right" vertical="center" wrapText="1"/>
    </xf>
    <xf numFmtId="3" fontId="12" fillId="2" borderId="3" xfId="2" applyNumberFormat="1" applyFont="1" applyFill="1" applyBorder="1" applyAlignment="1">
      <alignment horizontal="right" vertical="center" wrapText="1"/>
    </xf>
    <xf numFmtId="3" fontId="12" fillId="2" borderId="2" xfId="2" applyNumberFormat="1" applyFont="1" applyFill="1" applyBorder="1" applyAlignment="1">
      <alignment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3" fontId="12" fillId="2" borderId="2" xfId="2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right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/>
    </xf>
    <xf numFmtId="3" fontId="22" fillId="2" borderId="0" xfId="0" applyNumberFormat="1" applyFont="1" applyFill="1" applyAlignment="1">
      <alignment horizontal="center" vertical="center"/>
    </xf>
    <xf numFmtId="3" fontId="22" fillId="2" borderId="0" xfId="0" applyNumberFormat="1" applyFont="1" applyFill="1" applyBorder="1" applyAlignment="1">
      <alignment horizontal="center" vertical="center" wrapText="1"/>
    </xf>
    <xf numFmtId="3" fontId="9" fillId="2" borderId="2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4" fontId="22" fillId="2" borderId="0" xfId="0" applyNumberFormat="1" applyFont="1" applyFill="1" applyAlignment="1">
      <alignment horizontal="right" vertical="center"/>
    </xf>
    <xf numFmtId="4" fontId="5" fillId="2" borderId="0" xfId="0" applyNumberFormat="1" applyFont="1" applyFill="1" applyAlignment="1">
      <alignment horizontal="center" vertical="center"/>
    </xf>
    <xf numFmtId="4" fontId="7" fillId="2" borderId="0" xfId="0" applyNumberFormat="1" applyFont="1" applyFill="1" applyAlignment="1">
      <alignment horizontal="right" vertical="center"/>
    </xf>
    <xf numFmtId="3" fontId="7" fillId="2" borderId="2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/>
    </xf>
    <xf numFmtId="49" fontId="9" fillId="2" borderId="20" xfId="1" applyNumberFormat="1" applyFont="1" applyFill="1" applyBorder="1" applyAlignment="1">
      <alignment horizontal="center" vertical="center"/>
    </xf>
    <xf numFmtId="3" fontId="10" fillId="2" borderId="20" xfId="1" applyNumberFormat="1" applyFont="1" applyFill="1" applyBorder="1" applyAlignment="1">
      <alignment horizontal="center" vertical="center" wrapText="1"/>
    </xf>
    <xf numFmtId="3" fontId="9" fillId="2" borderId="20" xfId="1" applyNumberFormat="1" applyFont="1" applyFill="1" applyBorder="1" applyAlignment="1">
      <alignment horizontal="center" vertical="center" wrapText="1"/>
    </xf>
    <xf numFmtId="3" fontId="5" fillId="2" borderId="20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3" fontId="5" fillId="2" borderId="20" xfId="0" applyNumberFormat="1" applyFont="1" applyFill="1" applyBorder="1" applyAlignment="1">
      <alignment horizontal="center" vertical="center" wrapText="1"/>
    </xf>
    <xf numFmtId="3" fontId="5" fillId="2" borderId="21" xfId="0" applyNumberFormat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left" vertical="center" wrapText="1"/>
    </xf>
    <xf numFmtId="0" fontId="9" fillId="2" borderId="5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49" fontId="9" fillId="2" borderId="5" xfId="1" applyNumberFormat="1" applyFont="1" applyFill="1" applyBorder="1" applyAlignment="1">
      <alignment horizontal="left" vertical="center" wrapText="1"/>
    </xf>
    <xf numFmtId="0" fontId="9" fillId="2" borderId="28" xfId="1" applyFont="1" applyFill="1" applyBorder="1" applyAlignment="1">
      <alignment horizontal="left" vertical="center" wrapText="1"/>
    </xf>
    <xf numFmtId="4" fontId="7" fillId="2" borderId="22" xfId="0" applyNumberFormat="1" applyFont="1" applyFill="1" applyBorder="1" applyAlignment="1">
      <alignment horizontal="center" vertical="center" wrapText="1"/>
    </xf>
    <xf numFmtId="4" fontId="7" fillId="2" borderId="22" xfId="1" applyNumberFormat="1" applyFont="1" applyFill="1" applyBorder="1" applyAlignment="1">
      <alignment horizontal="center" vertical="center" wrapText="1"/>
    </xf>
    <xf numFmtId="4" fontId="5" fillId="2" borderId="22" xfId="0" applyNumberFormat="1" applyFont="1" applyFill="1" applyBorder="1" applyAlignment="1">
      <alignment horizontal="center" vertical="center"/>
    </xf>
    <xf numFmtId="4" fontId="5" fillId="2" borderId="29" xfId="0" applyNumberFormat="1" applyFont="1" applyFill="1" applyBorder="1" applyAlignment="1">
      <alignment horizontal="center" vertical="center"/>
    </xf>
    <xf numFmtId="3" fontId="7" fillId="2" borderId="16" xfId="0" applyNumberFormat="1" applyFont="1" applyFill="1" applyBorder="1" applyAlignment="1">
      <alignment horizontal="center" vertical="center"/>
    </xf>
    <xf numFmtId="3" fontId="7" fillId="2" borderId="31" xfId="0" applyNumberFormat="1" applyFont="1" applyFill="1" applyBorder="1" applyAlignment="1">
      <alignment horizontal="center" vertical="center"/>
    </xf>
    <xf numFmtId="3" fontId="10" fillId="2" borderId="17" xfId="1" applyNumberFormat="1" applyFont="1" applyFill="1" applyBorder="1" applyAlignment="1">
      <alignment horizontal="center" vertical="center" wrapText="1"/>
    </xf>
    <xf numFmtId="3" fontId="5" fillId="2" borderId="15" xfId="0" applyNumberFormat="1" applyFont="1" applyFill="1" applyBorder="1" applyAlignment="1">
      <alignment horizontal="center" vertical="center" wrapText="1"/>
    </xf>
    <xf numFmtId="3" fontId="14" fillId="2" borderId="17" xfId="1" applyNumberFormat="1" applyFont="1" applyFill="1" applyBorder="1" applyAlignment="1">
      <alignment horizontal="center" vertical="center" wrapText="1"/>
    </xf>
    <xf numFmtId="3" fontId="14" fillId="2" borderId="15" xfId="1" applyNumberFormat="1" applyFont="1" applyFill="1" applyBorder="1" applyAlignment="1">
      <alignment horizontal="center" vertical="center" wrapText="1"/>
    </xf>
    <xf numFmtId="3" fontId="5" fillId="2" borderId="15" xfId="0" applyNumberFormat="1" applyFont="1" applyFill="1" applyBorder="1" applyAlignment="1">
      <alignment horizontal="center" vertical="center"/>
    </xf>
    <xf numFmtId="3" fontId="10" fillId="2" borderId="19" xfId="1" applyNumberFormat="1" applyFont="1" applyFill="1" applyBorder="1" applyAlignment="1">
      <alignment horizontal="center" vertical="center" wrapText="1"/>
    </xf>
    <xf numFmtId="3" fontId="5" fillId="2" borderId="21" xfId="0" applyNumberFormat="1" applyFont="1" applyFill="1" applyBorder="1" applyAlignment="1">
      <alignment horizontal="center" vertical="center"/>
    </xf>
    <xf numFmtId="4" fontId="7" fillId="2" borderId="32" xfId="0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3" fontId="18" fillId="2" borderId="9" xfId="0" applyNumberFormat="1" applyFont="1" applyFill="1" applyBorder="1" applyAlignment="1">
      <alignment horizontal="center" vertical="center" wrapText="1"/>
    </xf>
    <xf numFmtId="3" fontId="18" fillId="2" borderId="3" xfId="0" applyNumberFormat="1" applyFont="1" applyFill="1" applyBorder="1" applyAlignment="1">
      <alignment horizontal="center" vertical="center" wrapText="1"/>
    </xf>
    <xf numFmtId="3" fontId="23" fillId="2" borderId="1" xfId="0" applyNumberFormat="1" applyFont="1" applyFill="1" applyBorder="1" applyAlignment="1">
      <alignment horizontal="center" vertical="center" wrapText="1"/>
    </xf>
    <xf numFmtId="3" fontId="23" fillId="2" borderId="9" xfId="0" applyNumberFormat="1" applyFont="1" applyFill="1" applyBorder="1" applyAlignment="1">
      <alignment horizontal="center" vertical="center" wrapText="1"/>
    </xf>
    <xf numFmtId="3" fontId="23" fillId="2" borderId="3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" fontId="5" fillId="2" borderId="33" xfId="0" applyNumberFormat="1" applyFont="1" applyFill="1" applyBorder="1" applyAlignment="1">
      <alignment horizontal="center" vertical="center" wrapText="1"/>
    </xf>
    <xf numFmtId="4" fontId="5" fillId="2" borderId="34" xfId="0" applyNumberFormat="1" applyFont="1" applyFill="1" applyBorder="1" applyAlignment="1">
      <alignment horizontal="center" vertical="center" wrapText="1"/>
    </xf>
    <xf numFmtId="4" fontId="5" fillId="2" borderId="3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" fontId="7" fillId="2" borderId="18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 wrapText="1"/>
    </xf>
    <xf numFmtId="4" fontId="20" fillId="2" borderId="5" xfId="0" applyNumberFormat="1" applyFont="1" applyFill="1" applyBorder="1" applyAlignment="1">
      <alignment horizontal="center" vertical="center" wrapText="1"/>
    </xf>
    <xf numFmtId="4" fontId="20" fillId="2" borderId="6" xfId="0" applyNumberFormat="1" applyFont="1" applyFill="1" applyBorder="1" applyAlignment="1">
      <alignment horizontal="center" vertical="center" wrapText="1"/>
    </xf>
    <xf numFmtId="4" fontId="20" fillId="2" borderId="4" xfId="0" applyNumberFormat="1" applyFont="1" applyFill="1" applyBorder="1" applyAlignment="1">
      <alignment horizontal="center" vertical="center" wrapText="1"/>
    </xf>
    <xf numFmtId="0" fontId="20" fillId="2" borderId="0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3" fontId="12" fillId="2" borderId="3" xfId="2" applyNumberFormat="1" applyFont="1" applyFill="1" applyBorder="1" applyAlignment="1">
      <alignment horizontal="center" vertical="center" wrapText="1"/>
    </xf>
    <xf numFmtId="3" fontId="12" fillId="2" borderId="2" xfId="2" applyNumberFormat="1" applyFont="1" applyFill="1" applyBorder="1" applyAlignment="1">
      <alignment horizontal="center" vertical="center" wrapText="1"/>
    </xf>
    <xf numFmtId="3" fontId="12" fillId="2" borderId="9" xfId="2" applyNumberFormat="1" applyFont="1" applyFill="1" applyBorder="1" applyAlignment="1">
      <alignment horizontal="center" vertical="center" wrapText="1"/>
    </xf>
    <xf numFmtId="3" fontId="12" fillId="2" borderId="1" xfId="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5" fillId="2" borderId="0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 wrapText="1"/>
    </xf>
    <xf numFmtId="3" fontId="7" fillId="0" borderId="3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49" fontId="9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left" vertical="center" wrapText="1"/>
    </xf>
    <xf numFmtId="3" fontId="10" fillId="0" borderId="2" xfId="1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right" vertical="center"/>
    </xf>
    <xf numFmtId="0" fontId="9" fillId="0" borderId="2" xfId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left" vertical="center" wrapText="1"/>
    </xf>
    <xf numFmtId="3" fontId="9" fillId="0" borderId="2" xfId="1" applyNumberFormat="1" applyFont="1" applyFill="1" applyBorder="1" applyAlignment="1">
      <alignment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3" fontId="5" fillId="0" borderId="2" xfId="1" applyNumberFormat="1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10" fillId="0" borderId="2" xfId="0" applyNumberFormat="1" applyFont="1" applyFill="1" applyBorder="1" applyAlignment="1">
      <alignment vertical="center"/>
    </xf>
    <xf numFmtId="3" fontId="9" fillId="0" borderId="1" xfId="1" applyNumberFormat="1" applyFont="1" applyFill="1" applyBorder="1" applyAlignment="1">
      <alignment vertical="center"/>
    </xf>
    <xf numFmtId="3" fontId="10" fillId="0" borderId="1" xfId="1" applyNumberFormat="1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49" fontId="9" fillId="0" borderId="2" xfId="1" applyNumberFormat="1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vertical="center"/>
    </xf>
    <xf numFmtId="49" fontId="11" fillId="0" borderId="2" xfId="1" applyNumberFormat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</cellXfs>
  <cellStyles count="14">
    <cellStyle name="Обычный" xfId="0" builtinId="0"/>
    <cellStyle name="Обычный 15" xfId="5"/>
    <cellStyle name="Обычный 15 2 4" xfId="8"/>
    <cellStyle name="Обычный 2" xfId="1"/>
    <cellStyle name="Обычный 2 10" xfId="7"/>
    <cellStyle name="Обычный 2 137" xfId="9"/>
    <cellStyle name="Обычный 2 2 2" xfId="13"/>
    <cellStyle name="Обычный 2 2 2 2" xfId="12"/>
    <cellStyle name="Обычный 2 3" xfId="4"/>
    <cellStyle name="Обычный 3" xfId="10"/>
    <cellStyle name="Обычный 3 2" xfId="11"/>
    <cellStyle name="Обычный 4" xfId="3"/>
    <cellStyle name="Обычный 83" xfId="2"/>
    <cellStyle name="Обычный 85" xfId="6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7"/>
  <sheetViews>
    <sheetView zoomScale="106" zoomScaleNormal="106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U139" sqref="U139"/>
    </sheetView>
  </sheetViews>
  <sheetFormatPr defaultRowHeight="12" x14ac:dyDescent="0.2"/>
  <cols>
    <col min="1" max="1" width="3.7109375" style="51" customWidth="1"/>
    <col min="2" max="2" width="8" style="51" customWidth="1"/>
    <col min="3" max="3" width="31.28515625" style="80" customWidth="1"/>
    <col min="4" max="4" width="12.5703125" style="33" customWidth="1"/>
    <col min="5" max="5" width="12" style="33" customWidth="1"/>
    <col min="6" max="6" width="12.7109375" style="33" customWidth="1"/>
    <col min="7" max="7" width="11.5703125" style="33" customWidth="1"/>
    <col min="8" max="8" width="11.42578125" style="33" customWidth="1"/>
    <col min="9" max="9" width="12" style="33" customWidth="1"/>
    <col min="10" max="10" width="12.42578125" style="33" customWidth="1"/>
    <col min="11" max="11" width="10.85546875" style="33" customWidth="1"/>
    <col min="12" max="12" width="11.7109375" style="33" customWidth="1"/>
    <col min="13" max="13" width="13" style="33" customWidth="1"/>
    <col min="14" max="14" width="12.140625" style="33" customWidth="1"/>
    <col min="15" max="15" width="13.42578125" style="33" customWidth="1"/>
    <col min="16" max="16" width="12.42578125" style="31" customWidth="1"/>
    <col min="17" max="17" width="15.7109375" style="31" customWidth="1"/>
    <col min="18" max="18" width="14.28515625" style="33" customWidth="1"/>
    <col min="19" max="16384" width="9.140625" style="3"/>
  </cols>
  <sheetData>
    <row r="2" spans="1:18" ht="20.25" customHeight="1" x14ac:dyDescent="0.2">
      <c r="A2" s="135" t="s">
        <v>319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1:18" x14ac:dyDescent="0.2">
      <c r="C3" s="4"/>
      <c r="R3" s="33" t="s">
        <v>293</v>
      </c>
    </row>
    <row r="4" spans="1:18" s="5" customFormat="1" ht="24.75" customHeight="1" x14ac:dyDescent="0.2">
      <c r="A4" s="136" t="s">
        <v>0</v>
      </c>
      <c r="B4" s="136" t="s">
        <v>1</v>
      </c>
      <c r="C4" s="136" t="s">
        <v>2</v>
      </c>
      <c r="D4" s="137" t="s">
        <v>308</v>
      </c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8" t="s">
        <v>337</v>
      </c>
      <c r="Q4" s="141" t="s">
        <v>365</v>
      </c>
      <c r="R4" s="138" t="s">
        <v>366</v>
      </c>
    </row>
    <row r="5" spans="1:18" ht="18" customHeight="1" x14ac:dyDescent="0.2">
      <c r="A5" s="136"/>
      <c r="B5" s="136"/>
      <c r="C5" s="136"/>
      <c r="D5" s="144" t="s">
        <v>309</v>
      </c>
      <c r="E5" s="144" t="s">
        <v>310</v>
      </c>
      <c r="F5" s="144" t="s">
        <v>312</v>
      </c>
      <c r="G5" s="144"/>
      <c r="H5" s="144"/>
      <c r="I5" s="144"/>
      <c r="J5" s="144"/>
      <c r="K5" s="144"/>
      <c r="L5" s="144"/>
      <c r="M5" s="138" t="s">
        <v>311</v>
      </c>
      <c r="N5" s="138" t="s">
        <v>356</v>
      </c>
      <c r="O5" s="138" t="s">
        <v>290</v>
      </c>
      <c r="P5" s="139"/>
      <c r="Q5" s="142"/>
      <c r="R5" s="139"/>
    </row>
    <row r="6" spans="1:18" ht="11.25" customHeight="1" x14ac:dyDescent="0.2">
      <c r="A6" s="136"/>
      <c r="B6" s="136"/>
      <c r="C6" s="136"/>
      <c r="D6" s="144"/>
      <c r="E6" s="144"/>
      <c r="F6" s="144" t="s">
        <v>270</v>
      </c>
      <c r="G6" s="144" t="s">
        <v>306</v>
      </c>
      <c r="H6" s="144"/>
      <c r="I6" s="144"/>
      <c r="J6" s="144"/>
      <c r="K6" s="144"/>
      <c r="L6" s="144"/>
      <c r="M6" s="139"/>
      <c r="N6" s="139"/>
      <c r="O6" s="139"/>
      <c r="P6" s="139"/>
      <c r="Q6" s="142"/>
      <c r="R6" s="139"/>
    </row>
    <row r="7" spans="1:18" ht="70.5" customHeight="1" x14ac:dyDescent="0.2">
      <c r="A7" s="136"/>
      <c r="B7" s="136"/>
      <c r="C7" s="136"/>
      <c r="D7" s="144"/>
      <c r="E7" s="144"/>
      <c r="F7" s="144"/>
      <c r="G7" s="134" t="s">
        <v>357</v>
      </c>
      <c r="H7" s="134" t="s">
        <v>358</v>
      </c>
      <c r="I7" s="134" t="s">
        <v>359</v>
      </c>
      <c r="J7" s="134" t="s">
        <v>271</v>
      </c>
      <c r="K7" s="134" t="s">
        <v>316</v>
      </c>
      <c r="L7" s="134" t="s">
        <v>360</v>
      </c>
      <c r="M7" s="140"/>
      <c r="N7" s="140"/>
      <c r="O7" s="140"/>
      <c r="P7" s="140"/>
      <c r="Q7" s="143"/>
      <c r="R7" s="140"/>
    </row>
    <row r="8" spans="1:18" s="5" customFormat="1" x14ac:dyDescent="0.2">
      <c r="A8" s="145" t="s">
        <v>270</v>
      </c>
      <c r="B8" s="146"/>
      <c r="C8" s="146"/>
      <c r="D8" s="19">
        <f>D10+D9</f>
        <v>27321450872.178349</v>
      </c>
      <c r="E8" s="19">
        <f t="shared" ref="E8:R8" si="0">E10+E9</f>
        <v>7008658313</v>
      </c>
      <c r="F8" s="19">
        <f t="shared" si="0"/>
        <v>21993141493</v>
      </c>
      <c r="G8" s="19">
        <f t="shared" si="0"/>
        <v>8127748877</v>
      </c>
      <c r="H8" s="19">
        <f t="shared" si="0"/>
        <v>1557000794</v>
      </c>
      <c r="I8" s="19">
        <f t="shared" si="0"/>
        <v>8747301307</v>
      </c>
      <c r="J8" s="19">
        <f t="shared" si="0"/>
        <v>1720724632</v>
      </c>
      <c r="K8" s="19">
        <f t="shared" si="0"/>
        <v>320791888</v>
      </c>
      <c r="L8" s="19">
        <f t="shared" si="0"/>
        <v>1519573995</v>
      </c>
      <c r="M8" s="19">
        <f t="shared" si="0"/>
        <v>3687297477</v>
      </c>
      <c r="N8" s="19">
        <f t="shared" si="0"/>
        <v>1362812537</v>
      </c>
      <c r="O8" s="19">
        <f t="shared" si="0"/>
        <v>61373360692.178345</v>
      </c>
      <c r="P8" s="99">
        <f t="shared" si="0"/>
        <v>1344324863</v>
      </c>
      <c r="Q8" s="99">
        <f t="shared" si="0"/>
        <v>1680059</v>
      </c>
      <c r="R8" s="19">
        <f t="shared" si="0"/>
        <v>62719365614.178345</v>
      </c>
    </row>
    <row r="9" spans="1:18" s="5" customFormat="1" ht="15" customHeight="1" x14ac:dyDescent="0.2">
      <c r="A9" s="78"/>
      <c r="B9" s="55"/>
      <c r="C9" s="56" t="s">
        <v>269</v>
      </c>
      <c r="D9" s="8">
        <f>'КС '!D7</f>
        <v>3812190787</v>
      </c>
      <c r="E9" s="8">
        <f>ДС!D6</f>
        <v>778969059</v>
      </c>
      <c r="F9" s="8">
        <f>G9+H9+I9+J9+K9+L9</f>
        <v>387513032</v>
      </c>
      <c r="G9" s="8">
        <f>'АПУ профилактика'!D8</f>
        <v>79256671</v>
      </c>
      <c r="H9" s="8">
        <f>'АПУ в неотл.форме'!D7</f>
        <v>39965536</v>
      </c>
      <c r="I9" s="8">
        <f>'АПУ обращения'!D8</f>
        <v>190501057</v>
      </c>
      <c r="J9" s="8">
        <f>'ОДИ ПГГ'!D7</f>
        <v>77789768</v>
      </c>
      <c r="K9" s="8">
        <f>'ОДИ МЗ РБ'!D7</f>
        <v>0</v>
      </c>
      <c r="L9" s="8">
        <f>ФАП!D7</f>
        <v>0</v>
      </c>
      <c r="M9" s="8">
        <f>СМП!D7</f>
        <v>74756817</v>
      </c>
      <c r="N9" s="8">
        <f>Гемодиализ!D7</f>
        <v>120536052</v>
      </c>
      <c r="O9" s="8">
        <f>D9+E9+F9+M9+N9</f>
        <v>5173965747</v>
      </c>
      <c r="P9" s="27">
        <f>'бюджет РБ'!D10</f>
        <v>31997548</v>
      </c>
      <c r="Q9" s="27">
        <f>'бюджет РБ'!P10</f>
        <v>0</v>
      </c>
      <c r="R9" s="8">
        <f>O9+P9+Q9</f>
        <v>5205963295</v>
      </c>
    </row>
    <row r="10" spans="1:18" s="5" customFormat="1" ht="12.75" x14ac:dyDescent="0.2">
      <c r="A10" s="78"/>
      <c r="B10" s="57"/>
      <c r="C10" s="56" t="s">
        <v>313</v>
      </c>
      <c r="D10" s="19">
        <f t="shared" ref="D10:R10" si="1">SUM(D11:D147)</f>
        <v>23509260085.178349</v>
      </c>
      <c r="E10" s="19">
        <f t="shared" si="1"/>
        <v>6229689254</v>
      </c>
      <c r="F10" s="19">
        <f t="shared" si="1"/>
        <v>21605628461</v>
      </c>
      <c r="G10" s="19">
        <f t="shared" si="1"/>
        <v>8048492206</v>
      </c>
      <c r="H10" s="19">
        <f t="shared" si="1"/>
        <v>1517035258</v>
      </c>
      <c r="I10" s="19">
        <f t="shared" si="1"/>
        <v>8556800250</v>
      </c>
      <c r="J10" s="19">
        <f t="shared" si="1"/>
        <v>1642934864</v>
      </c>
      <c r="K10" s="19">
        <f t="shared" si="1"/>
        <v>320791888</v>
      </c>
      <c r="L10" s="19">
        <f t="shared" si="1"/>
        <v>1519573995</v>
      </c>
      <c r="M10" s="19">
        <f t="shared" si="1"/>
        <v>3612540660</v>
      </c>
      <c r="N10" s="19">
        <f t="shared" si="1"/>
        <v>1242276485</v>
      </c>
      <c r="O10" s="19">
        <f t="shared" si="1"/>
        <v>56199394945.178345</v>
      </c>
      <c r="P10" s="99">
        <f t="shared" si="1"/>
        <v>1312327315</v>
      </c>
      <c r="Q10" s="99">
        <f t="shared" si="1"/>
        <v>1680059</v>
      </c>
      <c r="R10" s="19">
        <f t="shared" si="1"/>
        <v>57513402319.178345</v>
      </c>
    </row>
    <row r="11" spans="1:18" ht="12" customHeight="1" x14ac:dyDescent="0.2">
      <c r="A11" s="58">
        <v>1</v>
      </c>
      <c r="B11" s="6" t="s">
        <v>3</v>
      </c>
      <c r="C11" s="7" t="s">
        <v>4</v>
      </c>
      <c r="D11" s="8">
        <f>'КС '!D9</f>
        <v>42429154</v>
      </c>
      <c r="E11" s="8">
        <f>ДС!D8</f>
        <v>12086875</v>
      </c>
      <c r="F11" s="8">
        <f t="shared" ref="F11:F75" si="2">G11+H11+I11+J11+K11+L11</f>
        <v>109739213</v>
      </c>
      <c r="G11" s="8">
        <f>'АПУ профилактика'!D10</f>
        <v>36993793</v>
      </c>
      <c r="H11" s="8">
        <f>'АПУ в неотл.форме'!D9</f>
        <v>8057952</v>
      </c>
      <c r="I11" s="8">
        <f>'АПУ обращения'!D10</f>
        <v>36977899</v>
      </c>
      <c r="J11" s="8">
        <f>'ОДИ ПГГ'!D9</f>
        <v>981227</v>
      </c>
      <c r="K11" s="8">
        <f>'ОДИ МЗ РБ'!D9</f>
        <v>0</v>
      </c>
      <c r="L11" s="8">
        <f>ФАП!D9</f>
        <v>26728342</v>
      </c>
      <c r="M11" s="8">
        <f>СМП!D9</f>
        <v>18186476</v>
      </c>
      <c r="N11" s="8">
        <f>Гемодиализ!D9</f>
        <v>0</v>
      </c>
      <c r="O11" s="8">
        <f t="shared" ref="O11:O75" si="3">D11+E11+F11+M11+N11</f>
        <v>182441718</v>
      </c>
      <c r="P11" s="27">
        <f>'бюджет РБ'!D12</f>
        <v>9269098</v>
      </c>
      <c r="Q11" s="27">
        <f>'бюджет РБ'!P12</f>
        <v>30921</v>
      </c>
      <c r="R11" s="8">
        <f t="shared" ref="R11:R74" si="4">O11+P11+Q11</f>
        <v>191741737</v>
      </c>
    </row>
    <row r="12" spans="1:18" x14ac:dyDescent="0.2">
      <c r="A12" s="58">
        <v>2</v>
      </c>
      <c r="B12" s="9" t="s">
        <v>5</v>
      </c>
      <c r="C12" s="7" t="s">
        <v>6</v>
      </c>
      <c r="D12" s="8">
        <f>'КС '!D10</f>
        <v>33188882</v>
      </c>
      <c r="E12" s="8">
        <f>ДС!D9</f>
        <v>13125598</v>
      </c>
      <c r="F12" s="8">
        <f t="shared" si="2"/>
        <v>111228872</v>
      </c>
      <c r="G12" s="8">
        <f>'АПУ профилактика'!D11</f>
        <v>38384307</v>
      </c>
      <c r="H12" s="8">
        <f>'АПУ в неотл.форме'!D10</f>
        <v>8087704</v>
      </c>
      <c r="I12" s="8">
        <f>'АПУ обращения'!D11</f>
        <v>41240043</v>
      </c>
      <c r="J12" s="8">
        <f>'ОДИ ПГГ'!D10</f>
        <v>1228190</v>
      </c>
      <c r="K12" s="8">
        <f>'ОДИ МЗ РБ'!D10</f>
        <v>0</v>
      </c>
      <c r="L12" s="8">
        <f>ФАП!D10</f>
        <v>22288628</v>
      </c>
      <c r="M12" s="8">
        <f>СМП!D10</f>
        <v>18307306</v>
      </c>
      <c r="N12" s="8">
        <f>Гемодиализ!D10</f>
        <v>0</v>
      </c>
      <c r="O12" s="8">
        <f t="shared" si="3"/>
        <v>175850658</v>
      </c>
      <c r="P12" s="27">
        <f>'бюджет РБ'!D13</f>
        <v>10909063</v>
      </c>
      <c r="Q12" s="27">
        <f>'бюджет РБ'!P13</f>
        <v>29985</v>
      </c>
      <c r="R12" s="8">
        <f t="shared" si="4"/>
        <v>186789706</v>
      </c>
    </row>
    <row r="13" spans="1:18" x14ac:dyDescent="0.2">
      <c r="A13" s="58">
        <v>3</v>
      </c>
      <c r="B13" s="10" t="s">
        <v>7</v>
      </c>
      <c r="C13" s="11" t="s">
        <v>8</v>
      </c>
      <c r="D13" s="8">
        <f>'КС '!D11</f>
        <v>194319576.34914511</v>
      </c>
      <c r="E13" s="8">
        <f>ДС!D10</f>
        <v>35556103</v>
      </c>
      <c r="F13" s="8">
        <f t="shared" si="2"/>
        <v>311023600</v>
      </c>
      <c r="G13" s="8">
        <f>'АПУ профилактика'!D12</f>
        <v>115335386</v>
      </c>
      <c r="H13" s="8">
        <f>'АПУ в неотл.форме'!D11</f>
        <v>21910547</v>
      </c>
      <c r="I13" s="8">
        <f>'АПУ обращения'!D12</f>
        <v>133967058</v>
      </c>
      <c r="J13" s="8">
        <f>'ОДИ ПГГ'!D11</f>
        <v>20104974</v>
      </c>
      <c r="K13" s="8">
        <f>'ОДИ МЗ РБ'!D11</f>
        <v>1294240</v>
      </c>
      <c r="L13" s="8">
        <f>ФАП!D11</f>
        <v>18411395</v>
      </c>
      <c r="M13" s="8">
        <f>СМП!D11</f>
        <v>51028669</v>
      </c>
      <c r="N13" s="8">
        <f>Гемодиализ!D11</f>
        <v>0</v>
      </c>
      <c r="O13" s="8">
        <f t="shared" si="3"/>
        <v>591927948.34914517</v>
      </c>
      <c r="P13" s="27">
        <f>'бюджет РБ'!D14</f>
        <v>18389988</v>
      </c>
      <c r="Q13" s="27">
        <f>'бюджет РБ'!P14</f>
        <v>22488</v>
      </c>
      <c r="R13" s="8">
        <f t="shared" si="4"/>
        <v>610340424.34914517</v>
      </c>
    </row>
    <row r="14" spans="1:18" ht="14.25" customHeight="1" x14ac:dyDescent="0.2">
      <c r="A14" s="58">
        <v>4</v>
      </c>
      <c r="B14" s="6" t="s">
        <v>9</v>
      </c>
      <c r="C14" s="7" t="s">
        <v>10</v>
      </c>
      <c r="D14" s="8">
        <f>'КС '!D12</f>
        <v>37039156</v>
      </c>
      <c r="E14" s="8">
        <f>ДС!D11</f>
        <v>13523512</v>
      </c>
      <c r="F14" s="8">
        <f t="shared" si="2"/>
        <v>120556153</v>
      </c>
      <c r="G14" s="8">
        <f>'АПУ профилактика'!D13</f>
        <v>36919374</v>
      </c>
      <c r="H14" s="8">
        <f>'АПУ в неотл.форме'!D12</f>
        <v>8509045</v>
      </c>
      <c r="I14" s="8">
        <f>'АПУ обращения'!D13</f>
        <v>42987500</v>
      </c>
      <c r="J14" s="8">
        <f>'ОДИ ПГГ'!D12</f>
        <v>1019368</v>
      </c>
      <c r="K14" s="8">
        <f>'ОДИ МЗ РБ'!D12</f>
        <v>0</v>
      </c>
      <c r="L14" s="8">
        <f>ФАП!D12</f>
        <v>31120866</v>
      </c>
      <c r="M14" s="8">
        <f>СМП!D12</f>
        <v>19590367</v>
      </c>
      <c r="N14" s="8">
        <f>Гемодиализ!D12</f>
        <v>0</v>
      </c>
      <c r="O14" s="8">
        <f t="shared" si="3"/>
        <v>190709188</v>
      </c>
      <c r="P14" s="27">
        <f>'бюджет РБ'!D15</f>
        <v>9871148</v>
      </c>
      <c r="Q14" s="27">
        <f>'бюджет РБ'!P15</f>
        <v>38418</v>
      </c>
      <c r="R14" s="8">
        <f t="shared" si="4"/>
        <v>200618754</v>
      </c>
    </row>
    <row r="15" spans="1:18" x14ac:dyDescent="0.2">
      <c r="A15" s="58">
        <v>5</v>
      </c>
      <c r="B15" s="6" t="s">
        <v>11</v>
      </c>
      <c r="C15" s="7" t="s">
        <v>12</v>
      </c>
      <c r="D15" s="8">
        <f>'КС '!D13</f>
        <v>42621464</v>
      </c>
      <c r="E15" s="8">
        <f>ДС!D12</f>
        <v>13990834</v>
      </c>
      <c r="F15" s="8">
        <f t="shared" si="2"/>
        <v>126027883</v>
      </c>
      <c r="G15" s="8">
        <f>'АПУ профилактика'!D14</f>
        <v>42217141</v>
      </c>
      <c r="H15" s="8">
        <f>'АПУ в неотл.форме'!D13</f>
        <v>9247797</v>
      </c>
      <c r="I15" s="8">
        <f>'АПУ обращения'!D14</f>
        <v>46015441</v>
      </c>
      <c r="J15" s="8">
        <f>'ОДИ ПГГ'!D13</f>
        <v>1446737</v>
      </c>
      <c r="K15" s="8">
        <f>'ОДИ МЗ РБ'!D13</f>
        <v>0</v>
      </c>
      <c r="L15" s="8">
        <f>ФАП!D13</f>
        <v>27100767</v>
      </c>
      <c r="M15" s="8">
        <f>СМП!D13</f>
        <v>0</v>
      </c>
      <c r="N15" s="8">
        <f>Гемодиализ!D13</f>
        <v>0</v>
      </c>
      <c r="O15" s="8">
        <f t="shared" si="3"/>
        <v>182640181</v>
      </c>
      <c r="P15" s="27">
        <f>'бюджет РБ'!D16</f>
        <v>9216506</v>
      </c>
      <c r="Q15" s="27">
        <f>'бюджет РБ'!P16</f>
        <v>30921</v>
      </c>
      <c r="R15" s="8">
        <f t="shared" si="4"/>
        <v>191887608</v>
      </c>
    </row>
    <row r="16" spans="1:18" x14ac:dyDescent="0.2">
      <c r="A16" s="58">
        <v>6</v>
      </c>
      <c r="B16" s="10" t="s">
        <v>13</v>
      </c>
      <c r="C16" s="11" t="s">
        <v>14</v>
      </c>
      <c r="D16" s="8">
        <f>'КС '!D14</f>
        <v>560461871</v>
      </c>
      <c r="E16" s="8">
        <f>ДС!D13</f>
        <v>87563120</v>
      </c>
      <c r="F16" s="8">
        <f t="shared" si="2"/>
        <v>727582021</v>
      </c>
      <c r="G16" s="8">
        <f>'АПУ профилактика'!D15</f>
        <v>293107019</v>
      </c>
      <c r="H16" s="8">
        <f>'АПУ в неотл.форме'!D14</f>
        <v>61534298</v>
      </c>
      <c r="I16" s="8">
        <f>'АПУ обращения'!D15</f>
        <v>307637636</v>
      </c>
      <c r="J16" s="8">
        <f>'ОДИ ПГГ'!D14</f>
        <v>59448652</v>
      </c>
      <c r="K16" s="8">
        <f>'ОДИ МЗ РБ'!D14</f>
        <v>3029100</v>
      </c>
      <c r="L16" s="8">
        <f>ФАП!D14</f>
        <v>2825316</v>
      </c>
      <c r="M16" s="8">
        <f>СМП!D14</f>
        <v>291349485</v>
      </c>
      <c r="N16" s="8">
        <f>Гемодиализ!D14</f>
        <v>569985</v>
      </c>
      <c r="O16" s="8">
        <f t="shared" si="3"/>
        <v>1667526482</v>
      </c>
      <c r="P16" s="27">
        <f>'бюджет РБ'!D17</f>
        <v>34839152</v>
      </c>
      <c r="Q16" s="27">
        <f>'бюджет РБ'!P17</f>
        <v>1874</v>
      </c>
      <c r="R16" s="8">
        <f t="shared" si="4"/>
        <v>1702367508</v>
      </c>
    </row>
    <row r="17" spans="1:18" x14ac:dyDescent="0.2">
      <c r="A17" s="58">
        <v>7</v>
      </c>
      <c r="B17" s="12" t="s">
        <v>15</v>
      </c>
      <c r="C17" s="13" t="s">
        <v>16</v>
      </c>
      <c r="D17" s="8">
        <f>'КС '!D15</f>
        <v>149163286</v>
      </c>
      <c r="E17" s="8">
        <f>ДС!D14</f>
        <v>33088290</v>
      </c>
      <c r="F17" s="8">
        <f t="shared" si="2"/>
        <v>309894397</v>
      </c>
      <c r="G17" s="8">
        <f>'АПУ профилактика'!D16</f>
        <v>113811109</v>
      </c>
      <c r="H17" s="8">
        <f>'АПУ в неотл.форме'!D15</f>
        <v>23022387</v>
      </c>
      <c r="I17" s="8">
        <f>'АПУ обращения'!D16</f>
        <v>124479324</v>
      </c>
      <c r="J17" s="8">
        <f>'ОДИ ПГГ'!D15</f>
        <v>24141725</v>
      </c>
      <c r="K17" s="8">
        <f>'ОДИ МЗ РБ'!D15</f>
        <v>0</v>
      </c>
      <c r="L17" s="8">
        <f>ФАП!D15</f>
        <v>24439852</v>
      </c>
      <c r="M17" s="8">
        <f>СМП!D15</f>
        <v>0</v>
      </c>
      <c r="N17" s="8">
        <f>Гемодиализ!D15</f>
        <v>0</v>
      </c>
      <c r="O17" s="8">
        <f t="shared" si="3"/>
        <v>492145973</v>
      </c>
      <c r="P17" s="27">
        <f>'бюджет РБ'!D18</f>
        <v>12599516</v>
      </c>
      <c r="Q17" s="27">
        <f>'бюджет РБ'!P18</f>
        <v>23425</v>
      </c>
      <c r="R17" s="8">
        <f t="shared" si="4"/>
        <v>504768914</v>
      </c>
    </row>
    <row r="18" spans="1:18" x14ac:dyDescent="0.2">
      <c r="A18" s="58">
        <v>8</v>
      </c>
      <c r="B18" s="10" t="s">
        <v>17</v>
      </c>
      <c r="C18" s="11" t="s">
        <v>18</v>
      </c>
      <c r="D18" s="8">
        <f>'КС '!D16</f>
        <v>33426088</v>
      </c>
      <c r="E18" s="8">
        <f>ДС!D15</f>
        <v>14963492</v>
      </c>
      <c r="F18" s="8">
        <f t="shared" si="2"/>
        <v>136466196</v>
      </c>
      <c r="G18" s="8">
        <f>'АПУ профилактика'!D17</f>
        <v>44905964</v>
      </c>
      <c r="H18" s="8">
        <f>'АПУ в неотл.форме'!D16</f>
        <v>9819024</v>
      </c>
      <c r="I18" s="8">
        <f>'АПУ обращения'!D17</f>
        <v>56631885</v>
      </c>
      <c r="J18" s="8">
        <f>'ОДИ ПГГ'!D16</f>
        <v>65695</v>
      </c>
      <c r="K18" s="8">
        <f>'ОДИ МЗ РБ'!D16</f>
        <v>0</v>
      </c>
      <c r="L18" s="8">
        <f>ФАП!D16</f>
        <v>25043628</v>
      </c>
      <c r="M18" s="8">
        <f>СМП!D16</f>
        <v>0</v>
      </c>
      <c r="N18" s="8">
        <f>Гемодиализ!D16</f>
        <v>0</v>
      </c>
      <c r="O18" s="8">
        <f t="shared" si="3"/>
        <v>184855776</v>
      </c>
      <c r="P18" s="27">
        <f>'бюджет РБ'!D19</f>
        <v>9398624</v>
      </c>
      <c r="Q18" s="27">
        <f>'бюджет РБ'!P19</f>
        <v>25299</v>
      </c>
      <c r="R18" s="8">
        <f t="shared" si="4"/>
        <v>194279699</v>
      </c>
    </row>
    <row r="19" spans="1:18" x14ac:dyDescent="0.2">
      <c r="A19" s="58">
        <v>9</v>
      </c>
      <c r="B19" s="10" t="s">
        <v>19</v>
      </c>
      <c r="C19" s="11" t="s">
        <v>20</v>
      </c>
      <c r="D19" s="8">
        <f>'КС '!D17</f>
        <v>51228313</v>
      </c>
      <c r="E19" s="8">
        <f>ДС!D16</f>
        <v>13507665</v>
      </c>
      <c r="F19" s="8">
        <f t="shared" si="2"/>
        <v>132857519</v>
      </c>
      <c r="G19" s="8">
        <f>'АПУ профилактика'!D18</f>
        <v>41536339</v>
      </c>
      <c r="H19" s="8">
        <f>'АПУ в неотл.форме'!D17</f>
        <v>8931251</v>
      </c>
      <c r="I19" s="8">
        <f>'АПУ обращения'!D18</f>
        <v>45178286</v>
      </c>
      <c r="J19" s="8">
        <f>'ОДИ ПГГ'!D17</f>
        <v>1290049</v>
      </c>
      <c r="K19" s="8">
        <f>'ОДИ МЗ РБ'!D17</f>
        <v>0</v>
      </c>
      <c r="L19" s="8">
        <f>ФАП!D17</f>
        <v>35921594</v>
      </c>
      <c r="M19" s="8">
        <f>СМП!D17</f>
        <v>20211506</v>
      </c>
      <c r="N19" s="8">
        <f>Гемодиализ!D17</f>
        <v>0</v>
      </c>
      <c r="O19" s="8">
        <f t="shared" si="3"/>
        <v>217805003</v>
      </c>
      <c r="P19" s="27">
        <f>'бюджет РБ'!D20</f>
        <v>6073374</v>
      </c>
      <c r="Q19" s="27">
        <f>'бюджет РБ'!P20</f>
        <v>41229</v>
      </c>
      <c r="R19" s="8">
        <f t="shared" si="4"/>
        <v>223919606</v>
      </c>
    </row>
    <row r="20" spans="1:18" x14ac:dyDescent="0.2">
      <c r="A20" s="58">
        <v>10</v>
      </c>
      <c r="B20" s="10" t="s">
        <v>21</v>
      </c>
      <c r="C20" s="11" t="s">
        <v>22</v>
      </c>
      <c r="D20" s="8">
        <f>'КС '!D18</f>
        <v>33746909</v>
      </c>
      <c r="E20" s="8">
        <f>ДС!D17</f>
        <v>15348611</v>
      </c>
      <c r="F20" s="8">
        <f t="shared" si="2"/>
        <v>138937737</v>
      </c>
      <c r="G20" s="8">
        <f>'АПУ профилактика'!D19</f>
        <v>48721295</v>
      </c>
      <c r="H20" s="8">
        <f>'АПУ в неотл.форме'!D18</f>
        <v>10678168</v>
      </c>
      <c r="I20" s="8">
        <f>'АПУ обращения'!D19</f>
        <v>52373546</v>
      </c>
      <c r="J20" s="8">
        <f>'ОДИ ПГГ'!D18</f>
        <v>1462077</v>
      </c>
      <c r="K20" s="8">
        <f>'ОДИ МЗ РБ'!D18</f>
        <v>0</v>
      </c>
      <c r="L20" s="8">
        <f>ФАП!D18</f>
        <v>25702651</v>
      </c>
      <c r="M20" s="8">
        <f>СМП!D18</f>
        <v>0</v>
      </c>
      <c r="N20" s="8">
        <f>Гемодиализ!D18</f>
        <v>0</v>
      </c>
      <c r="O20" s="8">
        <f t="shared" si="3"/>
        <v>188033257</v>
      </c>
      <c r="P20" s="27">
        <f>'бюджет РБ'!D21</f>
        <v>9276053</v>
      </c>
      <c r="Q20" s="27">
        <f>'бюджет РБ'!P21</f>
        <v>25299</v>
      </c>
      <c r="R20" s="8">
        <f t="shared" si="4"/>
        <v>197334609</v>
      </c>
    </row>
    <row r="21" spans="1:18" x14ac:dyDescent="0.2">
      <c r="A21" s="58">
        <v>11</v>
      </c>
      <c r="B21" s="10" t="s">
        <v>23</v>
      </c>
      <c r="C21" s="11" t="s">
        <v>24</v>
      </c>
      <c r="D21" s="8">
        <f>'КС '!D19</f>
        <v>42202196</v>
      </c>
      <c r="E21" s="8">
        <f>ДС!D18</f>
        <v>13420448</v>
      </c>
      <c r="F21" s="8">
        <f t="shared" si="2"/>
        <v>118634846</v>
      </c>
      <c r="G21" s="8">
        <f>'АПУ профилактика'!D20</f>
        <v>41552832</v>
      </c>
      <c r="H21" s="8">
        <f>'АПУ в неотл.форме'!D19</f>
        <v>9087347</v>
      </c>
      <c r="I21" s="8">
        <f>'АПУ обращения'!D20</f>
        <v>42846877</v>
      </c>
      <c r="J21" s="8">
        <f>'ОДИ ПГГ'!D19</f>
        <v>1386455</v>
      </c>
      <c r="K21" s="8">
        <f>'ОДИ МЗ РБ'!D19</f>
        <v>0</v>
      </c>
      <c r="L21" s="8">
        <f>ФАП!D19</f>
        <v>23761335</v>
      </c>
      <c r="M21" s="8">
        <f>СМП!D19</f>
        <v>20343759</v>
      </c>
      <c r="N21" s="8">
        <f>Гемодиализ!D19</f>
        <v>0</v>
      </c>
      <c r="O21" s="8">
        <f t="shared" si="3"/>
        <v>194601249</v>
      </c>
      <c r="P21" s="27">
        <f>'бюджет РБ'!D22</f>
        <v>9289527</v>
      </c>
      <c r="Q21" s="27">
        <f>'бюджет РБ'!P22</f>
        <v>29047</v>
      </c>
      <c r="R21" s="8">
        <f t="shared" si="4"/>
        <v>203919823</v>
      </c>
    </row>
    <row r="22" spans="1:18" x14ac:dyDescent="0.2">
      <c r="A22" s="58">
        <v>12</v>
      </c>
      <c r="B22" s="10" t="s">
        <v>25</v>
      </c>
      <c r="C22" s="11" t="s">
        <v>26</v>
      </c>
      <c r="D22" s="8">
        <f>'КС '!D20</f>
        <v>108488539</v>
      </c>
      <c r="E22" s="8">
        <f>ДС!D19</f>
        <v>25179309</v>
      </c>
      <c r="F22" s="8">
        <f t="shared" si="2"/>
        <v>230723917</v>
      </c>
      <c r="G22" s="8">
        <f>'АПУ профилактика'!D21</f>
        <v>77902931</v>
      </c>
      <c r="H22" s="8">
        <f>'АПУ в неотл.форме'!D20</f>
        <v>17382780</v>
      </c>
      <c r="I22" s="8">
        <f>'АПУ обращения'!D21</f>
        <v>96210019</v>
      </c>
      <c r="J22" s="8">
        <f>'ОДИ ПГГ'!D20</f>
        <v>2421264</v>
      </c>
      <c r="K22" s="8">
        <f>'ОДИ МЗ РБ'!D20</f>
        <v>0</v>
      </c>
      <c r="L22" s="8">
        <f>ФАП!D20</f>
        <v>36806923</v>
      </c>
      <c r="M22" s="8">
        <f>СМП!D20</f>
        <v>0</v>
      </c>
      <c r="N22" s="8">
        <f>Гемодиализ!D20</f>
        <v>0</v>
      </c>
      <c r="O22" s="8">
        <f t="shared" si="3"/>
        <v>364391765</v>
      </c>
      <c r="P22" s="27">
        <f>'бюджет РБ'!D23</f>
        <v>10641656</v>
      </c>
      <c r="Q22" s="27">
        <f>'бюджет РБ'!P23</f>
        <v>37481</v>
      </c>
      <c r="R22" s="8">
        <f t="shared" si="4"/>
        <v>375070902</v>
      </c>
    </row>
    <row r="23" spans="1:18" x14ac:dyDescent="0.2">
      <c r="A23" s="58">
        <v>13</v>
      </c>
      <c r="B23" s="90" t="s">
        <v>363</v>
      </c>
      <c r="C23" s="7" t="s">
        <v>362</v>
      </c>
      <c r="D23" s="8">
        <f>'КС '!D21</f>
        <v>0</v>
      </c>
      <c r="E23" s="8">
        <f>ДС!D20</f>
        <v>0</v>
      </c>
      <c r="F23" s="8">
        <f t="shared" ref="F23" si="5">G23+H23+I23+J23+K23+L23</f>
        <v>5830952</v>
      </c>
      <c r="G23" s="8">
        <f>'АПУ профилактика'!D22</f>
        <v>0</v>
      </c>
      <c r="H23" s="8">
        <f>'АПУ в неотл.форме'!D21</f>
        <v>0</v>
      </c>
      <c r="I23" s="8">
        <f>'АПУ обращения'!D22</f>
        <v>0</v>
      </c>
      <c r="J23" s="8">
        <f>'ОДИ ПГГ'!D21</f>
        <v>5830952</v>
      </c>
      <c r="K23" s="8">
        <f>'ОДИ МЗ РБ'!D21</f>
        <v>0</v>
      </c>
      <c r="L23" s="8">
        <f>ФАП!D21</f>
        <v>0</v>
      </c>
      <c r="M23" s="8">
        <f>СМП!D21</f>
        <v>0</v>
      </c>
      <c r="N23" s="8">
        <f>Гемодиализ!D21</f>
        <v>0</v>
      </c>
      <c r="O23" s="8">
        <f t="shared" ref="O23" si="6">D23+E23+F23+M23+N23</f>
        <v>5830952</v>
      </c>
      <c r="P23" s="27">
        <f>'бюджет РБ'!D24</f>
        <v>0</v>
      </c>
      <c r="Q23" s="27">
        <f>'бюджет РБ'!P24</f>
        <v>0</v>
      </c>
      <c r="R23" s="8">
        <f t="shared" si="4"/>
        <v>5830952</v>
      </c>
    </row>
    <row r="24" spans="1:18" x14ac:dyDescent="0.2">
      <c r="A24" s="58">
        <v>14</v>
      </c>
      <c r="B24" s="6" t="s">
        <v>27</v>
      </c>
      <c r="C24" s="11" t="s">
        <v>28</v>
      </c>
      <c r="D24" s="8">
        <f>'КС '!D22</f>
        <v>0</v>
      </c>
      <c r="E24" s="8">
        <f>ДС!D21</f>
        <v>62094</v>
      </c>
      <c r="F24" s="8">
        <f t="shared" si="2"/>
        <v>80966</v>
      </c>
      <c r="G24" s="8">
        <f>'АПУ профилактика'!D23</f>
        <v>0</v>
      </c>
      <c r="H24" s="8">
        <f>'АПУ в неотл.форме'!D22</f>
        <v>0</v>
      </c>
      <c r="I24" s="8">
        <f>'АПУ обращения'!D23</f>
        <v>80966</v>
      </c>
      <c r="J24" s="8">
        <f>'ОДИ ПГГ'!D22</f>
        <v>0</v>
      </c>
      <c r="K24" s="8">
        <f>'ОДИ МЗ РБ'!D22</f>
        <v>0</v>
      </c>
      <c r="L24" s="8">
        <f>ФАП!D22</f>
        <v>0</v>
      </c>
      <c r="M24" s="8">
        <f>СМП!D22</f>
        <v>0</v>
      </c>
      <c r="N24" s="8">
        <f>Гемодиализ!D22</f>
        <v>0</v>
      </c>
      <c r="O24" s="8">
        <f t="shared" si="3"/>
        <v>143060</v>
      </c>
      <c r="P24" s="27">
        <f>'бюджет РБ'!D25</f>
        <v>0</v>
      </c>
      <c r="Q24" s="27">
        <f>'бюджет РБ'!P25</f>
        <v>0</v>
      </c>
      <c r="R24" s="8">
        <f t="shared" si="4"/>
        <v>143060</v>
      </c>
    </row>
    <row r="25" spans="1:18" x14ac:dyDescent="0.2">
      <c r="A25" s="58">
        <v>15</v>
      </c>
      <c r="B25" s="10" t="s">
        <v>29</v>
      </c>
      <c r="C25" s="11" t="s">
        <v>30</v>
      </c>
      <c r="D25" s="8">
        <f>'КС '!D23</f>
        <v>43630440</v>
      </c>
      <c r="E25" s="8">
        <f>ДС!D22</f>
        <v>17607633</v>
      </c>
      <c r="F25" s="8">
        <f t="shared" si="2"/>
        <v>141581264</v>
      </c>
      <c r="G25" s="8">
        <f>'АПУ профилактика'!D24</f>
        <v>50953578</v>
      </c>
      <c r="H25" s="8">
        <f>'АПУ в неотл.форме'!D23</f>
        <v>10988474</v>
      </c>
      <c r="I25" s="8">
        <f>'АПУ обращения'!D24</f>
        <v>54794442</v>
      </c>
      <c r="J25" s="8">
        <f>'ОДИ ПГГ'!D23</f>
        <v>622362</v>
      </c>
      <c r="K25" s="8">
        <f>'ОДИ МЗ РБ'!D23</f>
        <v>0</v>
      </c>
      <c r="L25" s="8">
        <f>ФАП!D23</f>
        <v>24222408</v>
      </c>
      <c r="M25" s="8">
        <f>СМП!D23</f>
        <v>0</v>
      </c>
      <c r="N25" s="8">
        <f>Гемодиализ!D23</f>
        <v>0</v>
      </c>
      <c r="O25" s="8">
        <f t="shared" si="3"/>
        <v>202819337</v>
      </c>
      <c r="P25" s="27">
        <f>'бюджет РБ'!D26</f>
        <v>9748952</v>
      </c>
      <c r="Q25" s="27">
        <f>'бюджет РБ'!P26</f>
        <v>33733</v>
      </c>
      <c r="R25" s="8">
        <f t="shared" si="4"/>
        <v>212602022</v>
      </c>
    </row>
    <row r="26" spans="1:18" x14ac:dyDescent="0.2">
      <c r="A26" s="58">
        <v>16</v>
      </c>
      <c r="B26" s="10" t="s">
        <v>31</v>
      </c>
      <c r="C26" s="11" t="s">
        <v>32</v>
      </c>
      <c r="D26" s="8">
        <f>'КС '!D24</f>
        <v>61855617</v>
      </c>
      <c r="E26" s="8">
        <f>ДС!D23</f>
        <v>22609958</v>
      </c>
      <c r="F26" s="8">
        <f t="shared" si="2"/>
        <v>202058752</v>
      </c>
      <c r="G26" s="8">
        <f>'АПУ профилактика'!D25</f>
        <v>75540922</v>
      </c>
      <c r="H26" s="8">
        <f>'АПУ в неотл.форме'!D24</f>
        <v>16251488</v>
      </c>
      <c r="I26" s="8">
        <f>'АПУ обращения'!D25</f>
        <v>64776709</v>
      </c>
      <c r="J26" s="8">
        <f>'ОДИ ПГГ'!D24</f>
        <v>550244</v>
      </c>
      <c r="K26" s="8">
        <f>'ОДИ МЗ РБ'!D24</f>
        <v>0</v>
      </c>
      <c r="L26" s="8">
        <f>ФАП!D24</f>
        <v>44939389</v>
      </c>
      <c r="M26" s="8">
        <f>СМП!D24</f>
        <v>0</v>
      </c>
      <c r="N26" s="8">
        <f>Гемодиализ!D24</f>
        <v>0</v>
      </c>
      <c r="O26" s="8">
        <f t="shared" si="3"/>
        <v>286524327</v>
      </c>
      <c r="P26" s="27">
        <f>'бюджет РБ'!D27</f>
        <v>10478295</v>
      </c>
      <c r="Q26" s="27">
        <f>'бюджет РБ'!P27</f>
        <v>54347</v>
      </c>
      <c r="R26" s="8">
        <f t="shared" si="4"/>
        <v>297056969</v>
      </c>
    </row>
    <row r="27" spans="1:18" x14ac:dyDescent="0.2">
      <c r="A27" s="58">
        <v>17</v>
      </c>
      <c r="B27" s="10" t="s">
        <v>33</v>
      </c>
      <c r="C27" s="11" t="s">
        <v>34</v>
      </c>
      <c r="D27" s="8">
        <f>'КС '!D25</f>
        <v>123410154</v>
      </c>
      <c r="E27" s="8">
        <f>ДС!D24</f>
        <v>31745192</v>
      </c>
      <c r="F27" s="8">
        <f t="shared" si="2"/>
        <v>289539308</v>
      </c>
      <c r="G27" s="8">
        <f>'АПУ профилактика'!D26</f>
        <v>108144544</v>
      </c>
      <c r="H27" s="8">
        <f>'АПУ в неотл.форме'!D25</f>
        <v>21959066</v>
      </c>
      <c r="I27" s="8">
        <f>'АПУ обращения'!D26</f>
        <v>108752238</v>
      </c>
      <c r="J27" s="8">
        <f>'ОДИ ПГГ'!D25</f>
        <v>7806859</v>
      </c>
      <c r="K27" s="8">
        <f>'ОДИ МЗ РБ'!D25</f>
        <v>0</v>
      </c>
      <c r="L27" s="8">
        <f>ФАП!D25</f>
        <v>42876601</v>
      </c>
      <c r="M27" s="8">
        <f>СМП!D25</f>
        <v>0</v>
      </c>
      <c r="N27" s="8">
        <f>Гемодиализ!D25</f>
        <v>0</v>
      </c>
      <c r="O27" s="8">
        <f t="shared" si="3"/>
        <v>444694654</v>
      </c>
      <c r="P27" s="27">
        <f>'бюджет РБ'!D28</f>
        <v>13055097</v>
      </c>
      <c r="Q27" s="27">
        <f>'бюджет РБ'!P28</f>
        <v>53410</v>
      </c>
      <c r="R27" s="8">
        <f t="shared" si="4"/>
        <v>457803161</v>
      </c>
    </row>
    <row r="28" spans="1:18" x14ac:dyDescent="0.2">
      <c r="A28" s="58">
        <v>18</v>
      </c>
      <c r="B28" s="10" t="s">
        <v>35</v>
      </c>
      <c r="C28" s="11" t="s">
        <v>36</v>
      </c>
      <c r="D28" s="8">
        <f>'КС '!D26</f>
        <v>511394181</v>
      </c>
      <c r="E28" s="8">
        <f>ДС!D25</f>
        <v>61128180</v>
      </c>
      <c r="F28" s="8">
        <f t="shared" si="2"/>
        <v>547720448</v>
      </c>
      <c r="G28" s="8">
        <f>'АПУ профилактика'!D27</f>
        <v>209369749</v>
      </c>
      <c r="H28" s="8">
        <f>'АПУ в неотл.форме'!D26</f>
        <v>31178161</v>
      </c>
      <c r="I28" s="8">
        <f>'АПУ обращения'!D27</f>
        <v>215292019</v>
      </c>
      <c r="J28" s="8">
        <f>'ОДИ ПГГ'!D26</f>
        <v>59146589</v>
      </c>
      <c r="K28" s="8">
        <f>'ОДИ МЗ РБ'!D26</f>
        <v>2387150</v>
      </c>
      <c r="L28" s="8">
        <f>ФАП!D26</f>
        <v>30346780</v>
      </c>
      <c r="M28" s="8">
        <f>СМП!D26</f>
        <v>199469175</v>
      </c>
      <c r="N28" s="8">
        <f>Гемодиализ!D26</f>
        <v>0</v>
      </c>
      <c r="O28" s="8">
        <f t="shared" si="3"/>
        <v>1319711984</v>
      </c>
      <c r="P28" s="27">
        <f>'бюджет РБ'!D29</f>
        <v>25606975</v>
      </c>
      <c r="Q28" s="27">
        <f>'бюджет РБ'!P29</f>
        <v>35606</v>
      </c>
      <c r="R28" s="8">
        <f t="shared" si="4"/>
        <v>1345354565</v>
      </c>
    </row>
    <row r="29" spans="1:18" x14ac:dyDescent="0.2">
      <c r="A29" s="58">
        <v>19</v>
      </c>
      <c r="B29" s="6" t="s">
        <v>37</v>
      </c>
      <c r="C29" s="7" t="s">
        <v>38</v>
      </c>
      <c r="D29" s="8">
        <f>'КС '!D27</f>
        <v>26020762</v>
      </c>
      <c r="E29" s="8">
        <f>ДС!D26</f>
        <v>9936443</v>
      </c>
      <c r="F29" s="8">
        <f t="shared" si="2"/>
        <v>102746799</v>
      </c>
      <c r="G29" s="8">
        <f>'АПУ профилактика'!D28</f>
        <v>32561378</v>
      </c>
      <c r="H29" s="8">
        <f>'АПУ в неотл.форме'!D27</f>
        <v>6543546</v>
      </c>
      <c r="I29" s="8">
        <f>'АПУ обращения'!D28</f>
        <v>41276463</v>
      </c>
      <c r="J29" s="8">
        <f>'ОДИ ПГГ'!D27</f>
        <v>508708</v>
      </c>
      <c r="K29" s="8">
        <f>'ОДИ МЗ РБ'!D27</f>
        <v>0</v>
      </c>
      <c r="L29" s="8">
        <f>ФАП!D27</f>
        <v>21856704</v>
      </c>
      <c r="M29" s="8">
        <f>СМП!D27</f>
        <v>0</v>
      </c>
      <c r="N29" s="8">
        <f>Гемодиализ!D27</f>
        <v>0</v>
      </c>
      <c r="O29" s="8">
        <f t="shared" si="3"/>
        <v>138704004</v>
      </c>
      <c r="P29" s="27">
        <f>'бюджет РБ'!D30</f>
        <v>5576679</v>
      </c>
      <c r="Q29" s="27">
        <f>'бюджет РБ'!P30</f>
        <v>23425</v>
      </c>
      <c r="R29" s="8">
        <f t="shared" si="4"/>
        <v>144304108</v>
      </c>
    </row>
    <row r="30" spans="1:18" x14ac:dyDescent="0.2">
      <c r="A30" s="58">
        <v>20</v>
      </c>
      <c r="B30" s="6" t="s">
        <v>39</v>
      </c>
      <c r="C30" s="7" t="s">
        <v>40</v>
      </c>
      <c r="D30" s="8">
        <f>'КС '!D28</f>
        <v>24644114</v>
      </c>
      <c r="E30" s="8">
        <f>ДС!D27</f>
        <v>8807470</v>
      </c>
      <c r="F30" s="8">
        <f t="shared" si="2"/>
        <v>76931620</v>
      </c>
      <c r="G30" s="8">
        <f>'АПУ профилактика'!D29</f>
        <v>26895572</v>
      </c>
      <c r="H30" s="8">
        <f>'АПУ в неотл.форме'!D28</f>
        <v>6038405</v>
      </c>
      <c r="I30" s="8">
        <f>'АПУ обращения'!D29</f>
        <v>26389248</v>
      </c>
      <c r="J30" s="8">
        <f>'ОДИ ПГГ'!D28</f>
        <v>264233</v>
      </c>
      <c r="K30" s="8">
        <f>'ОДИ МЗ РБ'!D28</f>
        <v>0</v>
      </c>
      <c r="L30" s="8">
        <f>ФАП!D28</f>
        <v>17344162</v>
      </c>
      <c r="M30" s="8">
        <f>СМП!D28</f>
        <v>0</v>
      </c>
      <c r="N30" s="8">
        <f>Гемодиализ!D28</f>
        <v>0</v>
      </c>
      <c r="O30" s="8">
        <f t="shared" si="3"/>
        <v>110383204</v>
      </c>
      <c r="P30" s="27">
        <f>'бюджет РБ'!D31</f>
        <v>10595670</v>
      </c>
      <c r="Q30" s="27">
        <f>'бюджет РБ'!P31</f>
        <v>21551</v>
      </c>
      <c r="R30" s="8">
        <f t="shared" si="4"/>
        <v>121000425</v>
      </c>
    </row>
    <row r="31" spans="1:18" x14ac:dyDescent="0.2">
      <c r="A31" s="58">
        <v>21</v>
      </c>
      <c r="B31" s="6" t="s">
        <v>41</v>
      </c>
      <c r="C31" s="7" t="s">
        <v>42</v>
      </c>
      <c r="D31" s="8">
        <f>'КС '!D29</f>
        <v>178312390.56393787</v>
      </c>
      <c r="E31" s="8">
        <f>ДС!D28</f>
        <v>39021973</v>
      </c>
      <c r="F31" s="8">
        <f t="shared" si="2"/>
        <v>354210341</v>
      </c>
      <c r="G31" s="8">
        <f>'АПУ профилактика'!D30</f>
        <v>128325589</v>
      </c>
      <c r="H31" s="8">
        <f>'АПУ в неотл.форме'!D29</f>
        <v>24780553</v>
      </c>
      <c r="I31" s="8">
        <f>'АПУ обращения'!D30</f>
        <v>158710337</v>
      </c>
      <c r="J31" s="8">
        <f>'ОДИ ПГГ'!D29</f>
        <v>5324760</v>
      </c>
      <c r="K31" s="8">
        <f>'ОДИ МЗ РБ'!D29</f>
        <v>0</v>
      </c>
      <c r="L31" s="8">
        <f>ФАП!D29</f>
        <v>37069102</v>
      </c>
      <c r="M31" s="8">
        <f>СМП!D29</f>
        <v>0</v>
      </c>
      <c r="N31" s="8">
        <f>Гемодиализ!D29</f>
        <v>0</v>
      </c>
      <c r="O31" s="8">
        <f t="shared" si="3"/>
        <v>571544704.5639379</v>
      </c>
      <c r="P31" s="27">
        <f>'бюджет РБ'!D32</f>
        <v>14559820</v>
      </c>
      <c r="Q31" s="27">
        <f>'бюджет РБ'!P32</f>
        <v>39355</v>
      </c>
      <c r="R31" s="8">
        <f t="shared" si="4"/>
        <v>586143879.5639379</v>
      </c>
    </row>
    <row r="32" spans="1:18" x14ac:dyDescent="0.2">
      <c r="A32" s="58">
        <v>22</v>
      </c>
      <c r="B32" s="6" t="s">
        <v>43</v>
      </c>
      <c r="C32" s="7" t="s">
        <v>44</v>
      </c>
      <c r="D32" s="8">
        <f>'КС '!D30</f>
        <v>259349542</v>
      </c>
      <c r="E32" s="8">
        <f>ДС!D29</f>
        <v>33323889</v>
      </c>
      <c r="F32" s="8">
        <f t="shared" si="2"/>
        <v>298632324</v>
      </c>
      <c r="G32" s="8">
        <f>'АПУ профилактика'!D31</f>
        <v>115106972</v>
      </c>
      <c r="H32" s="8">
        <f>'АПУ в неотл.форме'!D30</f>
        <v>22314314</v>
      </c>
      <c r="I32" s="8">
        <f>'АПУ обращения'!D31</f>
        <v>133738699</v>
      </c>
      <c r="J32" s="8">
        <f>'ОДИ ПГГ'!D30</f>
        <v>24205791</v>
      </c>
      <c r="K32" s="8">
        <f>'ОДИ МЗ РБ'!D30</f>
        <v>2388000</v>
      </c>
      <c r="L32" s="8">
        <f>ФАП!D30</f>
        <v>878548</v>
      </c>
      <c r="M32" s="8">
        <f>СМП!D30</f>
        <v>140087432</v>
      </c>
      <c r="N32" s="8">
        <f>Гемодиализ!D30</f>
        <v>0</v>
      </c>
      <c r="O32" s="8">
        <f t="shared" si="3"/>
        <v>731393187</v>
      </c>
      <c r="P32" s="27">
        <f>'бюджет РБ'!D33</f>
        <v>17423416</v>
      </c>
      <c r="Q32" s="27">
        <f>'бюджет РБ'!P33</f>
        <v>937</v>
      </c>
      <c r="R32" s="8">
        <f t="shared" si="4"/>
        <v>748817540</v>
      </c>
    </row>
    <row r="33" spans="1:18" x14ac:dyDescent="0.2">
      <c r="A33" s="58">
        <v>23</v>
      </c>
      <c r="B33" s="10" t="s">
        <v>45</v>
      </c>
      <c r="C33" s="11" t="s">
        <v>46</v>
      </c>
      <c r="D33" s="8">
        <f>'КС '!D31</f>
        <v>0</v>
      </c>
      <c r="E33" s="8">
        <f>ДС!D30</f>
        <v>8501192</v>
      </c>
      <c r="F33" s="8">
        <f t="shared" si="2"/>
        <v>126066467</v>
      </c>
      <c r="G33" s="8">
        <f>'АПУ профилактика'!D32</f>
        <v>53649121</v>
      </c>
      <c r="H33" s="8">
        <f>'АПУ в неотл.форме'!D31</f>
        <v>10470377</v>
      </c>
      <c r="I33" s="8">
        <f>'АПУ обращения'!D32</f>
        <v>61081168</v>
      </c>
      <c r="J33" s="8">
        <f>'ОДИ ПГГ'!D31</f>
        <v>865801</v>
      </c>
      <c r="K33" s="8">
        <f>'ОДИ МЗ РБ'!D31</f>
        <v>0</v>
      </c>
      <c r="L33" s="8">
        <f>ФАП!D31</f>
        <v>0</v>
      </c>
      <c r="M33" s="8">
        <f>СМП!D31</f>
        <v>27751317</v>
      </c>
      <c r="N33" s="8">
        <f>Гемодиализ!D31</f>
        <v>0</v>
      </c>
      <c r="O33" s="8">
        <f t="shared" si="3"/>
        <v>162318976</v>
      </c>
      <c r="P33" s="27">
        <f>'бюджет РБ'!D34</f>
        <v>0</v>
      </c>
      <c r="Q33" s="27">
        <f>'бюджет РБ'!P34</f>
        <v>0</v>
      </c>
      <c r="R33" s="8">
        <f t="shared" si="4"/>
        <v>162318976</v>
      </c>
    </row>
    <row r="34" spans="1:18" ht="12" customHeight="1" x14ac:dyDescent="0.2">
      <c r="A34" s="58">
        <v>24</v>
      </c>
      <c r="B34" s="10" t="s">
        <v>47</v>
      </c>
      <c r="C34" s="11" t="s">
        <v>48</v>
      </c>
      <c r="D34" s="8">
        <f>'КС '!D32</f>
        <v>0</v>
      </c>
      <c r="E34" s="8">
        <f>ДС!D31</f>
        <v>0</v>
      </c>
      <c r="F34" s="8">
        <f t="shared" si="2"/>
        <v>14253639</v>
      </c>
      <c r="G34" s="8">
        <f>'АПУ профилактика'!D33</f>
        <v>0</v>
      </c>
      <c r="H34" s="8">
        <f>'АПУ в неотл.форме'!D32</f>
        <v>0</v>
      </c>
      <c r="I34" s="8">
        <f>'АПУ обращения'!D33</f>
        <v>0</v>
      </c>
      <c r="J34" s="8">
        <f>'ОДИ ПГГ'!D32</f>
        <v>14253639</v>
      </c>
      <c r="K34" s="8">
        <f>'ОДИ МЗ РБ'!D32</f>
        <v>0</v>
      </c>
      <c r="L34" s="8">
        <f>ФАП!D32</f>
        <v>0</v>
      </c>
      <c r="M34" s="8">
        <f>СМП!D32</f>
        <v>0</v>
      </c>
      <c r="N34" s="8">
        <f>Гемодиализ!D32</f>
        <v>0</v>
      </c>
      <c r="O34" s="8">
        <f t="shared" si="3"/>
        <v>14253639</v>
      </c>
      <c r="P34" s="27">
        <f>'бюджет РБ'!D35</f>
        <v>0</v>
      </c>
      <c r="Q34" s="27">
        <f>'бюджет РБ'!P35</f>
        <v>0</v>
      </c>
      <c r="R34" s="8">
        <f t="shared" si="4"/>
        <v>14253639</v>
      </c>
    </row>
    <row r="35" spans="1:18" ht="24" x14ac:dyDescent="0.2">
      <c r="A35" s="58">
        <v>25</v>
      </c>
      <c r="B35" s="10" t="s">
        <v>49</v>
      </c>
      <c r="C35" s="11" t="s">
        <v>50</v>
      </c>
      <c r="D35" s="8">
        <f>'КС '!D33</f>
        <v>0</v>
      </c>
      <c r="E35" s="8">
        <f>ДС!D32</f>
        <v>14133411</v>
      </c>
      <c r="F35" s="8">
        <f t="shared" si="2"/>
        <v>0</v>
      </c>
      <c r="G35" s="8">
        <f>'АПУ профилактика'!D34</f>
        <v>0</v>
      </c>
      <c r="H35" s="8">
        <f>'АПУ в неотл.форме'!D33</f>
        <v>0</v>
      </c>
      <c r="I35" s="8">
        <f>'АПУ обращения'!D34</f>
        <v>0</v>
      </c>
      <c r="J35" s="8">
        <f>'ОДИ ПГГ'!D33</f>
        <v>0</v>
      </c>
      <c r="K35" s="8">
        <f>'ОДИ МЗ РБ'!D33</f>
        <v>0</v>
      </c>
      <c r="L35" s="8">
        <f>ФАП!D33</f>
        <v>0</v>
      </c>
      <c r="M35" s="8">
        <f>СМП!D33</f>
        <v>0</v>
      </c>
      <c r="N35" s="8">
        <f>Гемодиализ!D33</f>
        <v>0</v>
      </c>
      <c r="O35" s="8">
        <f t="shared" si="3"/>
        <v>14133411</v>
      </c>
      <c r="P35" s="27">
        <f>'бюджет РБ'!D36</f>
        <v>0</v>
      </c>
      <c r="Q35" s="27">
        <f>'бюджет РБ'!P36</f>
        <v>0</v>
      </c>
      <c r="R35" s="8">
        <f t="shared" si="4"/>
        <v>14133411</v>
      </c>
    </row>
    <row r="36" spans="1:18" x14ac:dyDescent="0.2">
      <c r="A36" s="58">
        <v>26</v>
      </c>
      <c r="B36" s="6" t="s">
        <v>51</v>
      </c>
      <c r="C36" s="13" t="s">
        <v>52</v>
      </c>
      <c r="D36" s="8">
        <f>'КС '!D34</f>
        <v>818341615</v>
      </c>
      <c r="E36" s="8">
        <f>ДС!D33</f>
        <v>73624919</v>
      </c>
      <c r="F36" s="8">
        <f t="shared" si="2"/>
        <v>480753260</v>
      </c>
      <c r="G36" s="8">
        <f>'АПУ профилактика'!D35</f>
        <v>179812006</v>
      </c>
      <c r="H36" s="8">
        <f>'АПУ в неотл.форме'!D34</f>
        <v>41837209</v>
      </c>
      <c r="I36" s="8">
        <f>'АПУ обращения'!D35</f>
        <v>216081367</v>
      </c>
      <c r="J36" s="8">
        <f>'ОДИ ПГГ'!D34</f>
        <v>43022678</v>
      </c>
      <c r="K36" s="8">
        <f>'ОДИ МЗ РБ'!D34</f>
        <v>0</v>
      </c>
      <c r="L36" s="8">
        <f>ФАП!D34</f>
        <v>0</v>
      </c>
      <c r="M36" s="8">
        <f>СМП!D34</f>
        <v>0</v>
      </c>
      <c r="N36" s="8">
        <f>Гемодиализ!D34</f>
        <v>845568</v>
      </c>
      <c r="O36" s="8">
        <f t="shared" si="3"/>
        <v>1373565362</v>
      </c>
      <c r="P36" s="27">
        <f>'бюджет РБ'!D37</f>
        <v>23544090</v>
      </c>
      <c r="Q36" s="27">
        <f>'бюджет РБ'!P37</f>
        <v>0</v>
      </c>
      <c r="R36" s="8">
        <f t="shared" si="4"/>
        <v>1397109452</v>
      </c>
    </row>
    <row r="37" spans="1:18" x14ac:dyDescent="0.2">
      <c r="A37" s="58">
        <v>27</v>
      </c>
      <c r="B37" s="10" t="s">
        <v>53</v>
      </c>
      <c r="C37" s="11" t="s">
        <v>54</v>
      </c>
      <c r="D37" s="8">
        <f>'КС '!D35</f>
        <v>424477239</v>
      </c>
      <c r="E37" s="8">
        <f>ДС!D34</f>
        <v>74858193</v>
      </c>
      <c r="F37" s="8">
        <f t="shared" si="2"/>
        <v>616552753</v>
      </c>
      <c r="G37" s="8">
        <f>'АПУ профилактика'!D36</f>
        <v>253367155</v>
      </c>
      <c r="H37" s="8">
        <f>'АПУ в неотл.форме'!D35</f>
        <v>29436024</v>
      </c>
      <c r="I37" s="8">
        <f>'АПУ обращения'!D36</f>
        <v>223256378</v>
      </c>
      <c r="J37" s="8">
        <f>'ОДИ ПГГ'!D35</f>
        <v>52647483</v>
      </c>
      <c r="K37" s="8">
        <f>'ОДИ МЗ РБ'!D35</f>
        <v>5864850</v>
      </c>
      <c r="L37" s="8">
        <f>ФАП!D35</f>
        <v>51980863</v>
      </c>
      <c r="M37" s="8">
        <f>СМП!D35</f>
        <v>0</v>
      </c>
      <c r="N37" s="8">
        <f>Гемодиализ!D35</f>
        <v>379990</v>
      </c>
      <c r="O37" s="8">
        <f t="shared" si="3"/>
        <v>1116268175</v>
      </c>
      <c r="P37" s="27">
        <f>'бюджет РБ'!D38</f>
        <v>18401518</v>
      </c>
      <c r="Q37" s="27">
        <f>'бюджет РБ'!P38</f>
        <v>39355</v>
      </c>
      <c r="R37" s="8">
        <f t="shared" si="4"/>
        <v>1134709048</v>
      </c>
    </row>
    <row r="38" spans="1:18" ht="24" customHeight="1" x14ac:dyDescent="0.2">
      <c r="A38" s="58">
        <v>28</v>
      </c>
      <c r="B38" s="10" t="s">
        <v>55</v>
      </c>
      <c r="C38" s="11" t="s">
        <v>56</v>
      </c>
      <c r="D38" s="8">
        <f>'КС '!D36</f>
        <v>87181916</v>
      </c>
      <c r="E38" s="8">
        <f>ДС!D35</f>
        <v>28483865</v>
      </c>
      <c r="F38" s="8">
        <f t="shared" si="2"/>
        <v>218190166</v>
      </c>
      <c r="G38" s="8">
        <f>'АПУ профилактика'!D37</f>
        <v>133269035</v>
      </c>
      <c r="H38" s="8">
        <f>'АПУ в неотл.форме'!D36</f>
        <v>19223801</v>
      </c>
      <c r="I38" s="8">
        <f>'АПУ обращения'!D37</f>
        <v>62426215</v>
      </c>
      <c r="J38" s="8">
        <f>'ОДИ ПГГ'!D36</f>
        <v>3271115</v>
      </c>
      <c r="K38" s="8">
        <f>'ОДИ МЗ РБ'!D36</f>
        <v>0</v>
      </c>
      <c r="L38" s="8">
        <f>ФАП!D36</f>
        <v>0</v>
      </c>
      <c r="M38" s="8">
        <f>СМП!D36</f>
        <v>0</v>
      </c>
      <c r="N38" s="8">
        <f>Гемодиализ!D36</f>
        <v>0</v>
      </c>
      <c r="O38" s="8">
        <f t="shared" si="3"/>
        <v>333855947</v>
      </c>
      <c r="P38" s="27">
        <f>'бюджет РБ'!D39</f>
        <v>2568446</v>
      </c>
      <c r="Q38" s="27">
        <f>'бюджет РБ'!P39</f>
        <v>0</v>
      </c>
      <c r="R38" s="8">
        <f t="shared" si="4"/>
        <v>336424393</v>
      </c>
    </row>
    <row r="39" spans="1:18" ht="12" customHeight="1" x14ac:dyDescent="0.2">
      <c r="A39" s="58">
        <v>29</v>
      </c>
      <c r="B39" s="9" t="s">
        <v>57</v>
      </c>
      <c r="C39" s="13" t="s">
        <v>58</v>
      </c>
      <c r="D39" s="8">
        <f>'КС '!D37</f>
        <v>0</v>
      </c>
      <c r="E39" s="8">
        <f>ДС!D36</f>
        <v>0</v>
      </c>
      <c r="F39" s="8">
        <f t="shared" si="2"/>
        <v>146587022</v>
      </c>
      <c r="G39" s="8">
        <f>'АПУ профилактика'!D38</f>
        <v>9267257</v>
      </c>
      <c r="H39" s="8">
        <f>'АПУ в неотл.форме'!D37</f>
        <v>7609140</v>
      </c>
      <c r="I39" s="8">
        <f>'АПУ обращения'!D38</f>
        <v>129710625</v>
      </c>
      <c r="J39" s="8">
        <f>'ОДИ ПГГ'!D37</f>
        <v>0</v>
      </c>
      <c r="K39" s="8">
        <f>'ОДИ МЗ РБ'!D37</f>
        <v>0</v>
      </c>
      <c r="L39" s="8">
        <f>ФАП!D37</f>
        <v>0</v>
      </c>
      <c r="M39" s="8">
        <f>СМП!D37</f>
        <v>0</v>
      </c>
      <c r="N39" s="8">
        <f>Гемодиализ!D37</f>
        <v>0</v>
      </c>
      <c r="O39" s="8">
        <f t="shared" si="3"/>
        <v>146587022</v>
      </c>
      <c r="P39" s="27">
        <f>'бюджет РБ'!D40</f>
        <v>0</v>
      </c>
      <c r="Q39" s="27">
        <f>'бюджет РБ'!P40</f>
        <v>0</v>
      </c>
      <c r="R39" s="8">
        <f t="shared" si="4"/>
        <v>146587022</v>
      </c>
    </row>
    <row r="40" spans="1:18" ht="24" x14ac:dyDescent="0.2">
      <c r="A40" s="58">
        <v>30</v>
      </c>
      <c r="B40" s="6" t="s">
        <v>59</v>
      </c>
      <c r="C40" s="7" t="s">
        <v>60</v>
      </c>
      <c r="D40" s="8">
        <f>'КС '!D38</f>
        <v>0</v>
      </c>
      <c r="E40" s="8">
        <f>ДС!D37</f>
        <v>0</v>
      </c>
      <c r="F40" s="8">
        <f t="shared" si="2"/>
        <v>0</v>
      </c>
      <c r="G40" s="8">
        <f>'АПУ профилактика'!D39</f>
        <v>0</v>
      </c>
      <c r="H40" s="8">
        <f>'АПУ в неотл.форме'!D38</f>
        <v>0</v>
      </c>
      <c r="I40" s="8">
        <f>'АПУ обращения'!D39</f>
        <v>0</v>
      </c>
      <c r="J40" s="8">
        <f>'ОДИ ПГГ'!D38</f>
        <v>0</v>
      </c>
      <c r="K40" s="8">
        <f>'ОДИ МЗ РБ'!D38</f>
        <v>0</v>
      </c>
      <c r="L40" s="8">
        <f>ФАП!D38</f>
        <v>0</v>
      </c>
      <c r="M40" s="8">
        <f>СМП!D38</f>
        <v>258891831</v>
      </c>
      <c r="N40" s="8">
        <f>Гемодиализ!D38</f>
        <v>0</v>
      </c>
      <c r="O40" s="8">
        <f t="shared" si="3"/>
        <v>258891831</v>
      </c>
      <c r="P40" s="27">
        <f>'бюджет РБ'!D41</f>
        <v>0</v>
      </c>
      <c r="Q40" s="27">
        <f>'бюджет РБ'!P41</f>
        <v>0</v>
      </c>
      <c r="R40" s="8">
        <f t="shared" si="4"/>
        <v>258891831</v>
      </c>
    </row>
    <row r="41" spans="1:18" x14ac:dyDescent="0.2">
      <c r="A41" s="58">
        <v>31</v>
      </c>
      <c r="B41" s="10" t="s">
        <v>61</v>
      </c>
      <c r="C41" s="11" t="s">
        <v>62</v>
      </c>
      <c r="D41" s="8">
        <f>'КС '!D39</f>
        <v>0</v>
      </c>
      <c r="E41" s="8">
        <f>ДС!D38</f>
        <v>4238536</v>
      </c>
      <c r="F41" s="8">
        <f t="shared" si="2"/>
        <v>30688708</v>
      </c>
      <c r="G41" s="8">
        <f>'АПУ профилактика'!D40</f>
        <v>10447037</v>
      </c>
      <c r="H41" s="8">
        <f>'АПУ в неотл.форме'!D39</f>
        <v>2199798</v>
      </c>
      <c r="I41" s="8">
        <f>'АПУ обращения'!D40</f>
        <v>17508030</v>
      </c>
      <c r="J41" s="8">
        <f>'ОДИ ПГГ'!D39</f>
        <v>533843</v>
      </c>
      <c r="K41" s="8">
        <f>'ОДИ МЗ РБ'!D39</f>
        <v>0</v>
      </c>
      <c r="L41" s="8">
        <f>ФАП!D39</f>
        <v>0</v>
      </c>
      <c r="M41" s="8">
        <f>СМП!D39</f>
        <v>0</v>
      </c>
      <c r="N41" s="8">
        <f>Гемодиализ!D39</f>
        <v>0</v>
      </c>
      <c r="O41" s="8">
        <f t="shared" si="3"/>
        <v>34927244</v>
      </c>
      <c r="P41" s="27">
        <f>'бюджет РБ'!D42</f>
        <v>0</v>
      </c>
      <c r="Q41" s="27">
        <f>'бюджет РБ'!P42</f>
        <v>0</v>
      </c>
      <c r="R41" s="8">
        <f t="shared" si="4"/>
        <v>34927244</v>
      </c>
    </row>
    <row r="42" spans="1:18" x14ac:dyDescent="0.2">
      <c r="A42" s="58">
        <v>32</v>
      </c>
      <c r="B42" s="9" t="s">
        <v>63</v>
      </c>
      <c r="C42" s="7" t="s">
        <v>64</v>
      </c>
      <c r="D42" s="8">
        <f>'КС '!D40</f>
        <v>330909126.6666255</v>
      </c>
      <c r="E42" s="8">
        <f>ДС!D39</f>
        <v>50692596</v>
      </c>
      <c r="F42" s="8">
        <f t="shared" si="2"/>
        <v>417918587</v>
      </c>
      <c r="G42" s="8">
        <f>'АПУ профилактика'!D41</f>
        <v>155377165</v>
      </c>
      <c r="H42" s="8">
        <f>'АПУ в неотл.форме'!D40</f>
        <v>32475038</v>
      </c>
      <c r="I42" s="8">
        <f>'АПУ обращения'!D41</f>
        <v>185313446</v>
      </c>
      <c r="J42" s="8">
        <f>'ОДИ ПГГ'!D40</f>
        <v>13089701</v>
      </c>
      <c r="K42" s="8">
        <f>'ОДИ МЗ РБ'!D40</f>
        <v>1819800</v>
      </c>
      <c r="L42" s="8">
        <f>ФАП!D40</f>
        <v>29843437</v>
      </c>
      <c r="M42" s="8">
        <f>СМП!D40</f>
        <v>207243121</v>
      </c>
      <c r="N42" s="8">
        <f>Гемодиализ!D40</f>
        <v>0</v>
      </c>
      <c r="O42" s="8">
        <f t="shared" si="3"/>
        <v>1006763430.6666255</v>
      </c>
      <c r="P42" s="27">
        <f>'бюджет РБ'!D43</f>
        <v>19287315</v>
      </c>
      <c r="Q42" s="27">
        <f>'бюджет РБ'!P43</f>
        <v>32795</v>
      </c>
      <c r="R42" s="8">
        <f t="shared" si="4"/>
        <v>1026083540.6666255</v>
      </c>
    </row>
    <row r="43" spans="1:18" x14ac:dyDescent="0.2">
      <c r="A43" s="58">
        <v>33</v>
      </c>
      <c r="B43" s="12" t="s">
        <v>65</v>
      </c>
      <c r="C43" s="13" t="s">
        <v>66</v>
      </c>
      <c r="D43" s="8">
        <f>'КС '!D41</f>
        <v>455919005.83995241</v>
      </c>
      <c r="E43" s="8">
        <f>ДС!D40</f>
        <v>67921425</v>
      </c>
      <c r="F43" s="8">
        <f t="shared" si="2"/>
        <v>563173308</v>
      </c>
      <c r="G43" s="8">
        <f>'АПУ профилактика'!D42</f>
        <v>229519253</v>
      </c>
      <c r="H43" s="8">
        <f>'АПУ в неотл.форме'!D41</f>
        <v>37528337</v>
      </c>
      <c r="I43" s="8">
        <f>'АПУ обращения'!D42</f>
        <v>266963596</v>
      </c>
      <c r="J43" s="8">
        <f>'ОДИ ПГГ'!D41</f>
        <v>26624872</v>
      </c>
      <c r="K43" s="8">
        <f>'ОДИ МЗ РБ'!D41</f>
        <v>2537250</v>
      </c>
      <c r="L43" s="8">
        <f>ФАП!D41</f>
        <v>0</v>
      </c>
      <c r="M43" s="8">
        <f>СМП!D41</f>
        <v>118958567</v>
      </c>
      <c r="N43" s="8">
        <f>Гемодиализ!D41</f>
        <v>0</v>
      </c>
      <c r="O43" s="8">
        <f t="shared" si="3"/>
        <v>1205972305.8399525</v>
      </c>
      <c r="P43" s="27">
        <f>'бюджет РБ'!D44</f>
        <v>20976148</v>
      </c>
      <c r="Q43" s="27">
        <f>'бюджет РБ'!P44</f>
        <v>0</v>
      </c>
      <c r="R43" s="8">
        <f t="shared" si="4"/>
        <v>1226948453.8399525</v>
      </c>
    </row>
    <row r="44" spans="1:18" x14ac:dyDescent="0.2">
      <c r="A44" s="58">
        <v>34</v>
      </c>
      <c r="B44" s="9" t="s">
        <v>67</v>
      </c>
      <c r="C44" s="7" t="s">
        <v>68</v>
      </c>
      <c r="D44" s="8">
        <f>'КС '!D42</f>
        <v>42206638</v>
      </c>
      <c r="E44" s="8">
        <f>ДС!D41</f>
        <v>14564134</v>
      </c>
      <c r="F44" s="8">
        <f t="shared" si="2"/>
        <v>137091450</v>
      </c>
      <c r="G44" s="8">
        <f>'АПУ профилактика'!D43</f>
        <v>47494119</v>
      </c>
      <c r="H44" s="8">
        <f>'АПУ в неотл.форме'!D42</f>
        <v>10050196</v>
      </c>
      <c r="I44" s="8">
        <f>'АПУ обращения'!D43</f>
        <v>52977983</v>
      </c>
      <c r="J44" s="8">
        <f>'ОДИ ПГГ'!D42</f>
        <v>562240</v>
      </c>
      <c r="K44" s="8">
        <f>'ОДИ МЗ РБ'!D42</f>
        <v>0</v>
      </c>
      <c r="L44" s="8">
        <f>ФАП!D42</f>
        <v>26006912</v>
      </c>
      <c r="M44" s="8">
        <f>СМП!D42</f>
        <v>0</v>
      </c>
      <c r="N44" s="8">
        <f>Гемодиализ!D42</f>
        <v>0</v>
      </c>
      <c r="O44" s="8">
        <f t="shared" si="3"/>
        <v>193862222</v>
      </c>
      <c r="P44" s="27">
        <f>'бюджет РБ'!D45</f>
        <v>10859699</v>
      </c>
      <c r="Q44" s="27">
        <f>'бюджет РБ'!P45</f>
        <v>36543</v>
      </c>
      <c r="R44" s="8">
        <f t="shared" si="4"/>
        <v>204758464</v>
      </c>
    </row>
    <row r="45" spans="1:18" x14ac:dyDescent="0.2">
      <c r="A45" s="58">
        <v>35</v>
      </c>
      <c r="B45" s="10" t="s">
        <v>69</v>
      </c>
      <c r="C45" s="11" t="s">
        <v>70</v>
      </c>
      <c r="D45" s="8">
        <f>'КС '!D43</f>
        <v>208146399</v>
      </c>
      <c r="E45" s="8">
        <f>ДС!D42</f>
        <v>47551131</v>
      </c>
      <c r="F45" s="8">
        <f t="shared" si="2"/>
        <v>382917393</v>
      </c>
      <c r="G45" s="8">
        <f>'АПУ профилактика'!D44</f>
        <v>153913417</v>
      </c>
      <c r="H45" s="8">
        <f>'АПУ в неотл.форме'!D43</f>
        <v>30493661</v>
      </c>
      <c r="I45" s="8">
        <f>'АПУ обращения'!D44</f>
        <v>164011240</v>
      </c>
      <c r="J45" s="8">
        <f>'ОДИ ПГГ'!D43</f>
        <v>7079478</v>
      </c>
      <c r="K45" s="8">
        <f>'ОДИ МЗ РБ'!D43</f>
        <v>0</v>
      </c>
      <c r="L45" s="8">
        <f>ФАП!D43</f>
        <v>27419597</v>
      </c>
      <c r="M45" s="8">
        <f>СМП!D43</f>
        <v>72570871</v>
      </c>
      <c r="N45" s="8">
        <f>Гемодиализ!D43</f>
        <v>0</v>
      </c>
      <c r="O45" s="8">
        <f t="shared" si="3"/>
        <v>711185794</v>
      </c>
      <c r="P45" s="27">
        <f>'бюджет РБ'!D46</f>
        <v>18648114</v>
      </c>
      <c r="Q45" s="27">
        <f>'бюджет РБ'!P46</f>
        <v>30921</v>
      </c>
      <c r="R45" s="8">
        <f t="shared" si="4"/>
        <v>729864829</v>
      </c>
    </row>
    <row r="46" spans="1:18" x14ac:dyDescent="0.2">
      <c r="A46" s="58">
        <v>36</v>
      </c>
      <c r="B46" s="9" t="s">
        <v>71</v>
      </c>
      <c r="C46" s="7" t="s">
        <v>72</v>
      </c>
      <c r="D46" s="8">
        <f>'КС '!D44</f>
        <v>48652656</v>
      </c>
      <c r="E46" s="8">
        <f>ДС!D43</f>
        <v>18150816</v>
      </c>
      <c r="F46" s="8">
        <f t="shared" si="2"/>
        <v>164494973</v>
      </c>
      <c r="G46" s="8">
        <f>'АПУ профилактика'!D45</f>
        <v>55625836</v>
      </c>
      <c r="H46" s="8">
        <f>'АПУ в неотл.форме'!D44</f>
        <v>10628761</v>
      </c>
      <c r="I46" s="8">
        <f>'АПУ обращения'!D45</f>
        <v>69001894</v>
      </c>
      <c r="J46" s="8">
        <f>'ОДИ ПГГ'!D44</f>
        <v>1958159</v>
      </c>
      <c r="K46" s="8">
        <f>'ОДИ МЗ РБ'!D44</f>
        <v>0</v>
      </c>
      <c r="L46" s="8">
        <f>ФАП!D44</f>
        <v>27280323</v>
      </c>
      <c r="M46" s="8">
        <f>СМП!D44</f>
        <v>28466491</v>
      </c>
      <c r="N46" s="8">
        <f>Гемодиализ!D44</f>
        <v>0</v>
      </c>
      <c r="O46" s="8">
        <f t="shared" si="3"/>
        <v>259764936</v>
      </c>
      <c r="P46" s="27">
        <f>'бюджет РБ'!D47</f>
        <v>9447739</v>
      </c>
      <c r="Q46" s="27">
        <f>'бюджет РБ'!P47</f>
        <v>37481</v>
      </c>
      <c r="R46" s="8">
        <f t="shared" si="4"/>
        <v>269250156</v>
      </c>
    </row>
    <row r="47" spans="1:18" x14ac:dyDescent="0.2">
      <c r="A47" s="58">
        <v>37</v>
      </c>
      <c r="B47" s="6" t="s">
        <v>73</v>
      </c>
      <c r="C47" s="7" t="s">
        <v>74</v>
      </c>
      <c r="D47" s="8">
        <f>'КС '!D45</f>
        <v>200913717</v>
      </c>
      <c r="E47" s="8">
        <f>ДС!D44</f>
        <v>51142533</v>
      </c>
      <c r="F47" s="8">
        <f t="shared" si="2"/>
        <v>367285505</v>
      </c>
      <c r="G47" s="8">
        <f>'АПУ профилактика'!D46</f>
        <v>140653435</v>
      </c>
      <c r="H47" s="8">
        <f>'АПУ в неотл.форме'!D45</f>
        <v>32153793</v>
      </c>
      <c r="I47" s="8">
        <f>'АПУ обращения'!D46</f>
        <v>148584872</v>
      </c>
      <c r="J47" s="8">
        <f>'ОДИ ПГГ'!D45</f>
        <v>11955094</v>
      </c>
      <c r="K47" s="8">
        <f>'ОДИ МЗ РБ'!D45</f>
        <v>0</v>
      </c>
      <c r="L47" s="8">
        <f>ФАП!D45</f>
        <v>33938311</v>
      </c>
      <c r="M47" s="8">
        <f>СМП!D45</f>
        <v>0</v>
      </c>
      <c r="N47" s="8">
        <f>Гемодиализ!D45</f>
        <v>0</v>
      </c>
      <c r="O47" s="8">
        <f t="shared" si="3"/>
        <v>619341755</v>
      </c>
      <c r="P47" s="27">
        <f>'бюджет РБ'!D48</f>
        <v>18025893</v>
      </c>
      <c r="Q47" s="27">
        <f>'бюджет РБ'!P48</f>
        <v>38418</v>
      </c>
      <c r="R47" s="8">
        <f t="shared" si="4"/>
        <v>637406066</v>
      </c>
    </row>
    <row r="48" spans="1:18" x14ac:dyDescent="0.2">
      <c r="A48" s="58">
        <v>38</v>
      </c>
      <c r="B48" s="14" t="s">
        <v>75</v>
      </c>
      <c r="C48" s="15" t="s">
        <v>76</v>
      </c>
      <c r="D48" s="8">
        <f>'КС '!D46</f>
        <v>47294712</v>
      </c>
      <c r="E48" s="8">
        <f>ДС!D45</f>
        <v>16886117</v>
      </c>
      <c r="F48" s="8">
        <f t="shared" si="2"/>
        <v>158642974</v>
      </c>
      <c r="G48" s="8">
        <f>'АПУ профилактика'!D47</f>
        <v>49023087</v>
      </c>
      <c r="H48" s="8">
        <f>'АПУ в неотл.форме'!D46</f>
        <v>10497929</v>
      </c>
      <c r="I48" s="8">
        <f>'АПУ обращения'!D47</f>
        <v>61455003</v>
      </c>
      <c r="J48" s="8">
        <f>'ОДИ ПГГ'!D46</f>
        <v>1180621</v>
      </c>
      <c r="K48" s="8">
        <f>'ОДИ МЗ РБ'!D46</f>
        <v>0</v>
      </c>
      <c r="L48" s="8">
        <f>ФАП!D46</f>
        <v>36486334</v>
      </c>
      <c r="M48" s="8">
        <f>СМП!D46</f>
        <v>0</v>
      </c>
      <c r="N48" s="8">
        <f>Гемодиализ!D46</f>
        <v>0</v>
      </c>
      <c r="O48" s="8">
        <f t="shared" si="3"/>
        <v>222823803</v>
      </c>
      <c r="P48" s="27">
        <f>'бюджет РБ'!D49</f>
        <v>9646374</v>
      </c>
      <c r="Q48" s="27">
        <f>'бюджет РБ'!P49</f>
        <v>42166</v>
      </c>
      <c r="R48" s="8">
        <f t="shared" si="4"/>
        <v>232512343</v>
      </c>
    </row>
    <row r="49" spans="1:18" x14ac:dyDescent="0.2">
      <c r="A49" s="58">
        <v>39</v>
      </c>
      <c r="B49" s="6" t="s">
        <v>77</v>
      </c>
      <c r="C49" s="7" t="s">
        <v>78</v>
      </c>
      <c r="D49" s="8">
        <f>'КС '!D47</f>
        <v>33187282</v>
      </c>
      <c r="E49" s="8">
        <f>ДС!D46</f>
        <v>10368992</v>
      </c>
      <c r="F49" s="8">
        <f t="shared" si="2"/>
        <v>115409680</v>
      </c>
      <c r="G49" s="8">
        <f>'АПУ профилактика'!D48</f>
        <v>33139055</v>
      </c>
      <c r="H49" s="8">
        <f>'АПУ в неотл.форме'!D47</f>
        <v>7430289</v>
      </c>
      <c r="I49" s="8">
        <f>'АПУ обращения'!D48</f>
        <v>44734529</v>
      </c>
      <c r="J49" s="8">
        <f>'ОДИ ПГГ'!D47</f>
        <v>285947</v>
      </c>
      <c r="K49" s="8">
        <f>'ОДИ МЗ РБ'!D47</f>
        <v>0</v>
      </c>
      <c r="L49" s="8">
        <f>ФАП!D47</f>
        <v>29819860</v>
      </c>
      <c r="M49" s="8">
        <f>СМП!D47</f>
        <v>16433375</v>
      </c>
      <c r="N49" s="8">
        <f>Гемодиализ!D47</f>
        <v>0</v>
      </c>
      <c r="O49" s="8">
        <f t="shared" si="3"/>
        <v>175399329</v>
      </c>
      <c r="P49" s="27">
        <f>'бюджет РБ'!D50</f>
        <v>9947792</v>
      </c>
      <c r="Q49" s="27">
        <f>'бюджет РБ'!P50</f>
        <v>23425</v>
      </c>
      <c r="R49" s="8">
        <f t="shared" si="4"/>
        <v>185370546</v>
      </c>
    </row>
    <row r="50" spans="1:18" x14ac:dyDescent="0.2">
      <c r="A50" s="58">
        <v>40</v>
      </c>
      <c r="B50" s="12" t="s">
        <v>79</v>
      </c>
      <c r="C50" s="13" t="s">
        <v>80</v>
      </c>
      <c r="D50" s="8">
        <f>'КС '!D48</f>
        <v>41198001</v>
      </c>
      <c r="E50" s="8">
        <f>ДС!D47</f>
        <v>18195822</v>
      </c>
      <c r="F50" s="8">
        <f t="shared" si="2"/>
        <v>165748055</v>
      </c>
      <c r="G50" s="8">
        <f>'АПУ профилактика'!D49</f>
        <v>52740542</v>
      </c>
      <c r="H50" s="8">
        <f>'АПУ в неотл.форме'!D48</f>
        <v>12373504</v>
      </c>
      <c r="I50" s="8">
        <f>'АПУ обращения'!D49</f>
        <v>64119075</v>
      </c>
      <c r="J50" s="8">
        <f>'ОДИ ПГГ'!D48</f>
        <v>1002481</v>
      </c>
      <c r="K50" s="8">
        <f>'ОДИ МЗ РБ'!D48</f>
        <v>0</v>
      </c>
      <c r="L50" s="8">
        <f>ФАП!D48</f>
        <v>35512453</v>
      </c>
      <c r="M50" s="8">
        <f>СМП!D48</f>
        <v>27232212</v>
      </c>
      <c r="N50" s="8">
        <f>Гемодиализ!D48</f>
        <v>0</v>
      </c>
      <c r="O50" s="8">
        <f t="shared" si="3"/>
        <v>252374090</v>
      </c>
      <c r="P50" s="27">
        <f>'бюджет РБ'!D51</f>
        <v>9529019</v>
      </c>
      <c r="Q50" s="27">
        <f>'бюджет РБ'!P51</f>
        <v>37481</v>
      </c>
      <c r="R50" s="8">
        <f t="shared" si="4"/>
        <v>261940590</v>
      </c>
    </row>
    <row r="51" spans="1:18" x14ac:dyDescent="0.2">
      <c r="A51" s="58">
        <v>41</v>
      </c>
      <c r="B51" s="10" t="s">
        <v>81</v>
      </c>
      <c r="C51" s="11" t="s">
        <v>82</v>
      </c>
      <c r="D51" s="8">
        <f>'КС '!D49</f>
        <v>22190319</v>
      </c>
      <c r="E51" s="8">
        <f>ДС!D48</f>
        <v>8990485</v>
      </c>
      <c r="F51" s="8">
        <f t="shared" si="2"/>
        <v>88715757</v>
      </c>
      <c r="G51" s="8">
        <f>'АПУ профилактика'!D50</f>
        <v>27696467</v>
      </c>
      <c r="H51" s="8">
        <f>'АПУ в неотл.форме'!D49</f>
        <v>5409483</v>
      </c>
      <c r="I51" s="8">
        <f>'АПУ обращения'!D50</f>
        <v>32730987</v>
      </c>
      <c r="J51" s="8">
        <f>'ОДИ ПГГ'!D49</f>
        <v>343449</v>
      </c>
      <c r="K51" s="8">
        <f>'ОДИ МЗ РБ'!D49</f>
        <v>0</v>
      </c>
      <c r="L51" s="8">
        <f>ФАП!D49</f>
        <v>22535371</v>
      </c>
      <c r="M51" s="8">
        <f>СМП!D49</f>
        <v>0</v>
      </c>
      <c r="N51" s="8">
        <f>Гемодиализ!D49</f>
        <v>0</v>
      </c>
      <c r="O51" s="8">
        <f t="shared" si="3"/>
        <v>119896561</v>
      </c>
      <c r="P51" s="27">
        <f>'бюджет РБ'!D52</f>
        <v>9449043</v>
      </c>
      <c r="Q51" s="27">
        <f>'бюджет РБ'!P52</f>
        <v>21551</v>
      </c>
      <c r="R51" s="8">
        <f t="shared" si="4"/>
        <v>129367155</v>
      </c>
    </row>
    <row r="52" spans="1:18" x14ac:dyDescent="0.2">
      <c r="A52" s="58">
        <v>42</v>
      </c>
      <c r="B52" s="9" t="s">
        <v>83</v>
      </c>
      <c r="C52" s="7" t="s">
        <v>84</v>
      </c>
      <c r="D52" s="8">
        <f>'КС '!D50</f>
        <v>31037540</v>
      </c>
      <c r="E52" s="8">
        <f>ДС!D49</f>
        <v>41148818</v>
      </c>
      <c r="F52" s="8">
        <f t="shared" si="2"/>
        <v>64672532</v>
      </c>
      <c r="G52" s="8">
        <f>'АПУ профилактика'!D51</f>
        <v>25796499</v>
      </c>
      <c r="H52" s="8">
        <f>'АПУ в неотл.форме'!D50</f>
        <v>5170280</v>
      </c>
      <c r="I52" s="8">
        <f>'АПУ обращения'!D51</f>
        <v>29664530</v>
      </c>
      <c r="J52" s="8">
        <f>'ОДИ ПГГ'!D50</f>
        <v>4041223</v>
      </c>
      <c r="K52" s="8">
        <f>'ОДИ МЗ РБ'!D50</f>
        <v>0</v>
      </c>
      <c r="L52" s="8">
        <f>ФАП!D50</f>
        <v>0</v>
      </c>
      <c r="M52" s="8">
        <f>СМП!D50</f>
        <v>0</v>
      </c>
      <c r="N52" s="8">
        <f>Гемодиализ!D50</f>
        <v>0</v>
      </c>
      <c r="O52" s="8">
        <f t="shared" si="3"/>
        <v>136858890</v>
      </c>
      <c r="P52" s="27">
        <f>'бюджет РБ'!D53</f>
        <v>0</v>
      </c>
      <c r="Q52" s="27">
        <f>'бюджет РБ'!P53</f>
        <v>0</v>
      </c>
      <c r="R52" s="8">
        <f t="shared" si="4"/>
        <v>136858890</v>
      </c>
    </row>
    <row r="53" spans="1:18" x14ac:dyDescent="0.2">
      <c r="A53" s="58">
        <v>43</v>
      </c>
      <c r="B53" s="10" t="s">
        <v>85</v>
      </c>
      <c r="C53" s="11" t="s">
        <v>86</v>
      </c>
      <c r="D53" s="8">
        <f>'КС '!D51</f>
        <v>421030951</v>
      </c>
      <c r="E53" s="8">
        <f>ДС!D50</f>
        <v>71465674</v>
      </c>
      <c r="F53" s="8">
        <f t="shared" si="2"/>
        <v>547953601</v>
      </c>
      <c r="G53" s="8">
        <f>'АПУ профилактика'!D52</f>
        <v>223292353</v>
      </c>
      <c r="H53" s="8">
        <f>'АПУ в неотл.форме'!D51</f>
        <v>40094693</v>
      </c>
      <c r="I53" s="8">
        <f>'АПУ обращения'!D52</f>
        <v>228972346</v>
      </c>
      <c r="J53" s="8">
        <f>'ОДИ ПГГ'!D51</f>
        <v>53206209</v>
      </c>
      <c r="K53" s="8">
        <f>'ОДИ МЗ РБ'!D51</f>
        <v>2388000</v>
      </c>
      <c r="L53" s="8">
        <f>ФАП!D51</f>
        <v>0</v>
      </c>
      <c r="M53" s="8">
        <f>СМП!D51</f>
        <v>355825134</v>
      </c>
      <c r="N53" s="8">
        <f>Гемодиализ!D51</f>
        <v>0</v>
      </c>
      <c r="O53" s="8">
        <f t="shared" si="3"/>
        <v>1396275360</v>
      </c>
      <c r="P53" s="27">
        <f>'бюджет РБ'!D54</f>
        <v>20889308</v>
      </c>
      <c r="Q53" s="27">
        <f>'бюджет РБ'!P54</f>
        <v>0</v>
      </c>
      <c r="R53" s="8">
        <f t="shared" si="4"/>
        <v>1417164668</v>
      </c>
    </row>
    <row r="54" spans="1:18" x14ac:dyDescent="0.2">
      <c r="A54" s="58">
        <v>44</v>
      </c>
      <c r="B54" s="6" t="s">
        <v>87</v>
      </c>
      <c r="C54" s="7" t="s">
        <v>88</v>
      </c>
      <c r="D54" s="8">
        <f>'КС '!D52</f>
        <v>51752831</v>
      </c>
      <c r="E54" s="8">
        <f>ДС!D51</f>
        <v>16055945</v>
      </c>
      <c r="F54" s="8">
        <f t="shared" si="2"/>
        <v>141496358</v>
      </c>
      <c r="G54" s="8">
        <f>'АПУ профилактика'!D53</f>
        <v>45638901</v>
      </c>
      <c r="H54" s="8">
        <f>'АПУ в неотл.форме'!D52</f>
        <v>10291847</v>
      </c>
      <c r="I54" s="8">
        <f>'АПУ обращения'!D53</f>
        <v>49778913</v>
      </c>
      <c r="J54" s="8">
        <f>'ОДИ ПГГ'!D52</f>
        <v>1482051</v>
      </c>
      <c r="K54" s="8">
        <f>'ОДИ МЗ РБ'!D52</f>
        <v>0</v>
      </c>
      <c r="L54" s="8">
        <f>ФАП!D52</f>
        <v>34304646</v>
      </c>
      <c r="M54" s="8">
        <f>СМП!D52</f>
        <v>0</v>
      </c>
      <c r="N54" s="8">
        <f>Гемодиализ!D52</f>
        <v>0</v>
      </c>
      <c r="O54" s="8">
        <f t="shared" si="3"/>
        <v>209305134</v>
      </c>
      <c r="P54" s="27">
        <f>'бюджет РБ'!D55</f>
        <v>11124154</v>
      </c>
      <c r="Q54" s="27">
        <f>'бюджет РБ'!P55</f>
        <v>36543</v>
      </c>
      <c r="R54" s="8">
        <f t="shared" si="4"/>
        <v>220465831</v>
      </c>
    </row>
    <row r="55" spans="1:18" x14ac:dyDescent="0.2">
      <c r="A55" s="58">
        <v>45</v>
      </c>
      <c r="B55" s="6" t="s">
        <v>89</v>
      </c>
      <c r="C55" s="7" t="s">
        <v>90</v>
      </c>
      <c r="D55" s="8">
        <f>'КС '!D53</f>
        <v>303705467</v>
      </c>
      <c r="E55" s="8">
        <f>ДС!D52</f>
        <v>50635140</v>
      </c>
      <c r="F55" s="8">
        <f t="shared" si="2"/>
        <v>374588235</v>
      </c>
      <c r="G55" s="8">
        <f>'АПУ профилактика'!D54</f>
        <v>154566716</v>
      </c>
      <c r="H55" s="8">
        <f>'АПУ в неотл.форме'!D53</f>
        <v>27836808</v>
      </c>
      <c r="I55" s="8">
        <f>'АПУ обращения'!D54</f>
        <v>164397170</v>
      </c>
      <c r="J55" s="8">
        <f>'ОДИ ПГГ'!D53</f>
        <v>10359947</v>
      </c>
      <c r="K55" s="8">
        <f>'ОДИ МЗ РБ'!D53</f>
        <v>0</v>
      </c>
      <c r="L55" s="8">
        <f>ФАП!D53</f>
        <v>17427594</v>
      </c>
      <c r="M55" s="8">
        <f>СМП!D53</f>
        <v>0</v>
      </c>
      <c r="N55" s="8">
        <f>Гемодиализ!D53</f>
        <v>0</v>
      </c>
      <c r="O55" s="8">
        <f t="shared" si="3"/>
        <v>728928842</v>
      </c>
      <c r="P55" s="27">
        <f>'бюджет РБ'!D56</f>
        <v>24521720</v>
      </c>
      <c r="Q55" s="27">
        <f>'бюджет РБ'!P56</f>
        <v>24362</v>
      </c>
      <c r="R55" s="8">
        <f t="shared" si="4"/>
        <v>753474924</v>
      </c>
    </row>
    <row r="56" spans="1:18" x14ac:dyDescent="0.2">
      <c r="A56" s="58">
        <v>46</v>
      </c>
      <c r="B56" s="10" t="s">
        <v>91</v>
      </c>
      <c r="C56" s="11" t="s">
        <v>92</v>
      </c>
      <c r="D56" s="8">
        <f>'КС '!D54</f>
        <v>36689624</v>
      </c>
      <c r="E56" s="8">
        <f>ДС!D53</f>
        <v>12004697</v>
      </c>
      <c r="F56" s="8">
        <f t="shared" si="2"/>
        <v>113332241</v>
      </c>
      <c r="G56" s="8">
        <f>'АПУ профилактика'!D55</f>
        <v>37939917</v>
      </c>
      <c r="H56" s="8">
        <f>'АПУ в неотл.форме'!D54</f>
        <v>8481958</v>
      </c>
      <c r="I56" s="8">
        <f>'АПУ обращения'!D55</f>
        <v>41284781</v>
      </c>
      <c r="J56" s="8">
        <f>'ОДИ ПГГ'!D54</f>
        <v>1207224</v>
      </c>
      <c r="K56" s="8">
        <f>'ОДИ МЗ РБ'!D54</f>
        <v>0</v>
      </c>
      <c r="L56" s="8">
        <f>ФАП!D54</f>
        <v>24418361</v>
      </c>
      <c r="M56" s="8">
        <f>СМП!D54</f>
        <v>0</v>
      </c>
      <c r="N56" s="8">
        <f>Гемодиализ!D54</f>
        <v>0</v>
      </c>
      <c r="O56" s="8">
        <f t="shared" si="3"/>
        <v>162026562</v>
      </c>
      <c r="P56" s="27">
        <f>'бюджет РБ'!D57</f>
        <v>9548578</v>
      </c>
      <c r="Q56" s="27">
        <f>'бюджет РБ'!P57</f>
        <v>29047</v>
      </c>
      <c r="R56" s="8">
        <f t="shared" si="4"/>
        <v>171604187</v>
      </c>
    </row>
    <row r="57" spans="1:18" ht="10.5" customHeight="1" x14ac:dyDescent="0.2">
      <c r="A57" s="58">
        <v>47</v>
      </c>
      <c r="B57" s="10" t="s">
        <v>93</v>
      </c>
      <c r="C57" s="11" t="s">
        <v>94</v>
      </c>
      <c r="D57" s="8">
        <f>'КС '!D55</f>
        <v>53710770</v>
      </c>
      <c r="E57" s="8">
        <f>ДС!D54</f>
        <v>18009918</v>
      </c>
      <c r="F57" s="8">
        <f t="shared" si="2"/>
        <v>165589124</v>
      </c>
      <c r="G57" s="8">
        <f>'АПУ профилактика'!D56</f>
        <v>53557447</v>
      </c>
      <c r="H57" s="8">
        <f>'АПУ в неотл.форме'!D55</f>
        <v>11661756</v>
      </c>
      <c r="I57" s="8">
        <f>'АПУ обращения'!D56</f>
        <v>60310576</v>
      </c>
      <c r="J57" s="8">
        <f>'ОДИ ПГГ'!D55</f>
        <v>1107597</v>
      </c>
      <c r="K57" s="8">
        <f>'ОДИ МЗ РБ'!D55</f>
        <v>0</v>
      </c>
      <c r="L57" s="8">
        <f>ФАП!D55</f>
        <v>38951748</v>
      </c>
      <c r="M57" s="8">
        <f>СМП!D55</f>
        <v>27134835</v>
      </c>
      <c r="N57" s="8">
        <f>Гемодиализ!D55</f>
        <v>0</v>
      </c>
      <c r="O57" s="8">
        <f t="shared" si="3"/>
        <v>264444647</v>
      </c>
      <c r="P57" s="27">
        <f>'бюджет РБ'!D58</f>
        <v>9644201</v>
      </c>
      <c r="Q57" s="27">
        <f>'бюджет РБ'!P58</f>
        <v>44040</v>
      </c>
      <c r="R57" s="8">
        <f t="shared" si="4"/>
        <v>274132888</v>
      </c>
    </row>
    <row r="58" spans="1:18" x14ac:dyDescent="0.2">
      <c r="A58" s="58">
        <v>48</v>
      </c>
      <c r="B58" s="9" t="s">
        <v>95</v>
      </c>
      <c r="C58" s="7" t="s">
        <v>96</v>
      </c>
      <c r="D58" s="8">
        <f>'КС '!D56</f>
        <v>67286648</v>
      </c>
      <c r="E58" s="8">
        <f>ДС!D55</f>
        <v>22508085</v>
      </c>
      <c r="F58" s="8">
        <f t="shared" si="2"/>
        <v>192840212</v>
      </c>
      <c r="G58" s="8">
        <f>'АПУ профилактика'!D57</f>
        <v>68575520</v>
      </c>
      <c r="H58" s="8">
        <f>'АПУ в неотл.форме'!D56</f>
        <v>15509110</v>
      </c>
      <c r="I58" s="8">
        <f>'АПУ обращения'!D57</f>
        <v>73922864</v>
      </c>
      <c r="J58" s="8">
        <f>'ОДИ ПГГ'!D56</f>
        <v>3683537</v>
      </c>
      <c r="K58" s="8">
        <f>'ОДИ МЗ РБ'!D56</f>
        <v>0</v>
      </c>
      <c r="L58" s="8">
        <f>ФАП!D56</f>
        <v>31149181</v>
      </c>
      <c r="M58" s="8">
        <f>СМП!D56</f>
        <v>34241299</v>
      </c>
      <c r="N58" s="8">
        <f>Гемодиализ!D56</f>
        <v>0</v>
      </c>
      <c r="O58" s="8">
        <f t="shared" si="3"/>
        <v>316876244</v>
      </c>
      <c r="P58" s="27">
        <f>'бюджет РБ'!D59</f>
        <v>12274242</v>
      </c>
      <c r="Q58" s="27">
        <f>'бюджет РБ'!P59</f>
        <v>35606</v>
      </c>
      <c r="R58" s="8">
        <f t="shared" si="4"/>
        <v>329186092</v>
      </c>
    </row>
    <row r="59" spans="1:18" x14ac:dyDescent="0.2">
      <c r="A59" s="58">
        <v>49</v>
      </c>
      <c r="B59" s="10" t="s">
        <v>97</v>
      </c>
      <c r="C59" s="11" t="s">
        <v>98</v>
      </c>
      <c r="D59" s="8">
        <f>'КС '!D57</f>
        <v>27583669</v>
      </c>
      <c r="E59" s="8">
        <f>ДС!D56</f>
        <v>7996508</v>
      </c>
      <c r="F59" s="8">
        <f t="shared" si="2"/>
        <v>80586972</v>
      </c>
      <c r="G59" s="8">
        <f>'АПУ профилактика'!D58</f>
        <v>23676334</v>
      </c>
      <c r="H59" s="8">
        <f>'АПУ в неотл.форме'!D57</f>
        <v>5517775</v>
      </c>
      <c r="I59" s="8">
        <f>'АПУ обращения'!D58</f>
        <v>30424893</v>
      </c>
      <c r="J59" s="8">
        <f>'ОДИ ПГГ'!D57</f>
        <v>248617</v>
      </c>
      <c r="K59" s="8">
        <f>'ОДИ МЗ РБ'!D57</f>
        <v>0</v>
      </c>
      <c r="L59" s="8">
        <f>ФАП!D57</f>
        <v>20719353</v>
      </c>
      <c r="M59" s="8">
        <f>СМП!D57</f>
        <v>0</v>
      </c>
      <c r="N59" s="8">
        <f>Гемодиализ!D57</f>
        <v>0</v>
      </c>
      <c r="O59" s="8">
        <f t="shared" si="3"/>
        <v>116167149</v>
      </c>
      <c r="P59" s="27">
        <f>'бюджет РБ'!D60</f>
        <v>9612531</v>
      </c>
      <c r="Q59" s="27">
        <f>'бюджет РБ'!P60</f>
        <v>23425</v>
      </c>
      <c r="R59" s="8">
        <f t="shared" si="4"/>
        <v>125803105</v>
      </c>
    </row>
    <row r="60" spans="1:18" x14ac:dyDescent="0.2">
      <c r="A60" s="58">
        <v>50</v>
      </c>
      <c r="B60" s="9" t="s">
        <v>99</v>
      </c>
      <c r="C60" s="7" t="s">
        <v>100</v>
      </c>
      <c r="D60" s="8">
        <f>'КС '!D58</f>
        <v>42457245</v>
      </c>
      <c r="E60" s="8">
        <f>ДС!D57</f>
        <v>15567625</v>
      </c>
      <c r="F60" s="8">
        <f t="shared" si="2"/>
        <v>141437717</v>
      </c>
      <c r="G60" s="8">
        <f>'АПУ профилактика'!D59</f>
        <v>45740115</v>
      </c>
      <c r="H60" s="8">
        <f>'АПУ в неотл.форме'!D58</f>
        <v>10798931</v>
      </c>
      <c r="I60" s="8">
        <f>'АПУ обращения'!D59</f>
        <v>55115374</v>
      </c>
      <c r="J60" s="8">
        <f>'ОДИ ПГГ'!D58</f>
        <v>1012940</v>
      </c>
      <c r="K60" s="8">
        <f>'ОДИ МЗ РБ'!D58</f>
        <v>0</v>
      </c>
      <c r="L60" s="8">
        <f>ФАП!D58</f>
        <v>28770357</v>
      </c>
      <c r="M60" s="8">
        <f>СМП!D58</f>
        <v>24221213</v>
      </c>
      <c r="N60" s="8">
        <f>Гемодиализ!D58</f>
        <v>0</v>
      </c>
      <c r="O60" s="8">
        <f t="shared" si="3"/>
        <v>223683800</v>
      </c>
      <c r="P60" s="27">
        <f>'бюджет РБ'!D61</f>
        <v>10711497</v>
      </c>
      <c r="Q60" s="27">
        <f>'бюджет РБ'!P61</f>
        <v>32796</v>
      </c>
      <c r="R60" s="8">
        <f t="shared" si="4"/>
        <v>234428093</v>
      </c>
    </row>
    <row r="61" spans="1:18" ht="10.5" customHeight="1" x14ac:dyDescent="0.2">
      <c r="A61" s="58">
        <v>51</v>
      </c>
      <c r="B61" s="10" t="s">
        <v>101</v>
      </c>
      <c r="C61" s="11" t="s">
        <v>102</v>
      </c>
      <c r="D61" s="8">
        <f>'КС '!D59</f>
        <v>63800714</v>
      </c>
      <c r="E61" s="8">
        <f>ДС!D58</f>
        <v>21509343</v>
      </c>
      <c r="F61" s="8">
        <f t="shared" si="2"/>
        <v>197411085</v>
      </c>
      <c r="G61" s="8">
        <f>'АПУ профилактика'!D60</f>
        <v>68022362</v>
      </c>
      <c r="H61" s="8">
        <f>'АПУ в неотл.форме'!D59</f>
        <v>15618368</v>
      </c>
      <c r="I61" s="8">
        <f>'АПУ обращения'!D60</f>
        <v>82426930</v>
      </c>
      <c r="J61" s="8">
        <f>'ОДИ ПГГ'!D59</f>
        <v>2391246</v>
      </c>
      <c r="K61" s="8">
        <f>'ОДИ МЗ РБ'!D59</f>
        <v>0</v>
      </c>
      <c r="L61" s="8">
        <f>ФАП!D59</f>
        <v>28952179</v>
      </c>
      <c r="M61" s="8">
        <f>СМП!D59</f>
        <v>34298876</v>
      </c>
      <c r="N61" s="8">
        <f>Гемодиализ!D59</f>
        <v>0</v>
      </c>
      <c r="O61" s="8">
        <f t="shared" si="3"/>
        <v>317020018</v>
      </c>
      <c r="P61" s="27">
        <f>'бюджет РБ'!D62</f>
        <v>10623873</v>
      </c>
      <c r="Q61" s="27">
        <f>'бюджет РБ'!P62</f>
        <v>31858</v>
      </c>
      <c r="R61" s="8">
        <f t="shared" si="4"/>
        <v>327675749</v>
      </c>
    </row>
    <row r="62" spans="1:18" x14ac:dyDescent="0.2">
      <c r="A62" s="58">
        <v>52</v>
      </c>
      <c r="B62" s="10" t="s">
        <v>103</v>
      </c>
      <c r="C62" s="11" t="s">
        <v>104</v>
      </c>
      <c r="D62" s="8">
        <f>'КС '!D60</f>
        <v>324666546</v>
      </c>
      <c r="E62" s="8">
        <f>ДС!D59</f>
        <v>77030750</v>
      </c>
      <c r="F62" s="8">
        <f t="shared" si="2"/>
        <v>571530474</v>
      </c>
      <c r="G62" s="8">
        <f>'АПУ профилактика'!D61</f>
        <v>232511714</v>
      </c>
      <c r="H62" s="8">
        <f>'АПУ в неотл.форме'!D60</f>
        <v>48853415</v>
      </c>
      <c r="I62" s="8">
        <f>'АПУ обращения'!D61</f>
        <v>229077202</v>
      </c>
      <c r="J62" s="8">
        <f>'ОДИ ПГГ'!D60</f>
        <v>12979003</v>
      </c>
      <c r="K62" s="8">
        <f>'ОДИ МЗ РБ'!D60</f>
        <v>2000450</v>
      </c>
      <c r="L62" s="8">
        <f>ФАП!D60</f>
        <v>46108690</v>
      </c>
      <c r="M62" s="8">
        <f>СМП!D60</f>
        <v>0</v>
      </c>
      <c r="N62" s="8">
        <f>Гемодиализ!D60</f>
        <v>0</v>
      </c>
      <c r="O62" s="8">
        <f t="shared" si="3"/>
        <v>973227770</v>
      </c>
      <c r="P62" s="27">
        <f>'бюджет РБ'!D63</f>
        <v>23124639</v>
      </c>
      <c r="Q62" s="27">
        <f>'бюджет РБ'!P63</f>
        <v>44977</v>
      </c>
      <c r="R62" s="8">
        <f t="shared" si="4"/>
        <v>996397386</v>
      </c>
    </row>
    <row r="63" spans="1:18" x14ac:dyDescent="0.2">
      <c r="A63" s="58">
        <v>53</v>
      </c>
      <c r="B63" s="10" t="s">
        <v>105</v>
      </c>
      <c r="C63" s="11" t="s">
        <v>106</v>
      </c>
      <c r="D63" s="8">
        <f>'КС '!D61</f>
        <v>43699780</v>
      </c>
      <c r="E63" s="8">
        <f>ДС!D60</f>
        <v>13257326</v>
      </c>
      <c r="F63" s="8">
        <f t="shared" si="2"/>
        <v>126855500</v>
      </c>
      <c r="G63" s="8">
        <f>'АПУ профилактика'!D62</f>
        <v>40789751</v>
      </c>
      <c r="H63" s="8">
        <f>'АПУ в неотл.форме'!D61</f>
        <v>8372082</v>
      </c>
      <c r="I63" s="8">
        <f>'АПУ обращения'!D62</f>
        <v>42990669</v>
      </c>
      <c r="J63" s="8">
        <f>'ОДИ ПГГ'!D61</f>
        <v>1330349</v>
      </c>
      <c r="K63" s="8">
        <f>'ОДИ МЗ РБ'!D61</f>
        <v>0</v>
      </c>
      <c r="L63" s="8">
        <f>ФАП!D61</f>
        <v>33372649</v>
      </c>
      <c r="M63" s="8">
        <f>СМП!D61</f>
        <v>0</v>
      </c>
      <c r="N63" s="8">
        <f>Гемодиализ!D61</f>
        <v>0</v>
      </c>
      <c r="O63" s="8">
        <f t="shared" si="3"/>
        <v>183812606</v>
      </c>
      <c r="P63" s="27">
        <f>'бюджет РБ'!D64</f>
        <v>10143981</v>
      </c>
      <c r="Q63" s="27">
        <f>'бюджет РБ'!P64</f>
        <v>37481</v>
      </c>
      <c r="R63" s="8">
        <f t="shared" si="4"/>
        <v>193994068</v>
      </c>
    </row>
    <row r="64" spans="1:18" x14ac:dyDescent="0.2">
      <c r="A64" s="58">
        <v>54</v>
      </c>
      <c r="B64" s="10" t="s">
        <v>107</v>
      </c>
      <c r="C64" s="11" t="s">
        <v>108</v>
      </c>
      <c r="D64" s="8">
        <f>'КС '!D62</f>
        <v>0</v>
      </c>
      <c r="E64" s="8">
        <f>ДС!D61</f>
        <v>39260</v>
      </c>
      <c r="F64" s="8">
        <f t="shared" si="2"/>
        <v>80966</v>
      </c>
      <c r="G64" s="8">
        <f>'АПУ профилактика'!D63</f>
        <v>0</v>
      </c>
      <c r="H64" s="8">
        <f>'АПУ в неотл.форме'!D62</f>
        <v>0</v>
      </c>
      <c r="I64" s="8">
        <f>'АПУ обращения'!D63</f>
        <v>80966</v>
      </c>
      <c r="J64" s="8">
        <f>'ОДИ ПГГ'!D62</f>
        <v>0</v>
      </c>
      <c r="K64" s="8">
        <f>'ОДИ МЗ РБ'!D62</f>
        <v>0</v>
      </c>
      <c r="L64" s="8">
        <f>ФАП!D62</f>
        <v>0</v>
      </c>
      <c r="M64" s="8">
        <f>СМП!D62</f>
        <v>0</v>
      </c>
      <c r="N64" s="8">
        <f>Гемодиализ!D62</f>
        <v>0</v>
      </c>
      <c r="O64" s="8">
        <f t="shared" si="3"/>
        <v>120226</v>
      </c>
      <c r="P64" s="27">
        <f>'бюджет РБ'!D65</f>
        <v>0</v>
      </c>
      <c r="Q64" s="27">
        <f>'бюджет РБ'!P65</f>
        <v>0</v>
      </c>
      <c r="R64" s="8">
        <f t="shared" si="4"/>
        <v>120226</v>
      </c>
    </row>
    <row r="65" spans="1:18" x14ac:dyDescent="0.2">
      <c r="A65" s="58">
        <v>55</v>
      </c>
      <c r="B65" s="10" t="s">
        <v>109</v>
      </c>
      <c r="C65" s="11" t="s">
        <v>110</v>
      </c>
      <c r="D65" s="8">
        <f>'КС '!D63</f>
        <v>141918629</v>
      </c>
      <c r="E65" s="8">
        <f>ДС!D62</f>
        <v>0</v>
      </c>
      <c r="F65" s="8">
        <f t="shared" si="2"/>
        <v>0</v>
      </c>
      <c r="G65" s="8">
        <f>'АПУ профилактика'!D64</f>
        <v>0</v>
      </c>
      <c r="H65" s="8">
        <f>'АПУ в неотл.форме'!D63</f>
        <v>0</v>
      </c>
      <c r="I65" s="8">
        <f>'АПУ обращения'!D64</f>
        <v>0</v>
      </c>
      <c r="J65" s="8">
        <f>'ОДИ ПГГ'!D63</f>
        <v>0</v>
      </c>
      <c r="K65" s="8">
        <f>'ОДИ МЗ РБ'!D63</f>
        <v>0</v>
      </c>
      <c r="L65" s="8">
        <f>ФАП!D63</f>
        <v>0</v>
      </c>
      <c r="M65" s="8">
        <f>СМП!D63</f>
        <v>0</v>
      </c>
      <c r="N65" s="8">
        <f>Гемодиализ!D63</f>
        <v>0</v>
      </c>
      <c r="O65" s="8">
        <f t="shared" si="3"/>
        <v>141918629</v>
      </c>
      <c r="P65" s="27">
        <f>'бюджет РБ'!D66</f>
        <v>0</v>
      </c>
      <c r="Q65" s="27">
        <f>'бюджет РБ'!P66</f>
        <v>0</v>
      </c>
      <c r="R65" s="8">
        <f t="shared" si="4"/>
        <v>141918629</v>
      </c>
    </row>
    <row r="66" spans="1:18" ht="18" customHeight="1" x14ac:dyDescent="0.2">
      <c r="A66" s="58">
        <v>56</v>
      </c>
      <c r="B66" s="10" t="s">
        <v>111</v>
      </c>
      <c r="C66" s="11" t="s">
        <v>112</v>
      </c>
      <c r="D66" s="8">
        <f>'КС '!D64</f>
        <v>0</v>
      </c>
      <c r="E66" s="8">
        <f>ДС!D63</f>
        <v>22765372</v>
      </c>
      <c r="F66" s="8">
        <f t="shared" si="2"/>
        <v>174146497</v>
      </c>
      <c r="G66" s="8">
        <f>'АПУ профилактика'!D65</f>
        <v>109762493</v>
      </c>
      <c r="H66" s="8">
        <f>'АПУ в неотл.форме'!D64</f>
        <v>6944469</v>
      </c>
      <c r="I66" s="8">
        <f>'АПУ обращения'!D65</f>
        <v>55835293</v>
      </c>
      <c r="J66" s="8">
        <f>'ОДИ ПГГ'!D64</f>
        <v>1604242</v>
      </c>
      <c r="K66" s="8">
        <f>'ОДИ МЗ РБ'!D64</f>
        <v>0</v>
      </c>
      <c r="L66" s="8">
        <f>ФАП!D64</f>
        <v>0</v>
      </c>
      <c r="M66" s="8">
        <f>СМП!D64</f>
        <v>0</v>
      </c>
      <c r="N66" s="8">
        <f>Гемодиализ!D64</f>
        <v>0</v>
      </c>
      <c r="O66" s="8">
        <f t="shared" si="3"/>
        <v>196911869</v>
      </c>
      <c r="P66" s="27">
        <f>'бюджет РБ'!D67</f>
        <v>0</v>
      </c>
      <c r="Q66" s="27">
        <f>'бюджет РБ'!P67</f>
        <v>0</v>
      </c>
      <c r="R66" s="8">
        <f t="shared" si="4"/>
        <v>196911869</v>
      </c>
    </row>
    <row r="67" spans="1:18" ht="18" customHeight="1" x14ac:dyDescent="0.2">
      <c r="A67" s="58">
        <v>57</v>
      </c>
      <c r="B67" s="9" t="s">
        <v>113</v>
      </c>
      <c r="C67" s="11" t="s">
        <v>114</v>
      </c>
      <c r="D67" s="8">
        <f>'КС '!D65</f>
        <v>0</v>
      </c>
      <c r="E67" s="8">
        <f>ДС!D64</f>
        <v>19336526</v>
      </c>
      <c r="F67" s="8">
        <f t="shared" si="2"/>
        <v>143171707</v>
      </c>
      <c r="G67" s="8">
        <f>'АПУ профилактика'!D66</f>
        <v>89663875</v>
      </c>
      <c r="H67" s="8">
        <f>'АПУ в неотл.форме'!D65</f>
        <v>5685939</v>
      </c>
      <c r="I67" s="8">
        <f>'АПУ обращения'!D66</f>
        <v>46508456</v>
      </c>
      <c r="J67" s="8">
        <f>'ОДИ ПГГ'!D65</f>
        <v>1313437</v>
      </c>
      <c r="K67" s="8">
        <f>'ОДИ МЗ РБ'!D65</f>
        <v>0</v>
      </c>
      <c r="L67" s="8">
        <f>ФАП!D65</f>
        <v>0</v>
      </c>
      <c r="M67" s="8">
        <f>СМП!D65</f>
        <v>0</v>
      </c>
      <c r="N67" s="8">
        <f>Гемодиализ!D65</f>
        <v>0</v>
      </c>
      <c r="O67" s="8">
        <f t="shared" si="3"/>
        <v>162508233</v>
      </c>
      <c r="P67" s="27">
        <f>'бюджет РБ'!D68</f>
        <v>0</v>
      </c>
      <c r="Q67" s="27">
        <f>'бюджет РБ'!P68</f>
        <v>0</v>
      </c>
      <c r="R67" s="8">
        <f t="shared" si="4"/>
        <v>162508233</v>
      </c>
    </row>
    <row r="68" spans="1:18" ht="22.5" customHeight="1" x14ac:dyDescent="0.2">
      <c r="A68" s="58">
        <v>58</v>
      </c>
      <c r="B68" s="12" t="s">
        <v>115</v>
      </c>
      <c r="C68" s="13" t="s">
        <v>116</v>
      </c>
      <c r="D68" s="8">
        <f>'КС '!D66</f>
        <v>0</v>
      </c>
      <c r="E68" s="8">
        <f>ДС!D65</f>
        <v>24761134</v>
      </c>
      <c r="F68" s="8">
        <f t="shared" si="2"/>
        <v>232276597</v>
      </c>
      <c r="G68" s="8">
        <f>'АПУ профилактика'!D67</f>
        <v>128398148</v>
      </c>
      <c r="H68" s="8">
        <f>'АПУ в неотл.форме'!D66</f>
        <v>19714714</v>
      </c>
      <c r="I68" s="8">
        <f>'АПУ обращения'!D67</f>
        <v>82318225</v>
      </c>
      <c r="J68" s="8">
        <f>'ОДИ ПГГ'!D66</f>
        <v>1845510</v>
      </c>
      <c r="K68" s="8">
        <f>'ОДИ МЗ РБ'!D66</f>
        <v>0</v>
      </c>
      <c r="L68" s="8">
        <f>ФАП!D66</f>
        <v>0</v>
      </c>
      <c r="M68" s="8">
        <f>СМП!D66</f>
        <v>0</v>
      </c>
      <c r="N68" s="8">
        <f>Гемодиализ!D66</f>
        <v>0</v>
      </c>
      <c r="O68" s="8">
        <f t="shared" si="3"/>
        <v>257037731</v>
      </c>
      <c r="P68" s="27">
        <f>'бюджет РБ'!D69</f>
        <v>0</v>
      </c>
      <c r="Q68" s="27">
        <f>'бюджет РБ'!P69</f>
        <v>0</v>
      </c>
      <c r="R68" s="8">
        <f t="shared" si="4"/>
        <v>257037731</v>
      </c>
    </row>
    <row r="69" spans="1:18" ht="15" customHeight="1" x14ac:dyDescent="0.2">
      <c r="A69" s="58">
        <v>59</v>
      </c>
      <c r="B69" s="9" t="s">
        <v>117</v>
      </c>
      <c r="C69" s="11" t="s">
        <v>118</v>
      </c>
      <c r="D69" s="8">
        <f>'КС '!D67</f>
        <v>0</v>
      </c>
      <c r="E69" s="8">
        <f>ДС!D66</f>
        <v>34862138</v>
      </c>
      <c r="F69" s="8">
        <f t="shared" si="2"/>
        <v>280821010</v>
      </c>
      <c r="G69" s="8">
        <f>'АПУ профилактика'!D68</f>
        <v>169641911</v>
      </c>
      <c r="H69" s="8">
        <f>'АПУ в неотл.форме'!D67</f>
        <v>21177736</v>
      </c>
      <c r="I69" s="8">
        <f>'АПУ обращения'!D68</f>
        <v>87703400</v>
      </c>
      <c r="J69" s="8">
        <f>'ОДИ ПГГ'!D67</f>
        <v>2297963</v>
      </c>
      <c r="K69" s="8">
        <f>'ОДИ МЗ РБ'!D67</f>
        <v>0</v>
      </c>
      <c r="L69" s="8">
        <f>ФАП!D67</f>
        <v>0</v>
      </c>
      <c r="M69" s="8">
        <f>СМП!D67</f>
        <v>0</v>
      </c>
      <c r="N69" s="8">
        <f>Гемодиализ!D67</f>
        <v>0</v>
      </c>
      <c r="O69" s="8">
        <f t="shared" si="3"/>
        <v>315683148</v>
      </c>
      <c r="P69" s="27">
        <f>'бюджет РБ'!D70</f>
        <v>1261740</v>
      </c>
      <c r="Q69" s="27">
        <f>'бюджет РБ'!P70</f>
        <v>0</v>
      </c>
      <c r="R69" s="8">
        <f t="shared" si="4"/>
        <v>316944888</v>
      </c>
    </row>
    <row r="70" spans="1:18" ht="24" customHeight="1" x14ac:dyDescent="0.2">
      <c r="A70" s="58">
        <v>60</v>
      </c>
      <c r="B70" s="10" t="s">
        <v>119</v>
      </c>
      <c r="C70" s="11" t="s">
        <v>320</v>
      </c>
      <c r="D70" s="8">
        <f>'КС '!D68</f>
        <v>0</v>
      </c>
      <c r="E70" s="8">
        <f>ДС!D67</f>
        <v>14928414</v>
      </c>
      <c r="F70" s="8">
        <f t="shared" si="2"/>
        <v>104354653</v>
      </c>
      <c r="G70" s="8">
        <f>'АПУ профилактика'!D69</f>
        <v>63208201</v>
      </c>
      <c r="H70" s="8">
        <f>'АПУ в неотл.форме'!D68</f>
        <v>3864255</v>
      </c>
      <c r="I70" s="8">
        <f>'АПУ обращения'!D69</f>
        <v>36383006</v>
      </c>
      <c r="J70" s="8">
        <f>'ОДИ ПГГ'!D68</f>
        <v>899191</v>
      </c>
      <c r="K70" s="8">
        <f>'ОДИ МЗ РБ'!D68</f>
        <v>0</v>
      </c>
      <c r="L70" s="8">
        <f>ФАП!D68</f>
        <v>0</v>
      </c>
      <c r="M70" s="8">
        <f>СМП!D68</f>
        <v>0</v>
      </c>
      <c r="N70" s="8">
        <f>Гемодиализ!D68</f>
        <v>0</v>
      </c>
      <c r="O70" s="8">
        <f t="shared" si="3"/>
        <v>119283067</v>
      </c>
      <c r="P70" s="27">
        <f>'бюджет РБ'!D71</f>
        <v>0</v>
      </c>
      <c r="Q70" s="27">
        <f>'бюджет РБ'!P71</f>
        <v>0</v>
      </c>
      <c r="R70" s="8">
        <f t="shared" si="4"/>
        <v>119283067</v>
      </c>
    </row>
    <row r="71" spans="1:18" ht="24" customHeight="1" x14ac:dyDescent="0.2">
      <c r="A71" s="58">
        <v>61</v>
      </c>
      <c r="B71" s="6" t="s">
        <v>120</v>
      </c>
      <c r="C71" s="11" t="s">
        <v>121</v>
      </c>
      <c r="D71" s="8">
        <f>'КС '!D69</f>
        <v>0</v>
      </c>
      <c r="E71" s="8">
        <f>ДС!D68</f>
        <v>0</v>
      </c>
      <c r="F71" s="8">
        <f t="shared" si="2"/>
        <v>69263723</v>
      </c>
      <c r="G71" s="8">
        <f>'АПУ профилактика'!D70</f>
        <v>22916980</v>
      </c>
      <c r="H71" s="8">
        <f>'АПУ в неотл.форме'!D69</f>
        <v>0</v>
      </c>
      <c r="I71" s="8">
        <f>'АПУ обращения'!D70</f>
        <v>46346743</v>
      </c>
      <c r="J71" s="8">
        <f>'ОДИ ПГГ'!D69</f>
        <v>0</v>
      </c>
      <c r="K71" s="8">
        <f>'ОДИ МЗ РБ'!D69</f>
        <v>0</v>
      </c>
      <c r="L71" s="8">
        <f>ФАП!D69</f>
        <v>0</v>
      </c>
      <c r="M71" s="8">
        <f>СМП!D69</f>
        <v>0</v>
      </c>
      <c r="N71" s="8">
        <f>Гемодиализ!D69</f>
        <v>0</v>
      </c>
      <c r="O71" s="8">
        <f t="shared" si="3"/>
        <v>69263723</v>
      </c>
      <c r="P71" s="27">
        <f>'бюджет РБ'!D72</f>
        <v>0</v>
      </c>
      <c r="Q71" s="27">
        <f>'бюджет РБ'!P72</f>
        <v>0</v>
      </c>
      <c r="R71" s="8">
        <f t="shared" si="4"/>
        <v>69263723</v>
      </c>
    </row>
    <row r="72" spans="1:18" ht="24" customHeight="1" x14ac:dyDescent="0.2">
      <c r="A72" s="58">
        <v>62</v>
      </c>
      <c r="B72" s="6" t="s">
        <v>122</v>
      </c>
      <c r="C72" s="11" t="s">
        <v>123</v>
      </c>
      <c r="D72" s="8">
        <f>'КС '!D70</f>
        <v>0</v>
      </c>
      <c r="E72" s="8">
        <f>ДС!D69</f>
        <v>0</v>
      </c>
      <c r="F72" s="8">
        <f t="shared" si="2"/>
        <v>104303121</v>
      </c>
      <c r="G72" s="8">
        <f>'АПУ профилактика'!D71</f>
        <v>23854837</v>
      </c>
      <c r="H72" s="8">
        <f>'АПУ в неотл.форме'!D70</f>
        <v>6727172</v>
      </c>
      <c r="I72" s="8">
        <f>'АПУ обращения'!D71</f>
        <v>73721112</v>
      </c>
      <c r="J72" s="8">
        <f>'ОДИ ПГГ'!D70</f>
        <v>0</v>
      </c>
      <c r="K72" s="8">
        <f>'ОДИ МЗ РБ'!D70</f>
        <v>0</v>
      </c>
      <c r="L72" s="8">
        <f>ФАП!D70</f>
        <v>0</v>
      </c>
      <c r="M72" s="8">
        <f>СМП!D70</f>
        <v>0</v>
      </c>
      <c r="N72" s="8">
        <f>Гемодиализ!D70</f>
        <v>0</v>
      </c>
      <c r="O72" s="8">
        <f t="shared" si="3"/>
        <v>104303121</v>
      </c>
      <c r="P72" s="27">
        <f>'бюджет РБ'!D73</f>
        <v>0</v>
      </c>
      <c r="Q72" s="27">
        <f>'бюджет РБ'!P73</f>
        <v>0</v>
      </c>
      <c r="R72" s="8">
        <f t="shared" si="4"/>
        <v>104303121</v>
      </c>
    </row>
    <row r="73" spans="1:18" ht="15.75" customHeight="1" x14ac:dyDescent="0.2">
      <c r="A73" s="58">
        <v>63</v>
      </c>
      <c r="B73" s="9" t="s">
        <v>124</v>
      </c>
      <c r="C73" s="11" t="s">
        <v>125</v>
      </c>
      <c r="D73" s="8">
        <f>'КС '!D71</f>
        <v>0</v>
      </c>
      <c r="E73" s="8">
        <f>ДС!D70</f>
        <v>45474200</v>
      </c>
      <c r="F73" s="8">
        <f t="shared" si="2"/>
        <v>283906032</v>
      </c>
      <c r="G73" s="8">
        <f>'АПУ профилактика'!D72</f>
        <v>113052310</v>
      </c>
      <c r="H73" s="8">
        <f>'АПУ в неотл.форме'!D71</f>
        <v>18643032</v>
      </c>
      <c r="I73" s="8">
        <f>'АПУ обращения'!D72</f>
        <v>145050565</v>
      </c>
      <c r="J73" s="8">
        <f>'ОДИ ПГГ'!D71</f>
        <v>5794825</v>
      </c>
      <c r="K73" s="8">
        <f>'ОДИ МЗ РБ'!D71</f>
        <v>1365300</v>
      </c>
      <c r="L73" s="8">
        <f>ФАП!D71</f>
        <v>0</v>
      </c>
      <c r="M73" s="8">
        <f>СМП!D71</f>
        <v>0</v>
      </c>
      <c r="N73" s="8">
        <f>Гемодиализ!D71</f>
        <v>0</v>
      </c>
      <c r="O73" s="8">
        <f t="shared" si="3"/>
        <v>329380232</v>
      </c>
      <c r="P73" s="27">
        <f>'бюджет РБ'!D74</f>
        <v>3654020</v>
      </c>
      <c r="Q73" s="27">
        <f>'бюджет РБ'!P74</f>
        <v>0</v>
      </c>
      <c r="R73" s="8">
        <f t="shared" si="4"/>
        <v>333034252</v>
      </c>
    </row>
    <row r="74" spans="1:18" x14ac:dyDescent="0.2">
      <c r="A74" s="58">
        <v>64</v>
      </c>
      <c r="B74" s="9" t="s">
        <v>126</v>
      </c>
      <c r="C74" s="7" t="s">
        <v>127</v>
      </c>
      <c r="D74" s="8">
        <f>'КС '!D72</f>
        <v>0</v>
      </c>
      <c r="E74" s="8">
        <f>ДС!D71</f>
        <v>26383649</v>
      </c>
      <c r="F74" s="8">
        <f t="shared" si="2"/>
        <v>178340306</v>
      </c>
      <c r="G74" s="8">
        <f>'АПУ профилактика'!D73</f>
        <v>83661033</v>
      </c>
      <c r="H74" s="8">
        <f>'АПУ в неотл.форме'!D72</f>
        <v>12155264</v>
      </c>
      <c r="I74" s="8">
        <f>'АПУ обращения'!D73</f>
        <v>76205082</v>
      </c>
      <c r="J74" s="8">
        <f>'ОДИ ПГГ'!D72</f>
        <v>6318927</v>
      </c>
      <c r="K74" s="8">
        <f>'ОДИ МЗ РБ'!D72</f>
        <v>0</v>
      </c>
      <c r="L74" s="8">
        <f>ФАП!D72</f>
        <v>0</v>
      </c>
      <c r="M74" s="8">
        <f>СМП!D72</f>
        <v>0</v>
      </c>
      <c r="N74" s="8">
        <f>Гемодиализ!D72</f>
        <v>0</v>
      </c>
      <c r="O74" s="8">
        <f t="shared" si="3"/>
        <v>204723955</v>
      </c>
      <c r="P74" s="27">
        <f>'бюджет РБ'!D75</f>
        <v>3119038</v>
      </c>
      <c r="Q74" s="27">
        <f>'бюджет РБ'!P75</f>
        <v>0</v>
      </c>
      <c r="R74" s="8">
        <f t="shared" si="4"/>
        <v>207842993</v>
      </c>
    </row>
    <row r="75" spans="1:18" x14ac:dyDescent="0.2">
      <c r="A75" s="58">
        <v>65</v>
      </c>
      <c r="B75" s="9" t="s">
        <v>128</v>
      </c>
      <c r="C75" s="11" t="s">
        <v>129</v>
      </c>
      <c r="D75" s="8">
        <f>'КС '!D73</f>
        <v>0</v>
      </c>
      <c r="E75" s="8">
        <f>ДС!D72</f>
        <v>65943290</v>
      </c>
      <c r="F75" s="8">
        <f t="shared" si="2"/>
        <v>382560376</v>
      </c>
      <c r="G75" s="8">
        <f>'АПУ профилактика'!D74</f>
        <v>150136710</v>
      </c>
      <c r="H75" s="8">
        <f>'АПУ в неотл.форме'!D73</f>
        <v>27544821</v>
      </c>
      <c r="I75" s="8">
        <f>'АПУ обращения'!D74</f>
        <v>194618782</v>
      </c>
      <c r="J75" s="8">
        <f>'ОДИ ПГГ'!D73</f>
        <v>8022163</v>
      </c>
      <c r="K75" s="8">
        <f>'ОДИ МЗ РБ'!D73</f>
        <v>2237900</v>
      </c>
      <c r="L75" s="8">
        <f>ФАП!D73</f>
        <v>0</v>
      </c>
      <c r="M75" s="8">
        <f>СМП!D73</f>
        <v>0</v>
      </c>
      <c r="N75" s="8">
        <f>Гемодиализ!D73</f>
        <v>0</v>
      </c>
      <c r="O75" s="8">
        <f t="shared" si="3"/>
        <v>448503666</v>
      </c>
      <c r="P75" s="27">
        <f>'бюджет РБ'!D76</f>
        <v>3008893</v>
      </c>
      <c r="Q75" s="27">
        <f>'бюджет РБ'!P76</f>
        <v>0</v>
      </c>
      <c r="R75" s="8">
        <f t="shared" ref="R75:R138" si="7">O75+P75+Q75</f>
        <v>451512559</v>
      </c>
    </row>
    <row r="76" spans="1:18" ht="24" x14ac:dyDescent="0.2">
      <c r="A76" s="58">
        <v>66</v>
      </c>
      <c r="B76" s="9" t="s">
        <v>130</v>
      </c>
      <c r="C76" s="11" t="s">
        <v>131</v>
      </c>
      <c r="D76" s="8">
        <f>'КС '!D74</f>
        <v>0</v>
      </c>
      <c r="E76" s="8">
        <f>ДС!D73</f>
        <v>0</v>
      </c>
      <c r="F76" s="8">
        <f t="shared" ref="F76:F139" si="8">G76+H76+I76+J76+K76+L76</f>
        <v>36010521</v>
      </c>
      <c r="G76" s="8">
        <f>'АПУ профилактика'!D75</f>
        <v>1736567</v>
      </c>
      <c r="H76" s="8">
        <f>'АПУ в неотл.форме'!D74</f>
        <v>0</v>
      </c>
      <c r="I76" s="8">
        <f>'АПУ обращения'!D75</f>
        <v>34273954</v>
      </c>
      <c r="J76" s="8">
        <f>'ОДИ ПГГ'!D74</f>
        <v>0</v>
      </c>
      <c r="K76" s="8">
        <f>'ОДИ МЗ РБ'!D74</f>
        <v>0</v>
      </c>
      <c r="L76" s="8">
        <f>ФАП!D74</f>
        <v>0</v>
      </c>
      <c r="M76" s="8">
        <f>СМП!D74</f>
        <v>0</v>
      </c>
      <c r="N76" s="8">
        <f>Гемодиализ!D74</f>
        <v>0</v>
      </c>
      <c r="O76" s="8">
        <f t="shared" ref="O76:O139" si="9">D76+E76+F76+M76+N76</f>
        <v>36010521</v>
      </c>
      <c r="P76" s="27">
        <f>'бюджет РБ'!D77</f>
        <v>0</v>
      </c>
      <c r="Q76" s="27">
        <f>'бюджет РБ'!P77</f>
        <v>0</v>
      </c>
      <c r="R76" s="8">
        <f t="shared" si="7"/>
        <v>36010521</v>
      </c>
    </row>
    <row r="77" spans="1:18" ht="24" x14ac:dyDescent="0.2">
      <c r="A77" s="58">
        <v>67</v>
      </c>
      <c r="B77" s="6" t="s">
        <v>132</v>
      </c>
      <c r="C77" s="11" t="s">
        <v>133</v>
      </c>
      <c r="D77" s="8">
        <f>'КС '!D75</f>
        <v>0</v>
      </c>
      <c r="E77" s="8">
        <f>ДС!D74</f>
        <v>0</v>
      </c>
      <c r="F77" s="8">
        <f t="shared" si="8"/>
        <v>56820308</v>
      </c>
      <c r="G77" s="8">
        <f>'АПУ профилактика'!D76</f>
        <v>2144271</v>
      </c>
      <c r="H77" s="8">
        <f>'АПУ в неотл.форме'!D75</f>
        <v>15910712</v>
      </c>
      <c r="I77" s="8">
        <f>'АПУ обращения'!D76</f>
        <v>38765325</v>
      </c>
      <c r="J77" s="8">
        <f>'ОДИ ПГГ'!D75</f>
        <v>0</v>
      </c>
      <c r="K77" s="8">
        <f>'ОДИ МЗ РБ'!D75</f>
        <v>0</v>
      </c>
      <c r="L77" s="8">
        <f>ФАП!D75</f>
        <v>0</v>
      </c>
      <c r="M77" s="8">
        <f>СМП!D75</f>
        <v>0</v>
      </c>
      <c r="N77" s="8">
        <f>Гемодиализ!D75</f>
        <v>0</v>
      </c>
      <c r="O77" s="8">
        <f t="shared" si="9"/>
        <v>56820308</v>
      </c>
      <c r="P77" s="27">
        <f>'бюджет РБ'!D78</f>
        <v>0</v>
      </c>
      <c r="Q77" s="27">
        <f>'бюджет РБ'!P78</f>
        <v>0</v>
      </c>
      <c r="R77" s="8">
        <f t="shared" si="7"/>
        <v>56820308</v>
      </c>
    </row>
    <row r="78" spans="1:18" ht="24" x14ac:dyDescent="0.2">
      <c r="A78" s="58">
        <v>68</v>
      </c>
      <c r="B78" s="9" t="s">
        <v>134</v>
      </c>
      <c r="C78" s="11" t="s">
        <v>135</v>
      </c>
      <c r="D78" s="8">
        <f>'КС '!D76</f>
        <v>0</v>
      </c>
      <c r="E78" s="8">
        <f>ДС!D75</f>
        <v>0</v>
      </c>
      <c r="F78" s="8">
        <f t="shared" si="8"/>
        <v>50299540</v>
      </c>
      <c r="G78" s="8">
        <f>'АПУ профилактика'!D77</f>
        <v>2515796</v>
      </c>
      <c r="H78" s="8">
        <f>'АПУ в неотл.форме'!D76</f>
        <v>0</v>
      </c>
      <c r="I78" s="8">
        <f>'АПУ обращения'!D77</f>
        <v>47783744</v>
      </c>
      <c r="J78" s="8">
        <f>'ОДИ ПГГ'!D76</f>
        <v>0</v>
      </c>
      <c r="K78" s="8">
        <f>'ОДИ МЗ РБ'!D76</f>
        <v>0</v>
      </c>
      <c r="L78" s="8">
        <f>ФАП!D76</f>
        <v>0</v>
      </c>
      <c r="M78" s="8">
        <f>СМП!D76</f>
        <v>0</v>
      </c>
      <c r="N78" s="8">
        <f>Гемодиализ!D76</f>
        <v>0</v>
      </c>
      <c r="O78" s="8">
        <f t="shared" si="9"/>
        <v>50299540</v>
      </c>
      <c r="P78" s="27">
        <f>'бюджет РБ'!D79</f>
        <v>0</v>
      </c>
      <c r="Q78" s="27">
        <f>'бюджет РБ'!P79</f>
        <v>0</v>
      </c>
      <c r="R78" s="8">
        <f t="shared" si="7"/>
        <v>50299540</v>
      </c>
    </row>
    <row r="79" spans="1:18" ht="24" x14ac:dyDescent="0.2">
      <c r="A79" s="58">
        <v>69</v>
      </c>
      <c r="B79" s="9" t="s">
        <v>136</v>
      </c>
      <c r="C79" s="11" t="s">
        <v>137</v>
      </c>
      <c r="D79" s="8">
        <f>'КС '!D77</f>
        <v>0</v>
      </c>
      <c r="E79" s="8">
        <f>ДС!D76</f>
        <v>0</v>
      </c>
      <c r="F79" s="8">
        <f t="shared" si="8"/>
        <v>40942666</v>
      </c>
      <c r="G79" s="8">
        <f>'АПУ профилактика'!D78</f>
        <v>2407261</v>
      </c>
      <c r="H79" s="8">
        <f>'АПУ в неотл.форме'!D77</f>
        <v>0</v>
      </c>
      <c r="I79" s="8">
        <f>'АПУ обращения'!D78</f>
        <v>38535405</v>
      </c>
      <c r="J79" s="8">
        <f>'ОДИ ПГГ'!D77</f>
        <v>0</v>
      </c>
      <c r="K79" s="8">
        <f>'ОДИ МЗ РБ'!D77</f>
        <v>0</v>
      </c>
      <c r="L79" s="8">
        <f>ФАП!D77</f>
        <v>0</v>
      </c>
      <c r="M79" s="8">
        <f>СМП!D77</f>
        <v>0</v>
      </c>
      <c r="N79" s="8">
        <f>Гемодиализ!D77</f>
        <v>0</v>
      </c>
      <c r="O79" s="8">
        <f t="shared" si="9"/>
        <v>40942666</v>
      </c>
      <c r="P79" s="27">
        <f>'бюджет РБ'!D80</f>
        <v>0</v>
      </c>
      <c r="Q79" s="27">
        <f>'бюджет РБ'!P80</f>
        <v>0</v>
      </c>
      <c r="R79" s="8">
        <f t="shared" si="7"/>
        <v>40942666</v>
      </c>
    </row>
    <row r="80" spans="1:18" ht="24" x14ac:dyDescent="0.2">
      <c r="A80" s="58">
        <v>70</v>
      </c>
      <c r="B80" s="6" t="s">
        <v>138</v>
      </c>
      <c r="C80" s="11" t="s">
        <v>139</v>
      </c>
      <c r="D80" s="8">
        <f>'КС '!D78</f>
        <v>0</v>
      </c>
      <c r="E80" s="8">
        <f>ДС!D77</f>
        <v>0</v>
      </c>
      <c r="F80" s="8">
        <f t="shared" si="8"/>
        <v>65061600</v>
      </c>
      <c r="G80" s="8">
        <f>'АПУ профилактика'!D79</f>
        <v>9734098</v>
      </c>
      <c r="H80" s="8">
        <f>'АПУ в неотл.форме'!D78</f>
        <v>0</v>
      </c>
      <c r="I80" s="8">
        <f>'АПУ обращения'!D79</f>
        <v>55327502</v>
      </c>
      <c r="J80" s="8">
        <f>'ОДИ ПГГ'!D78</f>
        <v>0</v>
      </c>
      <c r="K80" s="8">
        <f>'ОДИ МЗ РБ'!D78</f>
        <v>0</v>
      </c>
      <c r="L80" s="8">
        <f>ФАП!D78</f>
        <v>0</v>
      </c>
      <c r="M80" s="8">
        <f>СМП!D78</f>
        <v>0</v>
      </c>
      <c r="N80" s="8">
        <f>Гемодиализ!D78</f>
        <v>0</v>
      </c>
      <c r="O80" s="8">
        <f t="shared" si="9"/>
        <v>65061600</v>
      </c>
      <c r="P80" s="27">
        <f>'бюджет РБ'!D81</f>
        <v>0</v>
      </c>
      <c r="Q80" s="27">
        <f>'бюджет РБ'!P81</f>
        <v>0</v>
      </c>
      <c r="R80" s="8">
        <f t="shared" si="7"/>
        <v>65061600</v>
      </c>
    </row>
    <row r="81" spans="1:18" ht="24" x14ac:dyDescent="0.2">
      <c r="A81" s="58">
        <v>71</v>
      </c>
      <c r="B81" s="6" t="s">
        <v>140</v>
      </c>
      <c r="C81" s="11" t="s">
        <v>141</v>
      </c>
      <c r="D81" s="8">
        <f>'КС '!D79</f>
        <v>0</v>
      </c>
      <c r="E81" s="8">
        <f>ДС!D78</f>
        <v>0</v>
      </c>
      <c r="F81" s="8">
        <f t="shared" si="8"/>
        <v>38147256</v>
      </c>
      <c r="G81" s="8">
        <f>'АПУ профилактика'!D80</f>
        <v>1895196</v>
      </c>
      <c r="H81" s="8">
        <f>'АПУ в неотл.форме'!D79</f>
        <v>0</v>
      </c>
      <c r="I81" s="8">
        <f>'АПУ обращения'!D80</f>
        <v>36252060</v>
      </c>
      <c r="J81" s="8">
        <f>'ОДИ ПГГ'!D79</f>
        <v>0</v>
      </c>
      <c r="K81" s="8">
        <f>'ОДИ МЗ РБ'!D79</f>
        <v>0</v>
      </c>
      <c r="L81" s="8">
        <f>ФАП!D79</f>
        <v>0</v>
      </c>
      <c r="M81" s="8">
        <f>СМП!D79</f>
        <v>0</v>
      </c>
      <c r="N81" s="8">
        <f>Гемодиализ!D79</f>
        <v>0</v>
      </c>
      <c r="O81" s="8">
        <f t="shared" si="9"/>
        <v>38147256</v>
      </c>
      <c r="P81" s="27">
        <f>'бюджет РБ'!D82</f>
        <v>0</v>
      </c>
      <c r="Q81" s="27">
        <f>'бюджет РБ'!P82</f>
        <v>0</v>
      </c>
      <c r="R81" s="8">
        <f t="shared" si="7"/>
        <v>38147256</v>
      </c>
    </row>
    <row r="82" spans="1:18" ht="24" x14ac:dyDescent="0.2">
      <c r="A82" s="58">
        <v>72</v>
      </c>
      <c r="B82" s="6" t="s">
        <v>142</v>
      </c>
      <c r="C82" s="11" t="s">
        <v>143</v>
      </c>
      <c r="D82" s="8">
        <f>'КС '!D80</f>
        <v>0</v>
      </c>
      <c r="E82" s="8">
        <f>ДС!D79</f>
        <v>0</v>
      </c>
      <c r="F82" s="8">
        <f t="shared" si="8"/>
        <v>36022544</v>
      </c>
      <c r="G82" s="8">
        <f>'АПУ профилактика'!D81</f>
        <v>1712912</v>
      </c>
      <c r="H82" s="8">
        <f>'АПУ в неотл.форме'!D80</f>
        <v>0</v>
      </c>
      <c r="I82" s="8">
        <f>'АПУ обращения'!D81</f>
        <v>34309632</v>
      </c>
      <c r="J82" s="8">
        <f>'ОДИ ПГГ'!D80</f>
        <v>0</v>
      </c>
      <c r="K82" s="8">
        <f>'ОДИ МЗ РБ'!D80</f>
        <v>0</v>
      </c>
      <c r="L82" s="8">
        <f>ФАП!D80</f>
        <v>0</v>
      </c>
      <c r="M82" s="8">
        <f>СМП!D80</f>
        <v>0</v>
      </c>
      <c r="N82" s="8">
        <f>Гемодиализ!D80</f>
        <v>0</v>
      </c>
      <c r="O82" s="8">
        <f t="shared" si="9"/>
        <v>36022544</v>
      </c>
      <c r="P82" s="27">
        <f>'бюджет РБ'!D83</f>
        <v>0</v>
      </c>
      <c r="Q82" s="27">
        <f>'бюджет РБ'!P83</f>
        <v>0</v>
      </c>
      <c r="R82" s="8">
        <f t="shared" si="7"/>
        <v>36022544</v>
      </c>
    </row>
    <row r="83" spans="1:18" x14ac:dyDescent="0.2">
      <c r="A83" s="58">
        <v>73</v>
      </c>
      <c r="B83" s="10" t="s">
        <v>144</v>
      </c>
      <c r="C83" s="11" t="s">
        <v>145</v>
      </c>
      <c r="D83" s="8">
        <f>'КС '!D81</f>
        <v>334518203</v>
      </c>
      <c r="E83" s="8">
        <f>ДС!D80</f>
        <v>39999845</v>
      </c>
      <c r="F83" s="8">
        <f t="shared" si="8"/>
        <v>310449827</v>
      </c>
      <c r="G83" s="8">
        <f>'АПУ профилактика'!D82</f>
        <v>148386011</v>
      </c>
      <c r="H83" s="8">
        <f>'АПУ в неотл.форме'!D81</f>
        <v>25826005</v>
      </c>
      <c r="I83" s="8">
        <f>'АПУ обращения'!D82</f>
        <v>127597497</v>
      </c>
      <c r="J83" s="8">
        <f>'ОДИ ПГГ'!D81</f>
        <v>4871081</v>
      </c>
      <c r="K83" s="8">
        <f>'ОДИ МЗ РБ'!D81</f>
        <v>0</v>
      </c>
      <c r="L83" s="8">
        <f>ФАП!D81</f>
        <v>3769233</v>
      </c>
      <c r="M83" s="8">
        <f>СМП!D81</f>
        <v>0</v>
      </c>
      <c r="N83" s="8">
        <f>Гемодиализ!D81</f>
        <v>0</v>
      </c>
      <c r="O83" s="8">
        <f t="shared" si="9"/>
        <v>684967875</v>
      </c>
      <c r="P83" s="27">
        <f>'бюджет РБ'!D84</f>
        <v>1002818</v>
      </c>
      <c r="Q83" s="27">
        <f>'бюджет РБ'!P84</f>
        <v>3748</v>
      </c>
      <c r="R83" s="8">
        <f t="shared" si="7"/>
        <v>685974441</v>
      </c>
    </row>
    <row r="84" spans="1:18" x14ac:dyDescent="0.2">
      <c r="A84" s="58">
        <v>74</v>
      </c>
      <c r="B84" s="6" t="s">
        <v>146</v>
      </c>
      <c r="C84" s="11" t="s">
        <v>147</v>
      </c>
      <c r="D84" s="8">
        <f>'КС '!D82</f>
        <v>109719652.82508251</v>
      </c>
      <c r="E84" s="8">
        <f>ДС!D81</f>
        <v>89279518</v>
      </c>
      <c r="F84" s="8">
        <f t="shared" si="8"/>
        <v>553582909</v>
      </c>
      <c r="G84" s="8">
        <f>'АПУ профилактика'!D83</f>
        <v>221607377</v>
      </c>
      <c r="H84" s="8">
        <f>'АПУ в неотл.форме'!D82</f>
        <v>55203912</v>
      </c>
      <c r="I84" s="8">
        <f>'АПУ обращения'!D83</f>
        <v>265580944</v>
      </c>
      <c r="J84" s="8">
        <f>'ОДИ ПГГ'!D82</f>
        <v>9223081</v>
      </c>
      <c r="K84" s="8">
        <f>'ОДИ МЗ РБ'!D82</f>
        <v>0</v>
      </c>
      <c r="L84" s="8">
        <f>ФАП!D82</f>
        <v>1967595</v>
      </c>
      <c r="M84" s="8">
        <f>СМП!D82</f>
        <v>0</v>
      </c>
      <c r="N84" s="8">
        <f>Гемодиализ!D82</f>
        <v>0</v>
      </c>
      <c r="O84" s="8">
        <f t="shared" si="9"/>
        <v>752582079.82508254</v>
      </c>
      <c r="P84" s="27">
        <f>'бюджет РБ'!D85</f>
        <v>30485689</v>
      </c>
      <c r="Q84" s="27">
        <f>'бюджет РБ'!P85</f>
        <v>2811</v>
      </c>
      <c r="R84" s="8">
        <f t="shared" si="7"/>
        <v>783070579.82508254</v>
      </c>
    </row>
    <row r="85" spans="1:18" x14ac:dyDescent="0.2">
      <c r="A85" s="58">
        <v>75</v>
      </c>
      <c r="B85" s="10" t="s">
        <v>148</v>
      </c>
      <c r="C85" s="11" t="s">
        <v>149</v>
      </c>
      <c r="D85" s="8">
        <f>'КС '!D83</f>
        <v>625418295</v>
      </c>
      <c r="E85" s="8">
        <f>ДС!D82</f>
        <v>49904415</v>
      </c>
      <c r="F85" s="8">
        <f t="shared" si="8"/>
        <v>364244943</v>
      </c>
      <c r="G85" s="8">
        <f>'АПУ профилактика'!D84</f>
        <v>135037769</v>
      </c>
      <c r="H85" s="8">
        <f>'АПУ в неотл.форме'!D83</f>
        <v>50311259</v>
      </c>
      <c r="I85" s="8">
        <f>'АПУ обращения'!D84</f>
        <v>165380857</v>
      </c>
      <c r="J85" s="8">
        <f>'ОДИ ПГГ'!D83</f>
        <v>11531177</v>
      </c>
      <c r="K85" s="8">
        <f>'ОДИ МЗ РБ'!D83</f>
        <v>0</v>
      </c>
      <c r="L85" s="8">
        <f>ФАП!D83</f>
        <v>1983881</v>
      </c>
      <c r="M85" s="8">
        <f>СМП!D83</f>
        <v>0</v>
      </c>
      <c r="N85" s="8">
        <f>Гемодиализ!D83</f>
        <v>0</v>
      </c>
      <c r="O85" s="8">
        <f t="shared" si="9"/>
        <v>1039567653</v>
      </c>
      <c r="P85" s="27">
        <f>'бюджет РБ'!D86</f>
        <v>29070330</v>
      </c>
      <c r="Q85" s="27">
        <f>'бюджет РБ'!P86</f>
        <v>0</v>
      </c>
      <c r="R85" s="8">
        <f t="shared" si="7"/>
        <v>1068637983</v>
      </c>
    </row>
    <row r="86" spans="1:18" x14ac:dyDescent="0.2">
      <c r="A86" s="58">
        <v>76</v>
      </c>
      <c r="B86" s="12" t="s">
        <v>150</v>
      </c>
      <c r="C86" s="13" t="s">
        <v>151</v>
      </c>
      <c r="D86" s="8">
        <f>'КС '!D84</f>
        <v>18045329</v>
      </c>
      <c r="E86" s="8">
        <f>ДС!D83</f>
        <v>11355077</v>
      </c>
      <c r="F86" s="8">
        <f t="shared" si="8"/>
        <v>90111321</v>
      </c>
      <c r="G86" s="8">
        <f>'АПУ профилактика'!D85</f>
        <v>36154478</v>
      </c>
      <c r="H86" s="8">
        <f>'АПУ в неотл.форме'!D84</f>
        <v>6103194</v>
      </c>
      <c r="I86" s="8">
        <f>'АПУ обращения'!D85</f>
        <v>46199199</v>
      </c>
      <c r="J86" s="8">
        <f>'ОДИ ПГГ'!D84</f>
        <v>1654450</v>
      </c>
      <c r="K86" s="8">
        <f>'ОДИ МЗ РБ'!D84</f>
        <v>0</v>
      </c>
      <c r="L86" s="8">
        <f>ФАП!D84</f>
        <v>0</v>
      </c>
      <c r="M86" s="8">
        <f>СМП!D84</f>
        <v>0</v>
      </c>
      <c r="N86" s="8">
        <f>Гемодиализ!D84</f>
        <v>0</v>
      </c>
      <c r="O86" s="8">
        <f t="shared" si="9"/>
        <v>119511727</v>
      </c>
      <c r="P86" s="27">
        <f>'бюджет РБ'!D87</f>
        <v>14106168</v>
      </c>
      <c r="Q86" s="27">
        <f>'бюджет РБ'!P87</f>
        <v>0</v>
      </c>
      <c r="R86" s="8">
        <f t="shared" si="7"/>
        <v>133617895</v>
      </c>
    </row>
    <row r="87" spans="1:18" x14ac:dyDescent="0.2">
      <c r="A87" s="58">
        <v>77</v>
      </c>
      <c r="B87" s="6" t="s">
        <v>152</v>
      </c>
      <c r="C87" s="11" t="s">
        <v>153</v>
      </c>
      <c r="D87" s="8">
        <f>'КС '!D85</f>
        <v>582622645.14982438</v>
      </c>
      <c r="E87" s="8">
        <f>ДС!D84</f>
        <v>101989775</v>
      </c>
      <c r="F87" s="8">
        <f t="shared" si="8"/>
        <v>658495544</v>
      </c>
      <c r="G87" s="8">
        <f>'АПУ профилактика'!D86</f>
        <v>209302877</v>
      </c>
      <c r="H87" s="8">
        <f>'АПУ в неотл.форме'!D85</f>
        <v>33716171</v>
      </c>
      <c r="I87" s="8">
        <f>'АПУ обращения'!D86</f>
        <v>283389712</v>
      </c>
      <c r="J87" s="8">
        <f>'ОДИ ПГГ'!D85</f>
        <v>126028228</v>
      </c>
      <c r="K87" s="8">
        <f>'ОДИ МЗ РБ'!D85</f>
        <v>3403050</v>
      </c>
      <c r="L87" s="8">
        <f>ФАП!D85</f>
        <v>2655506</v>
      </c>
      <c r="M87" s="8">
        <f>СМП!D85</f>
        <v>0</v>
      </c>
      <c r="N87" s="8">
        <f>Гемодиализ!D85</f>
        <v>0</v>
      </c>
      <c r="O87" s="8">
        <f t="shared" si="9"/>
        <v>1343107964.1498244</v>
      </c>
      <c r="P87" s="27">
        <f>'бюджет РБ'!D88</f>
        <v>14676697</v>
      </c>
      <c r="Q87" s="27">
        <f>'бюджет РБ'!P88</f>
        <v>1874</v>
      </c>
      <c r="R87" s="8">
        <f t="shared" si="7"/>
        <v>1357786535.1498244</v>
      </c>
    </row>
    <row r="88" spans="1:18" x14ac:dyDescent="0.2">
      <c r="A88" s="58">
        <v>78</v>
      </c>
      <c r="B88" s="12" t="s">
        <v>154</v>
      </c>
      <c r="C88" s="13" t="s">
        <v>155</v>
      </c>
      <c r="D88" s="8">
        <f>'КС '!D86</f>
        <v>523223587</v>
      </c>
      <c r="E88" s="8">
        <f>ДС!D85</f>
        <v>21303636</v>
      </c>
      <c r="F88" s="8">
        <f t="shared" si="8"/>
        <v>188070946</v>
      </c>
      <c r="G88" s="8">
        <f>'АПУ профилактика'!D87</f>
        <v>100652010</v>
      </c>
      <c r="H88" s="8">
        <f>'АПУ в неотл.форме'!D86</f>
        <v>21170970</v>
      </c>
      <c r="I88" s="8">
        <f>'АПУ обращения'!D87</f>
        <v>50168921</v>
      </c>
      <c r="J88" s="8">
        <f>'ОДИ ПГГ'!D86</f>
        <v>16079045</v>
      </c>
      <c r="K88" s="8">
        <f>'ОДИ МЗ РБ'!D86</f>
        <v>0</v>
      </c>
      <c r="L88" s="8">
        <f>ФАП!D86</f>
        <v>0</v>
      </c>
      <c r="M88" s="8">
        <f>СМП!D86</f>
        <v>0</v>
      </c>
      <c r="N88" s="8">
        <f>Гемодиализ!D86</f>
        <v>0</v>
      </c>
      <c r="O88" s="8">
        <f t="shared" si="9"/>
        <v>732598169</v>
      </c>
      <c r="P88" s="27">
        <f>'бюджет РБ'!D89</f>
        <v>9715706</v>
      </c>
      <c r="Q88" s="27">
        <f>'бюджет РБ'!P89</f>
        <v>0</v>
      </c>
      <c r="R88" s="8">
        <f t="shared" si="7"/>
        <v>742313875</v>
      </c>
    </row>
    <row r="89" spans="1:18" x14ac:dyDescent="0.2">
      <c r="A89" s="58">
        <v>79</v>
      </c>
      <c r="B89" s="6" t="s">
        <v>156</v>
      </c>
      <c r="C89" s="11" t="s">
        <v>157</v>
      </c>
      <c r="D89" s="8">
        <f>'КС '!D87</f>
        <v>1004495111</v>
      </c>
      <c r="E89" s="8">
        <f>ДС!D86</f>
        <v>65342322</v>
      </c>
      <c r="F89" s="8">
        <f t="shared" si="8"/>
        <v>486147796</v>
      </c>
      <c r="G89" s="8">
        <f>'АПУ профилактика'!D88</f>
        <v>247393550</v>
      </c>
      <c r="H89" s="8">
        <f>'АПУ в неотл.форме'!D87</f>
        <v>28798035</v>
      </c>
      <c r="I89" s="8">
        <f>'АПУ обращения'!D88</f>
        <v>196198818</v>
      </c>
      <c r="J89" s="8">
        <f>'ОДИ ПГГ'!D87</f>
        <v>12865576</v>
      </c>
      <c r="K89" s="8">
        <f>'ОДИ МЗ РБ'!D87</f>
        <v>0</v>
      </c>
      <c r="L89" s="8">
        <f>ФАП!D87</f>
        <v>891817</v>
      </c>
      <c r="M89" s="8">
        <f>СМП!D87</f>
        <v>0</v>
      </c>
      <c r="N89" s="8">
        <f>Гемодиализ!D87</f>
        <v>6079840</v>
      </c>
      <c r="O89" s="8">
        <f t="shared" si="9"/>
        <v>1562065069</v>
      </c>
      <c r="P89" s="27">
        <f>'бюджет РБ'!D90</f>
        <v>22887624</v>
      </c>
      <c r="Q89" s="27">
        <f>'бюджет РБ'!P90</f>
        <v>937</v>
      </c>
      <c r="R89" s="8">
        <f t="shared" si="7"/>
        <v>1584953630</v>
      </c>
    </row>
    <row r="90" spans="1:18" x14ac:dyDescent="0.2">
      <c r="A90" s="58">
        <v>80</v>
      </c>
      <c r="B90" s="12" t="s">
        <v>158</v>
      </c>
      <c r="C90" s="13" t="s">
        <v>159</v>
      </c>
      <c r="D90" s="8">
        <f>'КС '!D88</f>
        <v>242713052</v>
      </c>
      <c r="E90" s="8">
        <f>ДС!D87</f>
        <v>6478131</v>
      </c>
      <c r="F90" s="8">
        <f t="shared" si="8"/>
        <v>65953068</v>
      </c>
      <c r="G90" s="8">
        <f>'АПУ профилактика'!D89</f>
        <v>12381748</v>
      </c>
      <c r="H90" s="8">
        <f>'АПУ в неотл.форме'!D88</f>
        <v>0</v>
      </c>
      <c r="I90" s="8">
        <f>'АПУ обращения'!D89</f>
        <v>51161270</v>
      </c>
      <c r="J90" s="8">
        <f>'ОДИ ПГГ'!D88</f>
        <v>0</v>
      </c>
      <c r="K90" s="8">
        <f>'ОДИ МЗ РБ'!D88</f>
        <v>2410050</v>
      </c>
      <c r="L90" s="8">
        <f>ФАП!D88</f>
        <v>0</v>
      </c>
      <c r="M90" s="8">
        <f>СМП!D88</f>
        <v>0</v>
      </c>
      <c r="N90" s="8">
        <f>Гемодиализ!D88</f>
        <v>0</v>
      </c>
      <c r="O90" s="8">
        <f t="shared" si="9"/>
        <v>315144251</v>
      </c>
      <c r="P90" s="27">
        <f>'бюджет РБ'!D91</f>
        <v>0</v>
      </c>
      <c r="Q90" s="27">
        <f>'бюджет РБ'!P91</f>
        <v>0</v>
      </c>
      <c r="R90" s="8">
        <f t="shared" si="7"/>
        <v>315144251</v>
      </c>
    </row>
    <row r="91" spans="1:18" x14ac:dyDescent="0.2">
      <c r="A91" s="58">
        <v>81</v>
      </c>
      <c r="B91" s="9" t="s">
        <v>160</v>
      </c>
      <c r="C91" s="11" t="s">
        <v>161</v>
      </c>
      <c r="D91" s="8">
        <f>'КС '!D89</f>
        <v>0</v>
      </c>
      <c r="E91" s="8">
        <f>ДС!D88</f>
        <v>0</v>
      </c>
      <c r="F91" s="8">
        <f t="shared" si="8"/>
        <v>0</v>
      </c>
      <c r="G91" s="8">
        <f>'АПУ профилактика'!D90</f>
        <v>0</v>
      </c>
      <c r="H91" s="8">
        <f>'АПУ в неотл.форме'!D89</f>
        <v>0</v>
      </c>
      <c r="I91" s="8">
        <f>'АПУ обращения'!D90</f>
        <v>0</v>
      </c>
      <c r="J91" s="8">
        <f>'ОДИ ПГГ'!D89</f>
        <v>0</v>
      </c>
      <c r="K91" s="8">
        <f>'ОДИ МЗ РБ'!D89</f>
        <v>0</v>
      </c>
      <c r="L91" s="8">
        <f>ФАП!D89</f>
        <v>0</v>
      </c>
      <c r="M91" s="8">
        <f>СМП!D89</f>
        <v>1204576042</v>
      </c>
      <c r="N91" s="8">
        <f>Гемодиализ!D89</f>
        <v>0</v>
      </c>
      <c r="O91" s="8">
        <f t="shared" si="9"/>
        <v>1204576042</v>
      </c>
      <c r="P91" s="27">
        <f>'бюджет РБ'!D92</f>
        <v>0</v>
      </c>
      <c r="Q91" s="27">
        <f>'бюджет РБ'!P92</f>
        <v>0</v>
      </c>
      <c r="R91" s="8">
        <f t="shared" si="7"/>
        <v>1204576042</v>
      </c>
    </row>
    <row r="92" spans="1:18" x14ac:dyDescent="0.2">
      <c r="A92" s="58">
        <v>82</v>
      </c>
      <c r="B92" s="10" t="s">
        <v>162</v>
      </c>
      <c r="C92" s="11" t="s">
        <v>163</v>
      </c>
      <c r="D92" s="8">
        <f>'КС '!D90</f>
        <v>0</v>
      </c>
      <c r="E92" s="8">
        <f>ДС!D89</f>
        <v>0</v>
      </c>
      <c r="F92" s="8">
        <f t="shared" si="8"/>
        <v>33089654</v>
      </c>
      <c r="G92" s="8">
        <f>'АПУ профилактика'!D91</f>
        <v>10332476</v>
      </c>
      <c r="H92" s="8">
        <f>'АПУ в неотл.форме'!D90</f>
        <v>2535104</v>
      </c>
      <c r="I92" s="8">
        <f>'АПУ обращения'!D91</f>
        <v>17473843</v>
      </c>
      <c r="J92" s="8">
        <f>'ОДИ ПГГ'!D90</f>
        <v>2748231</v>
      </c>
      <c r="K92" s="8">
        <f>'ОДИ МЗ РБ'!D90</f>
        <v>0</v>
      </c>
      <c r="L92" s="8">
        <f>ФАП!D90</f>
        <v>0</v>
      </c>
      <c r="M92" s="8">
        <f>СМП!D90</f>
        <v>0</v>
      </c>
      <c r="N92" s="8">
        <f>Гемодиализ!D90</f>
        <v>949975</v>
      </c>
      <c r="O92" s="8">
        <f t="shared" si="9"/>
        <v>34039629</v>
      </c>
      <c r="P92" s="27">
        <f>'бюджет РБ'!D93</f>
        <v>0</v>
      </c>
      <c r="Q92" s="27">
        <f>'бюджет РБ'!P93</f>
        <v>0</v>
      </c>
      <c r="R92" s="8">
        <f t="shared" si="7"/>
        <v>34039629</v>
      </c>
    </row>
    <row r="93" spans="1:18" ht="24" x14ac:dyDescent="0.2">
      <c r="A93" s="58">
        <v>83</v>
      </c>
      <c r="B93" s="9" t="s">
        <v>164</v>
      </c>
      <c r="C93" s="7" t="s">
        <v>165</v>
      </c>
      <c r="D93" s="8">
        <f>'КС '!D91</f>
        <v>0</v>
      </c>
      <c r="E93" s="8">
        <f>ДС!D90</f>
        <v>0</v>
      </c>
      <c r="F93" s="8">
        <f t="shared" si="8"/>
        <v>3643989</v>
      </c>
      <c r="G93" s="8">
        <f>'АПУ профилактика'!D92</f>
        <v>1882141</v>
      </c>
      <c r="H93" s="8">
        <f>'АПУ в неотл.форме'!D91</f>
        <v>0</v>
      </c>
      <c r="I93" s="8">
        <f>'АПУ обращения'!D92</f>
        <v>1761848</v>
      </c>
      <c r="J93" s="8">
        <f>'ОДИ ПГГ'!D91</f>
        <v>0</v>
      </c>
      <c r="K93" s="8">
        <f>'ОДИ МЗ РБ'!D91</f>
        <v>0</v>
      </c>
      <c r="L93" s="8">
        <f>ФАП!D91</f>
        <v>0</v>
      </c>
      <c r="M93" s="8">
        <f>СМП!D91</f>
        <v>0</v>
      </c>
      <c r="N93" s="8">
        <f>Гемодиализ!D91</f>
        <v>0</v>
      </c>
      <c r="O93" s="8">
        <f t="shared" si="9"/>
        <v>3643989</v>
      </c>
      <c r="P93" s="27">
        <f>'бюджет РБ'!D94</f>
        <v>0</v>
      </c>
      <c r="Q93" s="27">
        <f>'бюджет РБ'!P94</f>
        <v>0</v>
      </c>
      <c r="R93" s="8">
        <f t="shared" si="7"/>
        <v>3643989</v>
      </c>
    </row>
    <row r="94" spans="1:18" x14ac:dyDescent="0.2">
      <c r="A94" s="58">
        <v>84</v>
      </c>
      <c r="B94" s="9" t="s">
        <v>166</v>
      </c>
      <c r="C94" s="13" t="s">
        <v>167</v>
      </c>
      <c r="D94" s="8">
        <f>'КС '!D92</f>
        <v>0</v>
      </c>
      <c r="E94" s="8">
        <f>ДС!D91</f>
        <v>1654398</v>
      </c>
      <c r="F94" s="8">
        <f t="shared" si="8"/>
        <v>20947359</v>
      </c>
      <c r="G94" s="8">
        <f>'АПУ профилактика'!D93</f>
        <v>8180729</v>
      </c>
      <c r="H94" s="8">
        <f>'АПУ в неотл.форме'!D92</f>
        <v>2182587</v>
      </c>
      <c r="I94" s="8">
        <f>'АПУ обращения'!D93</f>
        <v>10196352</v>
      </c>
      <c r="J94" s="8">
        <f>'ОДИ ПГГ'!D92</f>
        <v>387691</v>
      </c>
      <c r="K94" s="8">
        <f>'ОДИ МЗ РБ'!D92</f>
        <v>0</v>
      </c>
      <c r="L94" s="8">
        <f>ФАП!D92</f>
        <v>0</v>
      </c>
      <c r="M94" s="8">
        <f>СМП!D92</f>
        <v>0</v>
      </c>
      <c r="N94" s="8">
        <f>Гемодиализ!D92</f>
        <v>0</v>
      </c>
      <c r="O94" s="8">
        <f t="shared" si="9"/>
        <v>22601757</v>
      </c>
      <c r="P94" s="27">
        <f>'бюджет РБ'!D95</f>
        <v>0</v>
      </c>
      <c r="Q94" s="27">
        <f>'бюджет РБ'!P95</f>
        <v>0</v>
      </c>
      <c r="R94" s="8">
        <f t="shared" si="7"/>
        <v>22601757</v>
      </c>
    </row>
    <row r="95" spans="1:18" x14ac:dyDescent="0.2">
      <c r="A95" s="58">
        <v>85</v>
      </c>
      <c r="B95" s="10" t="s">
        <v>168</v>
      </c>
      <c r="C95" s="11" t="s">
        <v>169</v>
      </c>
      <c r="D95" s="8">
        <f>'КС '!D93</f>
        <v>179819592</v>
      </c>
      <c r="E95" s="8">
        <f>ДС!D92</f>
        <v>14867060</v>
      </c>
      <c r="F95" s="8">
        <f t="shared" si="8"/>
        <v>87585920</v>
      </c>
      <c r="G95" s="8">
        <f>'АПУ профилактика'!D94</f>
        <v>30866319</v>
      </c>
      <c r="H95" s="8">
        <f>'АПУ в неотл.форме'!D93</f>
        <v>5340234</v>
      </c>
      <c r="I95" s="8">
        <f>'АПУ обращения'!D94</f>
        <v>37936766</v>
      </c>
      <c r="J95" s="8">
        <f>'ОДИ ПГГ'!D93</f>
        <v>13442601</v>
      </c>
      <c r="K95" s="8">
        <f>'ОДИ МЗ РБ'!D93</f>
        <v>0</v>
      </c>
      <c r="L95" s="8">
        <f>ФАП!D93</f>
        <v>0</v>
      </c>
      <c r="M95" s="8">
        <f>СМП!D93</f>
        <v>0</v>
      </c>
      <c r="N95" s="8">
        <f>Гемодиализ!D93</f>
        <v>0</v>
      </c>
      <c r="O95" s="8">
        <f t="shared" si="9"/>
        <v>282272572</v>
      </c>
      <c r="P95" s="27">
        <f>'бюджет РБ'!D96</f>
        <v>0</v>
      </c>
      <c r="Q95" s="27">
        <f>'бюджет РБ'!P96</f>
        <v>0</v>
      </c>
      <c r="R95" s="8">
        <f t="shared" si="7"/>
        <v>282272572</v>
      </c>
    </row>
    <row r="96" spans="1:18" x14ac:dyDescent="0.2">
      <c r="A96" s="58">
        <v>86</v>
      </c>
      <c r="B96" s="9" t="s">
        <v>170</v>
      </c>
      <c r="C96" s="7" t="s">
        <v>171</v>
      </c>
      <c r="D96" s="8">
        <f>'КС '!D94</f>
        <v>29044713</v>
      </c>
      <c r="E96" s="8">
        <f>ДС!D93</f>
        <v>9271545</v>
      </c>
      <c r="F96" s="8">
        <f t="shared" si="8"/>
        <v>107653449</v>
      </c>
      <c r="G96" s="8">
        <f>'АПУ профилактика'!D95</f>
        <v>33765232</v>
      </c>
      <c r="H96" s="8">
        <f>'АПУ в неотл.форме'!D94</f>
        <v>6974755</v>
      </c>
      <c r="I96" s="8">
        <f>'АПУ обращения'!D95</f>
        <v>40216042</v>
      </c>
      <c r="J96" s="8">
        <f>'ОДИ ПГГ'!D94</f>
        <v>1031682</v>
      </c>
      <c r="K96" s="8">
        <f>'ОДИ МЗ РБ'!D94</f>
        <v>0</v>
      </c>
      <c r="L96" s="8">
        <f>ФАП!D94</f>
        <v>25665738</v>
      </c>
      <c r="M96" s="8">
        <f>СМП!D94</f>
        <v>15595648</v>
      </c>
      <c r="N96" s="8">
        <f>Гемодиализ!D94</f>
        <v>0</v>
      </c>
      <c r="O96" s="8">
        <f t="shared" si="9"/>
        <v>161565355</v>
      </c>
      <c r="P96" s="27">
        <f>'бюджет РБ'!D97</f>
        <v>9260405</v>
      </c>
      <c r="Q96" s="27">
        <f>'бюджет РБ'!P97</f>
        <v>25299</v>
      </c>
      <c r="R96" s="8">
        <f t="shared" si="7"/>
        <v>170851059</v>
      </c>
    </row>
    <row r="97" spans="1:18" x14ac:dyDescent="0.2">
      <c r="A97" s="58">
        <v>87</v>
      </c>
      <c r="B97" s="10" t="s">
        <v>172</v>
      </c>
      <c r="C97" s="11" t="s">
        <v>173</v>
      </c>
      <c r="D97" s="8">
        <f>'КС '!D95</f>
        <v>28529780</v>
      </c>
      <c r="E97" s="8">
        <f>ДС!D94</f>
        <v>10425640</v>
      </c>
      <c r="F97" s="8">
        <f t="shared" si="8"/>
        <v>93856433</v>
      </c>
      <c r="G97" s="8">
        <f>'АПУ профилактика'!D96</f>
        <v>31586580</v>
      </c>
      <c r="H97" s="8">
        <f>'АПУ в неотл.форме'!D95</f>
        <v>7338271</v>
      </c>
      <c r="I97" s="8">
        <f>'АПУ обращения'!D96</f>
        <v>41006171</v>
      </c>
      <c r="J97" s="8">
        <f>'ОДИ ПГГ'!D95</f>
        <v>684569</v>
      </c>
      <c r="K97" s="8">
        <f>'ОДИ МЗ РБ'!D95</f>
        <v>0</v>
      </c>
      <c r="L97" s="8">
        <f>ФАП!D95</f>
        <v>13240842</v>
      </c>
      <c r="M97" s="8">
        <f>СМП!D95</f>
        <v>0</v>
      </c>
      <c r="N97" s="8">
        <f>Гемодиализ!D95</f>
        <v>0</v>
      </c>
      <c r="O97" s="8">
        <f t="shared" si="9"/>
        <v>132811853</v>
      </c>
      <c r="P97" s="27">
        <f>'бюджет РБ'!D98</f>
        <v>9467733</v>
      </c>
      <c r="Q97" s="27">
        <f>'бюджет РБ'!P98</f>
        <v>19677</v>
      </c>
      <c r="R97" s="8">
        <f t="shared" si="7"/>
        <v>142299263</v>
      </c>
    </row>
    <row r="98" spans="1:18" x14ac:dyDescent="0.2">
      <c r="A98" s="58">
        <v>88</v>
      </c>
      <c r="B98" s="10" t="s">
        <v>174</v>
      </c>
      <c r="C98" s="11" t="s">
        <v>175</v>
      </c>
      <c r="D98" s="8">
        <f>'КС '!D96</f>
        <v>97864908</v>
      </c>
      <c r="E98" s="8">
        <f>ДС!D95</f>
        <v>27057170</v>
      </c>
      <c r="F98" s="8">
        <f t="shared" si="8"/>
        <v>228186175</v>
      </c>
      <c r="G98" s="8">
        <f>'АПУ профилактика'!D97</f>
        <v>89314461</v>
      </c>
      <c r="H98" s="8">
        <f>'АПУ в неотл.форме'!D96</f>
        <v>19859885</v>
      </c>
      <c r="I98" s="8">
        <f>'АПУ обращения'!D97</f>
        <v>100901253</v>
      </c>
      <c r="J98" s="8">
        <f>'ОДИ ПГГ'!D96</f>
        <v>3607474</v>
      </c>
      <c r="K98" s="8">
        <f>'ОДИ МЗ РБ'!D96</f>
        <v>0</v>
      </c>
      <c r="L98" s="8">
        <f>ФАП!D96</f>
        <v>14503102</v>
      </c>
      <c r="M98" s="8">
        <f>СМП!D96</f>
        <v>43667794</v>
      </c>
      <c r="N98" s="8">
        <f>Гемодиализ!D96</f>
        <v>0</v>
      </c>
      <c r="O98" s="8">
        <f t="shared" si="9"/>
        <v>396776047</v>
      </c>
      <c r="P98" s="27">
        <f>'бюджет РБ'!D99</f>
        <v>11484248</v>
      </c>
      <c r="Q98" s="27">
        <f>'бюджет РБ'!P99</f>
        <v>16866</v>
      </c>
      <c r="R98" s="8">
        <f t="shared" si="7"/>
        <v>408277161</v>
      </c>
    </row>
    <row r="99" spans="1:18" ht="13.5" customHeight="1" x14ac:dyDescent="0.2">
      <c r="A99" s="58">
        <v>89</v>
      </c>
      <c r="B99" s="9" t="s">
        <v>176</v>
      </c>
      <c r="C99" s="13" t="s">
        <v>177</v>
      </c>
      <c r="D99" s="8">
        <f>'КС '!D97</f>
        <v>40093883</v>
      </c>
      <c r="E99" s="8">
        <f>ДС!D96</f>
        <v>12569637</v>
      </c>
      <c r="F99" s="8">
        <f t="shared" si="8"/>
        <v>114215033</v>
      </c>
      <c r="G99" s="8">
        <f>'АПУ профилактика'!D98</f>
        <v>38918076</v>
      </c>
      <c r="H99" s="8">
        <f>'АПУ в неотл.форме'!D97</f>
        <v>8390541</v>
      </c>
      <c r="I99" s="8">
        <f>'АПУ обращения'!D98</f>
        <v>42735171</v>
      </c>
      <c r="J99" s="8">
        <f>'ОДИ ПГГ'!D97</f>
        <v>2115845</v>
      </c>
      <c r="K99" s="8">
        <f>'ОДИ МЗ РБ'!D97</f>
        <v>0</v>
      </c>
      <c r="L99" s="8">
        <f>ФАП!D97</f>
        <v>22055400</v>
      </c>
      <c r="M99" s="8">
        <f>СМП!D97</f>
        <v>0</v>
      </c>
      <c r="N99" s="8">
        <f>Гемодиализ!D97</f>
        <v>0</v>
      </c>
      <c r="O99" s="8">
        <f t="shared" si="9"/>
        <v>166878553</v>
      </c>
      <c r="P99" s="27">
        <f>'бюджет РБ'!D100</f>
        <v>5603968</v>
      </c>
      <c r="Q99" s="27">
        <f>'бюджет РБ'!P100</f>
        <v>23425</v>
      </c>
      <c r="R99" s="8">
        <f t="shared" si="7"/>
        <v>172505946</v>
      </c>
    </row>
    <row r="100" spans="1:18" ht="14.25" customHeight="1" x14ac:dyDescent="0.2">
      <c r="A100" s="58">
        <v>90</v>
      </c>
      <c r="B100" s="9" t="s">
        <v>178</v>
      </c>
      <c r="C100" s="7" t="s">
        <v>179</v>
      </c>
      <c r="D100" s="8">
        <f>'КС '!D98</f>
        <v>62965841</v>
      </c>
      <c r="E100" s="8">
        <f>ДС!D97</f>
        <v>15555077</v>
      </c>
      <c r="F100" s="8">
        <f t="shared" si="8"/>
        <v>145782915</v>
      </c>
      <c r="G100" s="8">
        <f>'АПУ профилактика'!D99</f>
        <v>49438786</v>
      </c>
      <c r="H100" s="8">
        <f>'АПУ в неотл.форме'!D98</f>
        <v>10567670</v>
      </c>
      <c r="I100" s="8">
        <f>'АПУ обращения'!D99</f>
        <v>53629465</v>
      </c>
      <c r="J100" s="8">
        <f>'ОДИ ПГГ'!D98</f>
        <v>1583838</v>
      </c>
      <c r="K100" s="8">
        <f>'ОДИ МЗ РБ'!D98</f>
        <v>0</v>
      </c>
      <c r="L100" s="8">
        <f>ФАП!D98</f>
        <v>30563156</v>
      </c>
      <c r="M100" s="8">
        <f>СМП!D98</f>
        <v>23886554</v>
      </c>
      <c r="N100" s="8">
        <f>Гемодиализ!D98</f>
        <v>0</v>
      </c>
      <c r="O100" s="8">
        <f t="shared" si="9"/>
        <v>248190387</v>
      </c>
      <c r="P100" s="27">
        <f>'бюджет РБ'!D101</f>
        <v>10105859</v>
      </c>
      <c r="Q100" s="27">
        <f>'бюджет РБ'!P101</f>
        <v>32795</v>
      </c>
      <c r="R100" s="8">
        <f t="shared" si="7"/>
        <v>258329041</v>
      </c>
    </row>
    <row r="101" spans="1:18" x14ac:dyDescent="0.2">
      <c r="A101" s="58">
        <v>91</v>
      </c>
      <c r="B101" s="6" t="s">
        <v>180</v>
      </c>
      <c r="C101" s="7" t="s">
        <v>181</v>
      </c>
      <c r="D101" s="8">
        <f>'КС '!D99</f>
        <v>77143072.058364153</v>
      </c>
      <c r="E101" s="8">
        <f>ДС!D98</f>
        <v>30044610</v>
      </c>
      <c r="F101" s="8">
        <f t="shared" si="8"/>
        <v>257535275</v>
      </c>
      <c r="G101" s="8">
        <f>'АПУ профилактика'!D100</f>
        <v>94737782</v>
      </c>
      <c r="H101" s="8">
        <f>'АПУ в неотл.форме'!D99</f>
        <v>21296751</v>
      </c>
      <c r="I101" s="8">
        <f>'АПУ обращения'!D100</f>
        <v>108790209</v>
      </c>
      <c r="J101" s="8">
        <f>'ОДИ ПГГ'!D99</f>
        <v>794404</v>
      </c>
      <c r="K101" s="8">
        <f>'ОДИ МЗ РБ'!D99</f>
        <v>0</v>
      </c>
      <c r="L101" s="8">
        <f>ФАП!D99</f>
        <v>31916129</v>
      </c>
      <c r="M101" s="8">
        <f>СМП!D99</f>
        <v>47086668</v>
      </c>
      <c r="N101" s="8">
        <f>Гемодиализ!D99</f>
        <v>0</v>
      </c>
      <c r="O101" s="8">
        <f t="shared" si="9"/>
        <v>411809625.05836415</v>
      </c>
      <c r="P101" s="27">
        <f>'бюджет РБ'!D102</f>
        <v>11742196</v>
      </c>
      <c r="Q101" s="27">
        <f>'бюджет РБ'!P102</f>
        <v>28110</v>
      </c>
      <c r="R101" s="8">
        <f t="shared" si="7"/>
        <v>423579931.05836415</v>
      </c>
    </row>
    <row r="102" spans="1:18" x14ac:dyDescent="0.2">
      <c r="A102" s="58">
        <v>92</v>
      </c>
      <c r="B102" s="6" t="s">
        <v>182</v>
      </c>
      <c r="C102" s="7" t="s">
        <v>183</v>
      </c>
      <c r="D102" s="8">
        <f>'КС '!D100</f>
        <v>80319698</v>
      </c>
      <c r="E102" s="8">
        <f>ДС!D99</f>
        <v>26568117</v>
      </c>
      <c r="F102" s="8">
        <f t="shared" si="8"/>
        <v>219268184</v>
      </c>
      <c r="G102" s="8">
        <f>'АПУ профилактика'!D101</f>
        <v>82853599</v>
      </c>
      <c r="H102" s="8">
        <f>'АПУ в неотл.форме'!D100</f>
        <v>18099284</v>
      </c>
      <c r="I102" s="8">
        <f>'АПУ обращения'!D101</f>
        <v>87082042</v>
      </c>
      <c r="J102" s="8">
        <f>'ОДИ ПГГ'!D100</f>
        <v>679236</v>
      </c>
      <c r="K102" s="8">
        <f>'ОДИ МЗ РБ'!D100</f>
        <v>0</v>
      </c>
      <c r="L102" s="8">
        <f>ФАП!D100</f>
        <v>30554023</v>
      </c>
      <c r="M102" s="8">
        <f>СМП!D100</f>
        <v>39561420</v>
      </c>
      <c r="N102" s="8">
        <f>Гемодиализ!D100</f>
        <v>0</v>
      </c>
      <c r="O102" s="8">
        <f t="shared" si="9"/>
        <v>365717419</v>
      </c>
      <c r="P102" s="27">
        <f>'бюджет РБ'!D103</f>
        <v>11406080</v>
      </c>
      <c r="Q102" s="27">
        <f>'бюджет РБ'!P103</f>
        <v>29984</v>
      </c>
      <c r="R102" s="8">
        <f t="shared" si="7"/>
        <v>377153483</v>
      </c>
    </row>
    <row r="103" spans="1:18" x14ac:dyDescent="0.2">
      <c r="A103" s="58">
        <v>93</v>
      </c>
      <c r="B103" s="10" t="s">
        <v>184</v>
      </c>
      <c r="C103" s="11" t="s">
        <v>185</v>
      </c>
      <c r="D103" s="8">
        <f>'КС '!D101</f>
        <v>30111348.860824741</v>
      </c>
      <c r="E103" s="8">
        <f>ДС!D100</f>
        <v>8936724</v>
      </c>
      <c r="F103" s="8">
        <f t="shared" si="8"/>
        <v>87623084</v>
      </c>
      <c r="G103" s="8">
        <f>'АПУ профилактика'!D102</f>
        <v>30980416</v>
      </c>
      <c r="H103" s="8">
        <f>'АПУ в неотл.форме'!D101</f>
        <v>6386627</v>
      </c>
      <c r="I103" s="8">
        <f>'АПУ обращения'!D102</f>
        <v>35150441</v>
      </c>
      <c r="J103" s="8">
        <f>'ОДИ ПГГ'!D101</f>
        <v>531790</v>
      </c>
      <c r="K103" s="8">
        <f>'ОДИ МЗ РБ'!D101</f>
        <v>0</v>
      </c>
      <c r="L103" s="8">
        <f>ФАП!D101</f>
        <v>14573810</v>
      </c>
      <c r="M103" s="8">
        <f>СМП!D101</f>
        <v>0</v>
      </c>
      <c r="N103" s="8">
        <f>Гемодиализ!D101</f>
        <v>0</v>
      </c>
      <c r="O103" s="8">
        <f t="shared" si="9"/>
        <v>126671156.86082473</v>
      </c>
      <c r="P103" s="27">
        <f>'бюджет РБ'!D104</f>
        <v>4988354</v>
      </c>
      <c r="Q103" s="27">
        <f>'бюджет РБ'!P104</f>
        <v>20614</v>
      </c>
      <c r="R103" s="8">
        <f t="shared" si="7"/>
        <v>131680124.86082473</v>
      </c>
    </row>
    <row r="104" spans="1:18" x14ac:dyDescent="0.2">
      <c r="A104" s="58">
        <v>94</v>
      </c>
      <c r="B104" s="12" t="s">
        <v>186</v>
      </c>
      <c r="C104" s="13" t="s">
        <v>187</v>
      </c>
      <c r="D104" s="8">
        <f>'КС '!D102</f>
        <v>37103025</v>
      </c>
      <c r="E104" s="8">
        <f>ДС!D101</f>
        <v>15455924</v>
      </c>
      <c r="F104" s="8">
        <f t="shared" si="8"/>
        <v>121396999</v>
      </c>
      <c r="G104" s="8">
        <f>'АПУ профилактика'!D103</f>
        <v>45734145</v>
      </c>
      <c r="H104" s="8">
        <f>'АПУ в неотл.форме'!D102</f>
        <v>10632190</v>
      </c>
      <c r="I104" s="8">
        <f>'АПУ обращения'!D103</f>
        <v>46275740</v>
      </c>
      <c r="J104" s="8">
        <f>'ОДИ ПГГ'!D102</f>
        <v>402310</v>
      </c>
      <c r="K104" s="8">
        <f>'ОДИ МЗ РБ'!D102</f>
        <v>0</v>
      </c>
      <c r="L104" s="8">
        <f>ФАП!D102</f>
        <v>18352614</v>
      </c>
      <c r="M104" s="8">
        <f>СМП!D102</f>
        <v>23708067.000000004</v>
      </c>
      <c r="N104" s="8">
        <f>Гемодиализ!D102</f>
        <v>0</v>
      </c>
      <c r="O104" s="8">
        <f t="shared" si="9"/>
        <v>197664015</v>
      </c>
      <c r="P104" s="27">
        <f>'бюджет РБ'!D105</f>
        <v>10304477</v>
      </c>
      <c r="Q104" s="27">
        <f>'бюджет РБ'!P105</f>
        <v>25299</v>
      </c>
      <c r="R104" s="8">
        <f t="shared" si="7"/>
        <v>207993791</v>
      </c>
    </row>
    <row r="105" spans="1:18" x14ac:dyDescent="0.2">
      <c r="A105" s="58">
        <v>95</v>
      </c>
      <c r="B105" s="6" t="s">
        <v>188</v>
      </c>
      <c r="C105" s="7" t="s">
        <v>189</v>
      </c>
      <c r="D105" s="8">
        <f>'КС '!D103</f>
        <v>66940970</v>
      </c>
      <c r="E105" s="8">
        <f>ДС!D102</f>
        <v>14729131</v>
      </c>
      <c r="F105" s="8">
        <f t="shared" si="8"/>
        <v>132840023</v>
      </c>
      <c r="G105" s="8">
        <f>'АПУ профилактика'!D104</f>
        <v>44023483</v>
      </c>
      <c r="H105" s="8">
        <f>'АПУ в неотл.форме'!D103</f>
        <v>9823249</v>
      </c>
      <c r="I105" s="8">
        <f>'АПУ обращения'!D104</f>
        <v>50644668</v>
      </c>
      <c r="J105" s="8">
        <f>'ОДИ ПГГ'!D103</f>
        <v>1556549</v>
      </c>
      <c r="K105" s="8">
        <f>'ОДИ МЗ РБ'!D103</f>
        <v>0</v>
      </c>
      <c r="L105" s="8">
        <f>ФАП!D103</f>
        <v>26792074</v>
      </c>
      <c r="M105" s="8">
        <f>СМП!D103</f>
        <v>0</v>
      </c>
      <c r="N105" s="8">
        <f>Гемодиализ!D103</f>
        <v>0</v>
      </c>
      <c r="O105" s="8">
        <f t="shared" si="9"/>
        <v>214510124</v>
      </c>
      <c r="P105" s="27">
        <f>'бюджет РБ'!D106</f>
        <v>9135226</v>
      </c>
      <c r="Q105" s="27">
        <f>'бюджет РБ'!P106</f>
        <v>28110</v>
      </c>
      <c r="R105" s="8">
        <f t="shared" si="7"/>
        <v>223673460</v>
      </c>
    </row>
    <row r="106" spans="1:18" x14ac:dyDescent="0.2">
      <c r="A106" s="58">
        <v>96</v>
      </c>
      <c r="B106" s="9" t="s">
        <v>190</v>
      </c>
      <c r="C106" s="7" t="s">
        <v>191</v>
      </c>
      <c r="D106" s="8">
        <f>'КС '!D104</f>
        <v>194121295</v>
      </c>
      <c r="E106" s="8">
        <f>ДС!D103</f>
        <v>19813762</v>
      </c>
      <c r="F106" s="8">
        <f t="shared" si="8"/>
        <v>153625892</v>
      </c>
      <c r="G106" s="8">
        <f>'АПУ профилактика'!D105</f>
        <v>62601701</v>
      </c>
      <c r="H106" s="8">
        <f>'АПУ в неотл.форме'!D104</f>
        <v>10410824</v>
      </c>
      <c r="I106" s="8">
        <f>'АПУ обращения'!D105</f>
        <v>56146207</v>
      </c>
      <c r="J106" s="8">
        <f>'ОДИ ПГГ'!D104</f>
        <v>7268744</v>
      </c>
      <c r="K106" s="8">
        <f>'ОДИ МЗ РБ'!D104</f>
        <v>1320775</v>
      </c>
      <c r="L106" s="8">
        <f>ФАП!D104</f>
        <v>15877641</v>
      </c>
      <c r="M106" s="8">
        <f>СМП!D104</f>
        <v>96904064</v>
      </c>
      <c r="N106" s="8">
        <f>Гемодиализ!D104</f>
        <v>0</v>
      </c>
      <c r="O106" s="8">
        <f t="shared" si="9"/>
        <v>464465013</v>
      </c>
      <c r="P106" s="27">
        <f>'бюджет РБ'!D107</f>
        <v>13511188</v>
      </c>
      <c r="Q106" s="27">
        <f>'бюджет РБ'!P107</f>
        <v>16866</v>
      </c>
      <c r="R106" s="8">
        <f t="shared" si="7"/>
        <v>477993067</v>
      </c>
    </row>
    <row r="107" spans="1:18" x14ac:dyDescent="0.2">
      <c r="A107" s="58">
        <v>97</v>
      </c>
      <c r="B107" s="10" t="s">
        <v>192</v>
      </c>
      <c r="C107" s="11" t="s">
        <v>193</v>
      </c>
      <c r="D107" s="8">
        <f>'КС '!D105</f>
        <v>29780701</v>
      </c>
      <c r="E107" s="8">
        <f>ДС!D104</f>
        <v>11802536</v>
      </c>
      <c r="F107" s="8">
        <f t="shared" si="8"/>
        <v>103203301</v>
      </c>
      <c r="G107" s="8">
        <f>'АПУ профилактика'!D106</f>
        <v>38974254</v>
      </c>
      <c r="H107" s="8">
        <f>'АПУ в неотл.форме'!D105</f>
        <v>7958044</v>
      </c>
      <c r="I107" s="8">
        <f>'АПУ обращения'!D106</f>
        <v>40586589</v>
      </c>
      <c r="J107" s="8">
        <f>'ОДИ ПГГ'!D105</f>
        <v>1062489</v>
      </c>
      <c r="K107" s="8">
        <f>'ОДИ МЗ РБ'!D105</f>
        <v>0</v>
      </c>
      <c r="L107" s="8">
        <f>ФАП!D105</f>
        <v>14621925</v>
      </c>
      <c r="M107" s="8">
        <f>СМП!D105</f>
        <v>17418851</v>
      </c>
      <c r="N107" s="8">
        <f>Гемодиализ!D105</f>
        <v>0</v>
      </c>
      <c r="O107" s="8">
        <f t="shared" si="9"/>
        <v>162205389</v>
      </c>
      <c r="P107" s="27">
        <f>'бюджет РБ'!D108</f>
        <v>10988696</v>
      </c>
      <c r="Q107" s="27">
        <f>'бюджет РБ'!P108</f>
        <v>9370</v>
      </c>
      <c r="R107" s="8">
        <f t="shared" si="7"/>
        <v>173203455</v>
      </c>
    </row>
    <row r="108" spans="1:18" x14ac:dyDescent="0.2">
      <c r="A108" s="58">
        <v>98</v>
      </c>
      <c r="B108" s="10" t="s">
        <v>194</v>
      </c>
      <c r="C108" s="11" t="s">
        <v>195</v>
      </c>
      <c r="D108" s="8">
        <f>'КС '!D106</f>
        <v>44903023</v>
      </c>
      <c r="E108" s="8">
        <f>ДС!D105</f>
        <v>17467971</v>
      </c>
      <c r="F108" s="8">
        <f t="shared" si="8"/>
        <v>149136584</v>
      </c>
      <c r="G108" s="8">
        <f>'АПУ профилактика'!D107</f>
        <v>51622062</v>
      </c>
      <c r="H108" s="8">
        <f>'АПУ в неотл.форме'!D106</f>
        <v>11387816</v>
      </c>
      <c r="I108" s="8">
        <f>'АПУ обращения'!D107</f>
        <v>52589807</v>
      </c>
      <c r="J108" s="8">
        <f>'ОДИ ПГГ'!D106</f>
        <v>1791662</v>
      </c>
      <c r="K108" s="8">
        <f>'ОДИ МЗ РБ'!D106</f>
        <v>0</v>
      </c>
      <c r="L108" s="8">
        <f>ФАП!D106</f>
        <v>31745237</v>
      </c>
      <c r="M108" s="8">
        <f>СМП!D106</f>
        <v>25245239</v>
      </c>
      <c r="N108" s="8">
        <f>Гемодиализ!D106</f>
        <v>0</v>
      </c>
      <c r="O108" s="8">
        <f t="shared" si="9"/>
        <v>236752817</v>
      </c>
      <c r="P108" s="27">
        <f>'бюджет РБ'!D109</f>
        <v>11508166</v>
      </c>
      <c r="Q108" s="27">
        <f>'бюджет РБ'!P109</f>
        <v>35606</v>
      </c>
      <c r="R108" s="8">
        <f t="shared" si="7"/>
        <v>248296589</v>
      </c>
    </row>
    <row r="109" spans="1:18" x14ac:dyDescent="0.2">
      <c r="A109" s="58">
        <v>99</v>
      </c>
      <c r="B109" s="6" t="s">
        <v>196</v>
      </c>
      <c r="C109" s="7" t="s">
        <v>197</v>
      </c>
      <c r="D109" s="8">
        <f>'КС '!D107</f>
        <v>99923296.664591238</v>
      </c>
      <c r="E109" s="8">
        <f>ДС!D106</f>
        <v>30212831</v>
      </c>
      <c r="F109" s="8">
        <f t="shared" si="8"/>
        <v>232912669</v>
      </c>
      <c r="G109" s="8">
        <f>'АПУ профилактика'!D108</f>
        <v>85341661</v>
      </c>
      <c r="H109" s="8">
        <f>'АПУ в неотл.форме'!D107</f>
        <v>17365986</v>
      </c>
      <c r="I109" s="8">
        <f>'АПУ обращения'!D108</f>
        <v>95709049</v>
      </c>
      <c r="J109" s="8">
        <f>'ОДИ ПГГ'!D107</f>
        <v>4993704</v>
      </c>
      <c r="K109" s="8">
        <f>'ОДИ МЗ РБ'!D107</f>
        <v>0</v>
      </c>
      <c r="L109" s="8">
        <f>ФАП!D107</f>
        <v>29502269</v>
      </c>
      <c r="M109" s="8">
        <f>СМП!D107</f>
        <v>43788430</v>
      </c>
      <c r="N109" s="8">
        <f>Гемодиализ!D107</f>
        <v>0</v>
      </c>
      <c r="O109" s="8">
        <f t="shared" si="9"/>
        <v>406837226.66459125</v>
      </c>
      <c r="P109" s="27">
        <f>'бюджет РБ'!D110</f>
        <v>12562324</v>
      </c>
      <c r="Q109" s="27">
        <f>'бюджет РБ'!P110</f>
        <v>38418</v>
      </c>
      <c r="R109" s="8">
        <f t="shared" si="7"/>
        <v>419437968.66459125</v>
      </c>
    </row>
    <row r="110" spans="1:18" x14ac:dyDescent="0.2">
      <c r="A110" s="58">
        <v>100</v>
      </c>
      <c r="B110" s="9" t="s">
        <v>198</v>
      </c>
      <c r="C110" s="7" t="s">
        <v>199</v>
      </c>
      <c r="D110" s="8">
        <f>'КС '!D108</f>
        <v>30610936</v>
      </c>
      <c r="E110" s="8">
        <f>ДС!D107</f>
        <v>13123000</v>
      </c>
      <c r="F110" s="8">
        <f t="shared" si="8"/>
        <v>115879689</v>
      </c>
      <c r="G110" s="8">
        <f>'АПУ профилактика'!D109</f>
        <v>39730442</v>
      </c>
      <c r="H110" s="8">
        <f>'АПУ в неотл.форме'!D108</f>
        <v>8822214</v>
      </c>
      <c r="I110" s="8">
        <f>'АПУ обращения'!D109</f>
        <v>40588552</v>
      </c>
      <c r="J110" s="8">
        <f>'ОДИ ПГГ'!D108</f>
        <v>325636</v>
      </c>
      <c r="K110" s="8">
        <f>'ОДИ МЗ РБ'!D108</f>
        <v>0</v>
      </c>
      <c r="L110" s="8">
        <f>ФАП!D108</f>
        <v>26412845</v>
      </c>
      <c r="M110" s="8">
        <f>СМП!D108</f>
        <v>19258566</v>
      </c>
      <c r="N110" s="8">
        <f>Гемодиализ!D108</f>
        <v>0</v>
      </c>
      <c r="O110" s="8">
        <f t="shared" si="9"/>
        <v>178872191</v>
      </c>
      <c r="P110" s="27">
        <f>'бюджет РБ'!D111</f>
        <v>9236499</v>
      </c>
      <c r="Q110" s="27">
        <f>'бюджет РБ'!P111</f>
        <v>24362</v>
      </c>
      <c r="R110" s="8">
        <f t="shared" si="7"/>
        <v>188133052</v>
      </c>
    </row>
    <row r="111" spans="1:18" x14ac:dyDescent="0.2">
      <c r="A111" s="58">
        <v>101</v>
      </c>
      <c r="B111" s="6" t="s">
        <v>200</v>
      </c>
      <c r="C111" s="11" t="s">
        <v>201</v>
      </c>
      <c r="D111" s="8">
        <f>'КС '!D109</f>
        <v>0</v>
      </c>
      <c r="E111" s="8">
        <f>ДС!D108</f>
        <v>0</v>
      </c>
      <c r="F111" s="8">
        <f t="shared" si="8"/>
        <v>1169722</v>
      </c>
      <c r="G111" s="8">
        <f>'АПУ профилактика'!D110</f>
        <v>1169722</v>
      </c>
      <c r="H111" s="8">
        <f>'АПУ в неотл.форме'!D109</f>
        <v>0</v>
      </c>
      <c r="I111" s="8">
        <f>'АПУ обращения'!D110</f>
        <v>0</v>
      </c>
      <c r="J111" s="8">
        <f>'ОДИ ПГГ'!D109</f>
        <v>0</v>
      </c>
      <c r="K111" s="8">
        <f>'ОДИ МЗ РБ'!D109</f>
        <v>0</v>
      </c>
      <c r="L111" s="8">
        <f>ФАП!D109</f>
        <v>0</v>
      </c>
      <c r="M111" s="8">
        <f>СМП!D109</f>
        <v>0</v>
      </c>
      <c r="N111" s="8">
        <f>Гемодиализ!D109</f>
        <v>155921054</v>
      </c>
      <c r="O111" s="8">
        <f t="shared" si="9"/>
        <v>157090776</v>
      </c>
      <c r="P111" s="27">
        <f>'бюджет РБ'!D112</f>
        <v>0</v>
      </c>
      <c r="Q111" s="27">
        <f>'бюджет РБ'!P112</f>
        <v>0</v>
      </c>
      <c r="R111" s="8">
        <f t="shared" si="7"/>
        <v>157090776</v>
      </c>
    </row>
    <row r="112" spans="1:18" x14ac:dyDescent="0.2">
      <c r="A112" s="58">
        <v>102</v>
      </c>
      <c r="B112" s="6" t="s">
        <v>202</v>
      </c>
      <c r="C112" s="7" t="s">
        <v>203</v>
      </c>
      <c r="D112" s="8">
        <f>'КС '!D110</f>
        <v>0</v>
      </c>
      <c r="E112" s="8">
        <f>ДС!D109</f>
        <v>50626551</v>
      </c>
      <c r="F112" s="8">
        <f t="shared" si="8"/>
        <v>0</v>
      </c>
      <c r="G112" s="8">
        <f>'АПУ профилактика'!D111</f>
        <v>0</v>
      </c>
      <c r="H112" s="8">
        <f>'АПУ в неотл.форме'!D110</f>
        <v>0</v>
      </c>
      <c r="I112" s="8">
        <f>'АПУ обращения'!D111</f>
        <v>0</v>
      </c>
      <c r="J112" s="8">
        <f>'ОДИ ПГГ'!D110</f>
        <v>0</v>
      </c>
      <c r="K112" s="8">
        <f>'ОДИ МЗ РБ'!D110</f>
        <v>0</v>
      </c>
      <c r="L112" s="8">
        <f>ФАП!D110</f>
        <v>0</v>
      </c>
      <c r="M112" s="8">
        <f>СМП!D110</f>
        <v>0</v>
      </c>
      <c r="N112" s="8">
        <f>Гемодиализ!D110</f>
        <v>0</v>
      </c>
      <c r="O112" s="8">
        <f t="shared" si="9"/>
        <v>50626551</v>
      </c>
      <c r="P112" s="27">
        <f>'бюджет РБ'!D113</f>
        <v>0</v>
      </c>
      <c r="Q112" s="27">
        <f>'бюджет РБ'!P113</f>
        <v>0</v>
      </c>
      <c r="R112" s="8">
        <f t="shared" si="7"/>
        <v>50626551</v>
      </c>
    </row>
    <row r="113" spans="1:18" x14ac:dyDescent="0.2">
      <c r="A113" s="58">
        <v>103</v>
      </c>
      <c r="B113" s="10" t="s">
        <v>204</v>
      </c>
      <c r="C113" s="11" t="s">
        <v>205</v>
      </c>
      <c r="D113" s="8">
        <f>'КС '!D111</f>
        <v>0</v>
      </c>
      <c r="E113" s="8">
        <f>ДС!D110</f>
        <v>0</v>
      </c>
      <c r="F113" s="8">
        <f t="shared" si="8"/>
        <v>394971</v>
      </c>
      <c r="G113" s="8">
        <f>'АПУ профилактика'!D112</f>
        <v>394971</v>
      </c>
      <c r="H113" s="8">
        <f>'АПУ в неотл.форме'!D111</f>
        <v>0</v>
      </c>
      <c r="I113" s="8">
        <f>'АПУ обращения'!D112</f>
        <v>0</v>
      </c>
      <c r="J113" s="8">
        <f>'ОДИ ПГГ'!D111</f>
        <v>0</v>
      </c>
      <c r="K113" s="8">
        <f>'ОДИ МЗ РБ'!D111</f>
        <v>0</v>
      </c>
      <c r="L113" s="8">
        <f>ФАП!D111</f>
        <v>0</v>
      </c>
      <c r="M113" s="8">
        <f>СМП!D111</f>
        <v>0</v>
      </c>
      <c r="N113" s="8">
        <f>Гемодиализ!D111</f>
        <v>52411496</v>
      </c>
      <c r="O113" s="8">
        <f t="shared" si="9"/>
        <v>52806467</v>
      </c>
      <c r="P113" s="27">
        <f>'бюджет РБ'!D114</f>
        <v>0</v>
      </c>
      <c r="Q113" s="27">
        <f>'бюджет РБ'!P114</f>
        <v>0</v>
      </c>
      <c r="R113" s="8">
        <f t="shared" si="7"/>
        <v>52806467</v>
      </c>
    </row>
    <row r="114" spans="1:18" x14ac:dyDescent="0.2">
      <c r="A114" s="58">
        <v>104</v>
      </c>
      <c r="B114" s="10" t="s">
        <v>206</v>
      </c>
      <c r="C114" s="11" t="s">
        <v>207</v>
      </c>
      <c r="D114" s="8">
        <f>'КС '!D112</f>
        <v>0</v>
      </c>
      <c r="E114" s="8">
        <f>ДС!D111</f>
        <v>187540</v>
      </c>
      <c r="F114" s="8">
        <f t="shared" si="8"/>
        <v>27497</v>
      </c>
      <c r="G114" s="8">
        <f>'АПУ профилактика'!D113</f>
        <v>0</v>
      </c>
      <c r="H114" s="8">
        <f>'АПУ в неотл.форме'!D112</f>
        <v>0</v>
      </c>
      <c r="I114" s="8">
        <f>'АПУ обращения'!D113</f>
        <v>27497</v>
      </c>
      <c r="J114" s="8">
        <f>'ОДИ ПГГ'!D112</f>
        <v>0</v>
      </c>
      <c r="K114" s="8">
        <f>'ОДИ МЗ РБ'!D112</f>
        <v>0</v>
      </c>
      <c r="L114" s="8">
        <f>ФАП!D112</f>
        <v>0</v>
      </c>
      <c r="M114" s="8">
        <f>СМП!D112</f>
        <v>0</v>
      </c>
      <c r="N114" s="8">
        <f>Гемодиализ!D112</f>
        <v>0</v>
      </c>
      <c r="O114" s="8">
        <f t="shared" si="9"/>
        <v>215037</v>
      </c>
      <c r="P114" s="27">
        <f>'бюджет РБ'!D115</f>
        <v>0</v>
      </c>
      <c r="Q114" s="27">
        <f>'бюджет РБ'!P115</f>
        <v>0</v>
      </c>
      <c r="R114" s="8">
        <f t="shared" si="7"/>
        <v>215037</v>
      </c>
    </row>
    <row r="115" spans="1:18" x14ac:dyDescent="0.2">
      <c r="A115" s="58">
        <v>105</v>
      </c>
      <c r="B115" s="10" t="s">
        <v>208</v>
      </c>
      <c r="C115" s="11" t="s">
        <v>209</v>
      </c>
      <c r="D115" s="8">
        <f>'КС '!D113</f>
        <v>0</v>
      </c>
      <c r="E115" s="8">
        <f>ДС!D112</f>
        <v>218000</v>
      </c>
      <c r="F115" s="8">
        <f t="shared" si="8"/>
        <v>0</v>
      </c>
      <c r="G115" s="8">
        <f>'АПУ профилактика'!D114</f>
        <v>0</v>
      </c>
      <c r="H115" s="8">
        <f>'АПУ в неотл.форме'!D113</f>
        <v>0</v>
      </c>
      <c r="I115" s="8">
        <f>'АПУ обращения'!D114</f>
        <v>0</v>
      </c>
      <c r="J115" s="8">
        <f>'ОДИ ПГГ'!D113</f>
        <v>0</v>
      </c>
      <c r="K115" s="8">
        <f>'ОДИ МЗ РБ'!D113</f>
        <v>0</v>
      </c>
      <c r="L115" s="8">
        <f>ФАП!D113</f>
        <v>0</v>
      </c>
      <c r="M115" s="8">
        <f>СМП!D113</f>
        <v>0</v>
      </c>
      <c r="N115" s="8">
        <f>Гемодиализ!D113</f>
        <v>0</v>
      </c>
      <c r="O115" s="8">
        <f t="shared" si="9"/>
        <v>218000</v>
      </c>
      <c r="P115" s="27">
        <f>'бюджет РБ'!D116</f>
        <v>0</v>
      </c>
      <c r="Q115" s="27">
        <f>'бюджет РБ'!P116</f>
        <v>0</v>
      </c>
      <c r="R115" s="8">
        <f t="shared" si="7"/>
        <v>218000</v>
      </c>
    </row>
    <row r="116" spans="1:18" ht="24" x14ac:dyDescent="0.2">
      <c r="A116" s="58">
        <v>106</v>
      </c>
      <c r="B116" s="10" t="s">
        <v>210</v>
      </c>
      <c r="C116" s="11" t="s">
        <v>211</v>
      </c>
      <c r="D116" s="8">
        <f>'КС '!D114</f>
        <v>0</v>
      </c>
      <c r="E116" s="8">
        <f>ДС!D113</f>
        <v>256376</v>
      </c>
      <c r="F116" s="8">
        <f t="shared" si="8"/>
        <v>0</v>
      </c>
      <c r="G116" s="8">
        <f>'АПУ профилактика'!D115</f>
        <v>0</v>
      </c>
      <c r="H116" s="8">
        <f>'АПУ в неотл.форме'!D114</f>
        <v>0</v>
      </c>
      <c r="I116" s="8">
        <f>'АПУ обращения'!D115</f>
        <v>0</v>
      </c>
      <c r="J116" s="8">
        <f>'ОДИ ПГГ'!D114</f>
        <v>0</v>
      </c>
      <c r="K116" s="8">
        <f>'ОДИ МЗ РБ'!D114</f>
        <v>0</v>
      </c>
      <c r="L116" s="8">
        <f>ФАП!D114</f>
        <v>0</v>
      </c>
      <c r="M116" s="8">
        <f>СМП!D114</f>
        <v>0</v>
      </c>
      <c r="N116" s="8">
        <f>Гемодиализ!D114</f>
        <v>0</v>
      </c>
      <c r="O116" s="8">
        <f t="shared" si="9"/>
        <v>256376</v>
      </c>
      <c r="P116" s="27">
        <f>'бюджет РБ'!D117</f>
        <v>0</v>
      </c>
      <c r="Q116" s="27">
        <f>'бюджет РБ'!P117</f>
        <v>0</v>
      </c>
      <c r="R116" s="8">
        <f t="shared" si="7"/>
        <v>256376</v>
      </c>
    </row>
    <row r="117" spans="1:18" x14ac:dyDescent="0.2">
      <c r="A117" s="58">
        <v>107</v>
      </c>
      <c r="B117" s="10" t="s">
        <v>212</v>
      </c>
      <c r="C117" s="11" t="s">
        <v>213</v>
      </c>
      <c r="D117" s="8">
        <f>'КС '!D115</f>
        <v>0</v>
      </c>
      <c r="E117" s="8">
        <f>ДС!D114</f>
        <v>0</v>
      </c>
      <c r="F117" s="8">
        <f t="shared" si="8"/>
        <v>5453752</v>
      </c>
      <c r="G117" s="8">
        <f>'АПУ профилактика'!D116</f>
        <v>0</v>
      </c>
      <c r="H117" s="8">
        <f>'АПУ в неотл.форме'!D115</f>
        <v>0</v>
      </c>
      <c r="I117" s="8">
        <f>'АПУ обращения'!D116</f>
        <v>0</v>
      </c>
      <c r="J117" s="8">
        <f>'ОДИ ПГГ'!D115</f>
        <v>5453752</v>
      </c>
      <c r="K117" s="8">
        <f>'ОДИ МЗ РБ'!D115</f>
        <v>0</v>
      </c>
      <c r="L117" s="8">
        <f>ФАП!D115</f>
        <v>0</v>
      </c>
      <c r="M117" s="8">
        <f>СМП!D115</f>
        <v>0</v>
      </c>
      <c r="N117" s="8">
        <f>Гемодиализ!D115</f>
        <v>0</v>
      </c>
      <c r="O117" s="8">
        <f t="shared" si="9"/>
        <v>5453752</v>
      </c>
      <c r="P117" s="27">
        <f>'бюджет РБ'!D118</f>
        <v>0</v>
      </c>
      <c r="Q117" s="27">
        <f>'бюджет РБ'!P118</f>
        <v>0</v>
      </c>
      <c r="R117" s="8">
        <f t="shared" si="7"/>
        <v>5453752</v>
      </c>
    </row>
    <row r="118" spans="1:18" x14ac:dyDescent="0.2">
      <c r="A118" s="58">
        <v>108</v>
      </c>
      <c r="B118" s="10" t="s">
        <v>214</v>
      </c>
      <c r="C118" s="11" t="s">
        <v>215</v>
      </c>
      <c r="D118" s="8">
        <f>'КС '!D116</f>
        <v>0</v>
      </c>
      <c r="E118" s="8">
        <f>ДС!D115</f>
        <v>14613339</v>
      </c>
      <c r="F118" s="8">
        <f t="shared" si="8"/>
        <v>4921949</v>
      </c>
      <c r="G118" s="8">
        <f>'АПУ профилактика'!D117</f>
        <v>4921949</v>
      </c>
      <c r="H118" s="8">
        <f>'АПУ в неотл.форме'!D116</f>
        <v>0</v>
      </c>
      <c r="I118" s="8">
        <f>'АПУ обращения'!D117</f>
        <v>0</v>
      </c>
      <c r="J118" s="8">
        <f>'ОДИ ПГГ'!D116</f>
        <v>0</v>
      </c>
      <c r="K118" s="8">
        <f>'ОДИ МЗ РБ'!D116</f>
        <v>0</v>
      </c>
      <c r="L118" s="8">
        <f>ФАП!D116</f>
        <v>0</v>
      </c>
      <c r="M118" s="8">
        <f>СМП!D116</f>
        <v>0</v>
      </c>
      <c r="N118" s="8">
        <f>Гемодиализ!D116</f>
        <v>656526488</v>
      </c>
      <c r="O118" s="8">
        <f t="shared" si="9"/>
        <v>676061776</v>
      </c>
      <c r="P118" s="27">
        <f>'бюджет РБ'!D119</f>
        <v>0</v>
      </c>
      <c r="Q118" s="27">
        <f>'бюджет РБ'!P119</f>
        <v>0</v>
      </c>
      <c r="R118" s="8">
        <f t="shared" si="7"/>
        <v>676061776</v>
      </c>
    </row>
    <row r="119" spans="1:18" ht="12" customHeight="1" x14ac:dyDescent="0.2">
      <c r="A119" s="58">
        <v>109</v>
      </c>
      <c r="B119" s="16" t="s">
        <v>216</v>
      </c>
      <c r="C119" s="17" t="s">
        <v>217</v>
      </c>
      <c r="D119" s="8">
        <f>'КС '!D117</f>
        <v>0</v>
      </c>
      <c r="E119" s="8">
        <f>ДС!D116</f>
        <v>0</v>
      </c>
      <c r="F119" s="8">
        <f t="shared" si="8"/>
        <v>89585075</v>
      </c>
      <c r="G119" s="8">
        <f>'АПУ профилактика'!D118</f>
        <v>0</v>
      </c>
      <c r="H119" s="8">
        <f>'АПУ в неотл.форме'!D117</f>
        <v>0</v>
      </c>
      <c r="I119" s="8">
        <f>'АПУ обращения'!D118</f>
        <v>0</v>
      </c>
      <c r="J119" s="8">
        <f>'ОДИ ПГГ'!D117</f>
        <v>89585075</v>
      </c>
      <c r="K119" s="8">
        <f>'ОДИ МЗ РБ'!D117</f>
        <v>0</v>
      </c>
      <c r="L119" s="8">
        <f>ФАП!D117</f>
        <v>0</v>
      </c>
      <c r="M119" s="8">
        <f>СМП!D117</f>
        <v>0</v>
      </c>
      <c r="N119" s="8">
        <f>Гемодиализ!D117</f>
        <v>0</v>
      </c>
      <c r="O119" s="8">
        <f t="shared" si="9"/>
        <v>89585075</v>
      </c>
      <c r="P119" s="27">
        <f>'бюджет РБ'!D120</f>
        <v>0</v>
      </c>
      <c r="Q119" s="27">
        <f>'бюджет РБ'!P120</f>
        <v>0</v>
      </c>
      <c r="R119" s="8">
        <f t="shared" si="7"/>
        <v>89585075</v>
      </c>
    </row>
    <row r="120" spans="1:18" x14ac:dyDescent="0.2">
      <c r="A120" s="58">
        <v>110</v>
      </c>
      <c r="B120" s="16" t="s">
        <v>361</v>
      </c>
      <c r="C120" s="17" t="s">
        <v>321</v>
      </c>
      <c r="D120" s="8">
        <f>'КС '!D118</f>
        <v>0</v>
      </c>
      <c r="E120" s="8">
        <f>ДС!D117</f>
        <v>0</v>
      </c>
      <c r="F120" s="8">
        <f t="shared" si="8"/>
        <v>200001</v>
      </c>
      <c r="G120" s="8">
        <f>'АПУ профилактика'!D119</f>
        <v>200001</v>
      </c>
      <c r="H120" s="8">
        <f>'АПУ в неотл.форме'!D118</f>
        <v>0</v>
      </c>
      <c r="I120" s="8">
        <f>'АПУ обращения'!D119</f>
        <v>0</v>
      </c>
      <c r="J120" s="8">
        <f>'ОДИ ПГГ'!D118</f>
        <v>0</v>
      </c>
      <c r="K120" s="8">
        <f>'ОДИ МЗ РБ'!D118</f>
        <v>0</v>
      </c>
      <c r="L120" s="8">
        <f>ФАП!D118</f>
        <v>0</v>
      </c>
      <c r="M120" s="8">
        <f>СМП!D118</f>
        <v>0</v>
      </c>
      <c r="N120" s="8">
        <f>Гемодиализ!D118</f>
        <v>0</v>
      </c>
      <c r="O120" s="8">
        <f t="shared" si="9"/>
        <v>200001</v>
      </c>
      <c r="P120" s="27">
        <f>'бюджет РБ'!D121</f>
        <v>0</v>
      </c>
      <c r="Q120" s="27">
        <f>'бюджет РБ'!P121</f>
        <v>0</v>
      </c>
      <c r="R120" s="8">
        <f t="shared" si="7"/>
        <v>200001</v>
      </c>
    </row>
    <row r="121" spans="1:18" x14ac:dyDescent="0.2">
      <c r="A121" s="58">
        <v>111</v>
      </c>
      <c r="B121" s="9" t="s">
        <v>218</v>
      </c>
      <c r="C121" s="7" t="s">
        <v>219</v>
      </c>
      <c r="D121" s="8">
        <f>'КС '!D119</f>
        <v>227437393</v>
      </c>
      <c r="E121" s="8">
        <f>ДС!D118</f>
        <v>62339522</v>
      </c>
      <c r="F121" s="8">
        <f t="shared" si="8"/>
        <v>13100183</v>
      </c>
      <c r="G121" s="8">
        <f>'АПУ профилактика'!D120</f>
        <v>0</v>
      </c>
      <c r="H121" s="8">
        <f>'АПУ в неотл.форме'!D119</f>
        <v>0</v>
      </c>
      <c r="I121" s="8">
        <f>'АПУ обращения'!D120</f>
        <v>0</v>
      </c>
      <c r="J121" s="8">
        <f>'ОДИ ПГГ'!D119</f>
        <v>13100183</v>
      </c>
      <c r="K121" s="8">
        <f>'ОДИ МЗ РБ'!D119</f>
        <v>0</v>
      </c>
      <c r="L121" s="8">
        <f>ФАП!D119</f>
        <v>0</v>
      </c>
      <c r="M121" s="8">
        <f>СМП!D119</f>
        <v>0</v>
      </c>
      <c r="N121" s="8">
        <f>Гемодиализ!D119</f>
        <v>0</v>
      </c>
      <c r="O121" s="8">
        <f t="shared" si="9"/>
        <v>302877098</v>
      </c>
      <c r="P121" s="27">
        <f>'бюджет РБ'!D122</f>
        <v>0</v>
      </c>
      <c r="Q121" s="27">
        <f>'бюджет РБ'!P122</f>
        <v>0</v>
      </c>
      <c r="R121" s="8">
        <f t="shared" si="7"/>
        <v>302877098</v>
      </c>
    </row>
    <row r="122" spans="1:18" x14ac:dyDescent="0.2">
      <c r="A122" s="58">
        <v>112</v>
      </c>
      <c r="B122" s="10" t="s">
        <v>220</v>
      </c>
      <c r="C122" s="11" t="s">
        <v>221</v>
      </c>
      <c r="D122" s="8">
        <f>'КС '!D120</f>
        <v>0</v>
      </c>
      <c r="E122" s="8">
        <f>ДС!D119</f>
        <v>0</v>
      </c>
      <c r="F122" s="8">
        <f t="shared" si="8"/>
        <v>25909</v>
      </c>
      <c r="G122" s="8">
        <f>'АПУ профилактика'!D121</f>
        <v>0</v>
      </c>
      <c r="H122" s="8">
        <f>'АПУ в неотл.форме'!D120</f>
        <v>0</v>
      </c>
      <c r="I122" s="8">
        <f>'АПУ обращения'!D121</f>
        <v>25909</v>
      </c>
      <c r="J122" s="8">
        <f>'ОДИ ПГГ'!D120</f>
        <v>0</v>
      </c>
      <c r="K122" s="8">
        <f>'ОДИ МЗ РБ'!D120</f>
        <v>0</v>
      </c>
      <c r="L122" s="8">
        <f>ФАП!D120</f>
        <v>0</v>
      </c>
      <c r="M122" s="8">
        <f>СМП!D120</f>
        <v>0</v>
      </c>
      <c r="N122" s="8">
        <f>Гемодиализ!D120</f>
        <v>0</v>
      </c>
      <c r="O122" s="8">
        <f t="shared" si="9"/>
        <v>25909</v>
      </c>
      <c r="P122" s="27">
        <f>'бюджет РБ'!D123</f>
        <v>0</v>
      </c>
      <c r="Q122" s="27">
        <f>'бюджет РБ'!P123</f>
        <v>0</v>
      </c>
      <c r="R122" s="8">
        <f t="shared" si="7"/>
        <v>25909</v>
      </c>
    </row>
    <row r="123" spans="1:18" x14ac:dyDescent="0.2">
      <c r="A123" s="58">
        <v>113</v>
      </c>
      <c r="B123" s="6" t="s">
        <v>222</v>
      </c>
      <c r="C123" s="18" t="s">
        <v>223</v>
      </c>
      <c r="D123" s="8">
        <f>'КС '!D121</f>
        <v>0</v>
      </c>
      <c r="E123" s="8">
        <f>ДС!D120</f>
        <v>50626551</v>
      </c>
      <c r="F123" s="8">
        <f t="shared" si="8"/>
        <v>0</v>
      </c>
      <c r="G123" s="8">
        <f>'АПУ профилактика'!D122</f>
        <v>0</v>
      </c>
      <c r="H123" s="8">
        <f>'АПУ в неотл.форме'!D121</f>
        <v>0</v>
      </c>
      <c r="I123" s="8">
        <f>'АПУ обращения'!D122</f>
        <v>0</v>
      </c>
      <c r="J123" s="8">
        <f>'ОДИ ПГГ'!D121</f>
        <v>0</v>
      </c>
      <c r="K123" s="8">
        <f>'ОДИ МЗ РБ'!D121</f>
        <v>0</v>
      </c>
      <c r="L123" s="8">
        <f>ФАП!D121</f>
        <v>0</v>
      </c>
      <c r="M123" s="8">
        <f>СМП!D121</f>
        <v>0</v>
      </c>
      <c r="N123" s="8">
        <f>Гемодиализ!D121</f>
        <v>0</v>
      </c>
      <c r="O123" s="8">
        <f t="shared" si="9"/>
        <v>50626551</v>
      </c>
      <c r="P123" s="27">
        <f>'бюджет РБ'!D124</f>
        <v>0</v>
      </c>
      <c r="Q123" s="27">
        <f>'бюджет РБ'!P124</f>
        <v>0</v>
      </c>
      <c r="R123" s="8">
        <f t="shared" si="7"/>
        <v>50626551</v>
      </c>
    </row>
    <row r="124" spans="1:18" ht="24" x14ac:dyDescent="0.2">
      <c r="A124" s="58">
        <v>114</v>
      </c>
      <c r="B124" s="10" t="s">
        <v>224</v>
      </c>
      <c r="C124" s="11" t="s">
        <v>225</v>
      </c>
      <c r="D124" s="8">
        <f>'КС '!D122</f>
        <v>0</v>
      </c>
      <c r="E124" s="8">
        <f>ДС!D121</f>
        <v>146331</v>
      </c>
      <c r="F124" s="8">
        <f t="shared" si="8"/>
        <v>0</v>
      </c>
      <c r="G124" s="8">
        <f>'АПУ профилактика'!D123</f>
        <v>0</v>
      </c>
      <c r="H124" s="8">
        <f>'АПУ в неотл.форме'!D122</f>
        <v>0</v>
      </c>
      <c r="I124" s="8">
        <f>'АПУ обращения'!D123</f>
        <v>0</v>
      </c>
      <c r="J124" s="8">
        <f>'ОДИ ПГГ'!D122</f>
        <v>0</v>
      </c>
      <c r="K124" s="8">
        <f>'ОДИ МЗ РБ'!D122</f>
        <v>0</v>
      </c>
      <c r="L124" s="8">
        <f>ФАП!D122</f>
        <v>0</v>
      </c>
      <c r="M124" s="8">
        <f>СМП!D122</f>
        <v>0</v>
      </c>
      <c r="N124" s="8">
        <f>Гемодиализ!D122</f>
        <v>0</v>
      </c>
      <c r="O124" s="8">
        <f t="shared" si="9"/>
        <v>146331</v>
      </c>
      <c r="P124" s="27">
        <f>'бюджет РБ'!D125</f>
        <v>0</v>
      </c>
      <c r="Q124" s="27">
        <f>'бюджет РБ'!P125</f>
        <v>0</v>
      </c>
      <c r="R124" s="8">
        <f t="shared" si="7"/>
        <v>146331</v>
      </c>
    </row>
    <row r="125" spans="1:18" ht="19.5" customHeight="1" x14ac:dyDescent="0.2">
      <c r="A125" s="58">
        <v>115</v>
      </c>
      <c r="B125" s="10" t="s">
        <v>226</v>
      </c>
      <c r="C125" s="11" t="s">
        <v>227</v>
      </c>
      <c r="D125" s="8">
        <f>'КС '!D123</f>
        <v>0</v>
      </c>
      <c r="E125" s="8">
        <f>ДС!D122</f>
        <v>0</v>
      </c>
      <c r="F125" s="8">
        <f t="shared" si="8"/>
        <v>0</v>
      </c>
      <c r="G125" s="8">
        <f>'АПУ профилактика'!D124</f>
        <v>0</v>
      </c>
      <c r="H125" s="8">
        <f>'АПУ в неотл.форме'!D123</f>
        <v>0</v>
      </c>
      <c r="I125" s="8">
        <f>'АПУ обращения'!D124</f>
        <v>0</v>
      </c>
      <c r="J125" s="8">
        <f>'ОДИ ПГГ'!D123</f>
        <v>0</v>
      </c>
      <c r="K125" s="8">
        <f>'ОДИ МЗ РБ'!D123</f>
        <v>0</v>
      </c>
      <c r="L125" s="8">
        <f>ФАП!D123</f>
        <v>0</v>
      </c>
      <c r="M125" s="8">
        <f>СМП!D123</f>
        <v>0</v>
      </c>
      <c r="N125" s="8">
        <f>Гемодиализ!D123</f>
        <v>0</v>
      </c>
      <c r="O125" s="8">
        <f t="shared" si="9"/>
        <v>0</v>
      </c>
      <c r="P125" s="27">
        <f>'бюджет РБ'!D126</f>
        <v>0</v>
      </c>
      <c r="Q125" s="27">
        <f>'бюджет РБ'!P126</f>
        <v>0</v>
      </c>
      <c r="R125" s="8">
        <f t="shared" si="7"/>
        <v>0</v>
      </c>
    </row>
    <row r="126" spans="1:18" x14ac:dyDescent="0.2">
      <c r="A126" s="58">
        <v>116</v>
      </c>
      <c r="B126" s="9" t="s">
        <v>228</v>
      </c>
      <c r="C126" s="11" t="s">
        <v>229</v>
      </c>
      <c r="D126" s="8">
        <f>'КС '!D124</f>
        <v>0</v>
      </c>
      <c r="E126" s="8">
        <f>ДС!D123</f>
        <v>120158</v>
      </c>
      <c r="F126" s="8">
        <f t="shared" si="8"/>
        <v>8405036</v>
      </c>
      <c r="G126" s="8">
        <f>'АПУ профилактика'!D125</f>
        <v>0</v>
      </c>
      <c r="H126" s="8">
        <f>'АПУ в неотл.форме'!D124</f>
        <v>0</v>
      </c>
      <c r="I126" s="8">
        <f>'АПУ обращения'!D125</f>
        <v>82664</v>
      </c>
      <c r="J126" s="8">
        <f>'ОДИ ПГГ'!D124</f>
        <v>8322372</v>
      </c>
      <c r="K126" s="8">
        <f>'ОДИ МЗ РБ'!D124</f>
        <v>0</v>
      </c>
      <c r="L126" s="8">
        <f>ФАП!D124</f>
        <v>0</v>
      </c>
      <c r="M126" s="8">
        <f>СМП!D124</f>
        <v>0</v>
      </c>
      <c r="N126" s="8">
        <f>Гемодиализ!D124</f>
        <v>0</v>
      </c>
      <c r="O126" s="8">
        <f t="shared" si="9"/>
        <v>8525194</v>
      </c>
      <c r="P126" s="27">
        <f>'бюджет РБ'!D127</f>
        <v>0</v>
      </c>
      <c r="Q126" s="27">
        <f>'бюджет РБ'!P127</f>
        <v>0</v>
      </c>
      <c r="R126" s="8">
        <f t="shared" si="7"/>
        <v>8525194</v>
      </c>
    </row>
    <row r="127" spans="1:18" x14ac:dyDescent="0.2">
      <c r="A127" s="58">
        <v>117</v>
      </c>
      <c r="B127" s="9" t="s">
        <v>230</v>
      </c>
      <c r="C127" s="11" t="s">
        <v>231</v>
      </c>
      <c r="D127" s="8">
        <f>'КС '!D125</f>
        <v>0</v>
      </c>
      <c r="E127" s="8">
        <f>ДС!D124</f>
        <v>0</v>
      </c>
      <c r="F127" s="8">
        <f t="shared" si="8"/>
        <v>0</v>
      </c>
      <c r="G127" s="8">
        <f>'АПУ профилактика'!D126</f>
        <v>0</v>
      </c>
      <c r="H127" s="8">
        <f>'АПУ в неотл.форме'!D125</f>
        <v>0</v>
      </c>
      <c r="I127" s="8">
        <f>'АПУ обращения'!D126</f>
        <v>0</v>
      </c>
      <c r="J127" s="8">
        <f>'ОДИ ПГГ'!D125</f>
        <v>0</v>
      </c>
      <c r="K127" s="8">
        <f>'ОДИ МЗ РБ'!D125</f>
        <v>0</v>
      </c>
      <c r="L127" s="8">
        <f>ФАП!D125</f>
        <v>0</v>
      </c>
      <c r="M127" s="8">
        <f>СМП!D125</f>
        <v>0</v>
      </c>
      <c r="N127" s="8">
        <f>Гемодиализ!D125</f>
        <v>0</v>
      </c>
      <c r="O127" s="8">
        <f t="shared" si="9"/>
        <v>0</v>
      </c>
      <c r="P127" s="27">
        <f>'бюджет РБ'!D128</f>
        <v>105470717</v>
      </c>
      <c r="Q127" s="27">
        <f>'бюджет РБ'!P128</f>
        <v>0</v>
      </c>
      <c r="R127" s="8">
        <f t="shared" si="7"/>
        <v>105470717</v>
      </c>
    </row>
    <row r="128" spans="1:18" x14ac:dyDescent="0.2">
      <c r="A128" s="58">
        <v>118</v>
      </c>
      <c r="B128" s="9" t="s">
        <v>232</v>
      </c>
      <c r="C128" s="11" t="s">
        <v>233</v>
      </c>
      <c r="D128" s="8">
        <f>'КС '!D126</f>
        <v>0</v>
      </c>
      <c r="E128" s="8">
        <f>ДС!D125</f>
        <v>0</v>
      </c>
      <c r="F128" s="8">
        <f t="shared" si="8"/>
        <v>0</v>
      </c>
      <c r="G128" s="8">
        <f>'АПУ профилактика'!D127</f>
        <v>0</v>
      </c>
      <c r="H128" s="8">
        <f>'АПУ в неотл.форме'!D126</f>
        <v>0</v>
      </c>
      <c r="I128" s="8">
        <f>'АПУ обращения'!D127</f>
        <v>0</v>
      </c>
      <c r="J128" s="8">
        <f>'ОДИ ПГГ'!D126</f>
        <v>0</v>
      </c>
      <c r="K128" s="8">
        <f>'ОДИ МЗ РБ'!D126</f>
        <v>0</v>
      </c>
      <c r="L128" s="8">
        <f>ФАП!D126</f>
        <v>0</v>
      </c>
      <c r="M128" s="8">
        <f>СМП!D126</f>
        <v>0</v>
      </c>
      <c r="N128" s="8">
        <f>Гемодиализ!D126</f>
        <v>0</v>
      </c>
      <c r="O128" s="8">
        <f t="shared" si="9"/>
        <v>0</v>
      </c>
      <c r="P128" s="27">
        <f>'бюджет РБ'!D129</f>
        <v>62276246</v>
      </c>
      <c r="Q128" s="27">
        <f>'бюджет РБ'!P129</f>
        <v>0</v>
      </c>
      <c r="R128" s="8">
        <f t="shared" si="7"/>
        <v>62276246</v>
      </c>
    </row>
    <row r="129" spans="1:18" ht="12.75" customHeight="1" x14ac:dyDescent="0.2">
      <c r="A129" s="58">
        <v>119</v>
      </c>
      <c r="B129" s="6" t="s">
        <v>234</v>
      </c>
      <c r="C129" s="7" t="s">
        <v>235</v>
      </c>
      <c r="D129" s="8">
        <f>'КС '!D127</f>
        <v>0</v>
      </c>
      <c r="E129" s="8">
        <f>ДС!D126</f>
        <v>0</v>
      </c>
      <c r="F129" s="8">
        <f t="shared" si="8"/>
        <v>417758</v>
      </c>
      <c r="G129" s="8">
        <f>'АПУ профилактика'!D128</f>
        <v>417758</v>
      </c>
      <c r="H129" s="8">
        <f>'АПУ в неотл.форме'!D127</f>
        <v>0</v>
      </c>
      <c r="I129" s="8">
        <f>'АПУ обращения'!D128</f>
        <v>0</v>
      </c>
      <c r="J129" s="8">
        <f>'ОДИ ПГГ'!D127</f>
        <v>0</v>
      </c>
      <c r="K129" s="8">
        <f>'ОДИ МЗ РБ'!D127</f>
        <v>0</v>
      </c>
      <c r="L129" s="8">
        <f>ФАП!D127</f>
        <v>0</v>
      </c>
      <c r="M129" s="8">
        <f>СМП!D127</f>
        <v>0</v>
      </c>
      <c r="N129" s="8">
        <f>Гемодиализ!D127</f>
        <v>55241518</v>
      </c>
      <c r="O129" s="8">
        <f t="shared" si="9"/>
        <v>55659276</v>
      </c>
      <c r="P129" s="27">
        <f>'бюджет РБ'!D130</f>
        <v>0</v>
      </c>
      <c r="Q129" s="27">
        <f>'бюджет РБ'!P130</f>
        <v>0</v>
      </c>
      <c r="R129" s="8">
        <f t="shared" si="7"/>
        <v>55659276</v>
      </c>
    </row>
    <row r="130" spans="1:18" x14ac:dyDescent="0.2">
      <c r="A130" s="58">
        <v>120</v>
      </c>
      <c r="B130" s="9" t="s">
        <v>236</v>
      </c>
      <c r="C130" s="7" t="s">
        <v>237</v>
      </c>
      <c r="D130" s="8">
        <f>'КС '!D128</f>
        <v>0</v>
      </c>
      <c r="E130" s="8">
        <f>ДС!D127</f>
        <v>50626551</v>
      </c>
      <c r="F130" s="8">
        <f t="shared" si="8"/>
        <v>0</v>
      </c>
      <c r="G130" s="8">
        <f>'АПУ профилактика'!D129</f>
        <v>0</v>
      </c>
      <c r="H130" s="8">
        <f>'АПУ в неотл.форме'!D128</f>
        <v>0</v>
      </c>
      <c r="I130" s="8">
        <f>'АПУ обращения'!D129</f>
        <v>0</v>
      </c>
      <c r="J130" s="8">
        <f>'ОДИ ПГГ'!D128</f>
        <v>0</v>
      </c>
      <c r="K130" s="8">
        <f>'ОДИ МЗ РБ'!D128</f>
        <v>0</v>
      </c>
      <c r="L130" s="8">
        <f>ФАП!D128</f>
        <v>0</v>
      </c>
      <c r="M130" s="8">
        <f>СМП!D128</f>
        <v>0</v>
      </c>
      <c r="N130" s="8">
        <f>Гемодиализ!D128</f>
        <v>0</v>
      </c>
      <c r="O130" s="8">
        <f t="shared" si="9"/>
        <v>50626551</v>
      </c>
      <c r="P130" s="27">
        <f>'бюджет РБ'!D131</f>
        <v>0</v>
      </c>
      <c r="Q130" s="27">
        <f>'бюджет РБ'!P131</f>
        <v>0</v>
      </c>
      <c r="R130" s="8">
        <f t="shared" si="7"/>
        <v>50626551</v>
      </c>
    </row>
    <row r="131" spans="1:18" x14ac:dyDescent="0.2">
      <c r="A131" s="58">
        <v>121</v>
      </c>
      <c r="B131" s="10" t="s">
        <v>238</v>
      </c>
      <c r="C131" s="11" t="s">
        <v>239</v>
      </c>
      <c r="D131" s="8">
        <f>'КС '!D129</f>
        <v>0</v>
      </c>
      <c r="E131" s="8">
        <f>ДС!D128</f>
        <v>0</v>
      </c>
      <c r="F131" s="8">
        <f t="shared" si="8"/>
        <v>1845731</v>
      </c>
      <c r="G131" s="8">
        <f>'АПУ профилактика'!D130</f>
        <v>1845731</v>
      </c>
      <c r="H131" s="8">
        <f>'АПУ в неотл.форме'!D129</f>
        <v>0</v>
      </c>
      <c r="I131" s="8">
        <f>'АПУ обращения'!D130</f>
        <v>0</v>
      </c>
      <c r="J131" s="8">
        <f>'ОДИ ПГГ'!D129</f>
        <v>0</v>
      </c>
      <c r="K131" s="8">
        <f>'ОДИ МЗ РБ'!D129</f>
        <v>0</v>
      </c>
      <c r="L131" s="8">
        <f>ФАП!D129</f>
        <v>0</v>
      </c>
      <c r="M131" s="8">
        <f>СМП!D129</f>
        <v>0</v>
      </c>
      <c r="N131" s="8">
        <f>Гемодиализ!D129</f>
        <v>239522691</v>
      </c>
      <c r="O131" s="8">
        <f t="shared" si="9"/>
        <v>241368422</v>
      </c>
      <c r="P131" s="27">
        <f>'бюджет РБ'!D132</f>
        <v>0</v>
      </c>
      <c r="Q131" s="27">
        <f>'бюджет РБ'!P132</f>
        <v>0</v>
      </c>
      <c r="R131" s="8">
        <f t="shared" si="7"/>
        <v>241368422</v>
      </c>
    </row>
    <row r="132" spans="1:18" x14ac:dyDescent="0.2">
      <c r="A132" s="58">
        <v>122</v>
      </c>
      <c r="B132" s="10" t="s">
        <v>240</v>
      </c>
      <c r="C132" s="11" t="s">
        <v>241</v>
      </c>
      <c r="D132" s="8">
        <f>'КС '!D130</f>
        <v>0</v>
      </c>
      <c r="E132" s="8">
        <f>ДС!D129</f>
        <v>192729</v>
      </c>
      <c r="F132" s="8">
        <f t="shared" si="8"/>
        <v>0</v>
      </c>
      <c r="G132" s="8">
        <f>'АПУ профилактика'!D131</f>
        <v>0</v>
      </c>
      <c r="H132" s="8">
        <f>'АПУ в неотл.форме'!D130</f>
        <v>0</v>
      </c>
      <c r="I132" s="8">
        <f>'АПУ обращения'!D131</f>
        <v>0</v>
      </c>
      <c r="J132" s="8">
        <f>'ОДИ ПГГ'!D130</f>
        <v>0</v>
      </c>
      <c r="K132" s="8">
        <f>'ОДИ МЗ РБ'!D130</f>
        <v>0</v>
      </c>
      <c r="L132" s="8">
        <f>ФАП!D130</f>
        <v>0</v>
      </c>
      <c r="M132" s="8">
        <f>СМП!D130</f>
        <v>0</v>
      </c>
      <c r="N132" s="8">
        <f>Гемодиализ!D130</f>
        <v>0</v>
      </c>
      <c r="O132" s="8">
        <f t="shared" si="9"/>
        <v>192729</v>
      </c>
      <c r="P132" s="27">
        <f>'бюджет РБ'!D133</f>
        <v>0</v>
      </c>
      <c r="Q132" s="27">
        <f>'бюджет РБ'!P133</f>
        <v>0</v>
      </c>
      <c r="R132" s="8">
        <f t="shared" si="7"/>
        <v>192729</v>
      </c>
    </row>
    <row r="133" spans="1:18" x14ac:dyDescent="0.2">
      <c r="A133" s="58">
        <v>123</v>
      </c>
      <c r="B133" s="10" t="s">
        <v>242</v>
      </c>
      <c r="C133" s="11" t="s">
        <v>322</v>
      </c>
      <c r="D133" s="8">
        <f>'КС '!D131</f>
        <v>1680570177</v>
      </c>
      <c r="E133" s="8">
        <f>ДС!D130</f>
        <v>36983002</v>
      </c>
      <c r="F133" s="8">
        <f t="shared" si="8"/>
        <v>283815606</v>
      </c>
      <c r="G133" s="8">
        <f>'АПУ профилактика'!D132</f>
        <v>94514039</v>
      </c>
      <c r="H133" s="8">
        <f>'АПУ в неотл.форме'!D131</f>
        <v>0</v>
      </c>
      <c r="I133" s="8">
        <f>'АПУ обращения'!D132</f>
        <v>0</v>
      </c>
      <c r="J133" s="8">
        <f>'ОДИ ПГГ'!D131</f>
        <v>180699697</v>
      </c>
      <c r="K133" s="8">
        <f>'ОДИ МЗ РБ'!D131</f>
        <v>8601870</v>
      </c>
      <c r="L133" s="8">
        <f>ФАП!D131</f>
        <v>0</v>
      </c>
      <c r="M133" s="8">
        <f>СМП!D131</f>
        <v>0</v>
      </c>
      <c r="N133" s="8">
        <f>Гемодиализ!D131</f>
        <v>46548897</v>
      </c>
      <c r="O133" s="8">
        <f t="shared" si="9"/>
        <v>2047917682</v>
      </c>
      <c r="P133" s="27">
        <f>'бюджет РБ'!D134</f>
        <v>0</v>
      </c>
      <c r="Q133" s="27">
        <f>'бюджет РБ'!P134</f>
        <v>0</v>
      </c>
      <c r="R133" s="8">
        <f t="shared" si="7"/>
        <v>2047917682</v>
      </c>
    </row>
    <row r="134" spans="1:18" x14ac:dyDescent="0.2">
      <c r="A134" s="58">
        <v>124</v>
      </c>
      <c r="B134" s="10" t="s">
        <v>243</v>
      </c>
      <c r="C134" s="11" t="s">
        <v>244</v>
      </c>
      <c r="D134" s="8">
        <f>'КС '!D132</f>
        <v>3353810731</v>
      </c>
      <c r="E134" s="8">
        <f>ДС!D131</f>
        <v>2755670323</v>
      </c>
      <c r="F134" s="8">
        <f t="shared" si="8"/>
        <v>471835095</v>
      </c>
      <c r="G134" s="8">
        <f>'АПУ профилактика'!D133</f>
        <v>208512482</v>
      </c>
      <c r="H134" s="8">
        <f>'АПУ в неотл.форме'!D132</f>
        <v>0</v>
      </c>
      <c r="I134" s="8">
        <f>'АПУ обращения'!D133</f>
        <v>0</v>
      </c>
      <c r="J134" s="8">
        <f>'ОДИ ПГГ'!D132</f>
        <v>246159413</v>
      </c>
      <c r="K134" s="8">
        <f>'ОДИ МЗ РБ'!D132</f>
        <v>17163200</v>
      </c>
      <c r="L134" s="8">
        <f>ФАП!D132</f>
        <v>0</v>
      </c>
      <c r="M134" s="8">
        <f>СМП!D132</f>
        <v>0</v>
      </c>
      <c r="N134" s="8">
        <f>Гемодиализ!D132</f>
        <v>0</v>
      </c>
      <c r="O134" s="8">
        <f t="shared" si="9"/>
        <v>6581316149</v>
      </c>
      <c r="P134" s="27">
        <f>'бюджет РБ'!D135</f>
        <v>17122974</v>
      </c>
      <c r="Q134" s="27">
        <f>'бюджет РБ'!P135</f>
        <v>0</v>
      </c>
      <c r="R134" s="8">
        <f t="shared" si="7"/>
        <v>6598439123</v>
      </c>
    </row>
    <row r="135" spans="1:18" ht="21.75" customHeight="1" x14ac:dyDescent="0.2">
      <c r="A135" s="58">
        <v>125</v>
      </c>
      <c r="B135" s="10" t="s">
        <v>245</v>
      </c>
      <c r="C135" s="11" t="s">
        <v>246</v>
      </c>
      <c r="D135" s="8">
        <f>'КС '!D133</f>
        <v>1090083949</v>
      </c>
      <c r="E135" s="8">
        <f>ДС!D132</f>
        <v>3668449</v>
      </c>
      <c r="F135" s="8">
        <f t="shared" si="8"/>
        <v>52906129</v>
      </c>
      <c r="G135" s="8">
        <f>'АПУ профилактика'!D134</f>
        <v>31213210</v>
      </c>
      <c r="H135" s="8">
        <f>'АПУ в неотл.форме'!D133</f>
        <v>375905</v>
      </c>
      <c r="I135" s="8">
        <f>'АПУ обращения'!D134</f>
        <v>0</v>
      </c>
      <c r="J135" s="8">
        <f>'ОДИ ПГГ'!D133</f>
        <v>18450004</v>
      </c>
      <c r="K135" s="8">
        <f>'ОДИ МЗ РБ'!D133</f>
        <v>2867010</v>
      </c>
      <c r="L135" s="8">
        <f>ФАП!D133</f>
        <v>0</v>
      </c>
      <c r="M135" s="8">
        <f>СМП!D133</f>
        <v>0</v>
      </c>
      <c r="N135" s="8">
        <f>Гемодиализ!D133</f>
        <v>2903405</v>
      </c>
      <c r="O135" s="8">
        <f t="shared" si="9"/>
        <v>1149561932</v>
      </c>
      <c r="P135" s="27">
        <f>'бюджет РБ'!D136</f>
        <v>0</v>
      </c>
      <c r="Q135" s="27">
        <f>'бюджет РБ'!P136</f>
        <v>0</v>
      </c>
      <c r="R135" s="8">
        <f t="shared" si="7"/>
        <v>1149561932</v>
      </c>
    </row>
    <row r="136" spans="1:18" x14ac:dyDescent="0.2">
      <c r="A136" s="58">
        <v>126</v>
      </c>
      <c r="B136" s="6" t="s">
        <v>247</v>
      </c>
      <c r="C136" s="7" t="s">
        <v>248</v>
      </c>
      <c r="D136" s="8">
        <f>'КС '!D134</f>
        <v>884690983</v>
      </c>
      <c r="E136" s="8">
        <f>ДС!D133</f>
        <v>57741512</v>
      </c>
      <c r="F136" s="8">
        <f t="shared" si="8"/>
        <v>108332446</v>
      </c>
      <c r="G136" s="8">
        <f>'АПУ профилактика'!D135</f>
        <v>49349524</v>
      </c>
      <c r="H136" s="8">
        <f>'АПУ в неотл.форме'!D134</f>
        <v>21285245</v>
      </c>
      <c r="I136" s="8">
        <f>'АПУ обращения'!D135</f>
        <v>5999282</v>
      </c>
      <c r="J136" s="8">
        <f>'ОДИ ПГГ'!D134</f>
        <v>31698395</v>
      </c>
      <c r="K136" s="8">
        <f>'ОДИ МЗ РБ'!D134</f>
        <v>0</v>
      </c>
      <c r="L136" s="8">
        <f>ФАП!D134</f>
        <v>0</v>
      </c>
      <c r="M136" s="8">
        <f>СМП!D134</f>
        <v>0</v>
      </c>
      <c r="N136" s="8">
        <f>Гемодиализ!D134</f>
        <v>21715648</v>
      </c>
      <c r="O136" s="8">
        <f t="shared" si="9"/>
        <v>1072480589</v>
      </c>
      <c r="P136" s="27">
        <f>'бюджет РБ'!D137</f>
        <v>3325490</v>
      </c>
      <c r="Q136" s="27">
        <f>'бюджет РБ'!P137</f>
        <v>0</v>
      </c>
      <c r="R136" s="8">
        <f t="shared" si="7"/>
        <v>1075806079</v>
      </c>
    </row>
    <row r="137" spans="1:18" x14ac:dyDescent="0.2">
      <c r="A137" s="58">
        <v>127</v>
      </c>
      <c r="B137" s="10" t="s">
        <v>249</v>
      </c>
      <c r="C137" s="11" t="s">
        <v>250</v>
      </c>
      <c r="D137" s="8">
        <f>'КС '!D135</f>
        <v>547854245</v>
      </c>
      <c r="E137" s="8">
        <f>ДС!D134</f>
        <v>245764308</v>
      </c>
      <c r="F137" s="8">
        <f t="shared" si="8"/>
        <v>30390921</v>
      </c>
      <c r="G137" s="8">
        <f>'АПУ профилактика'!D136</f>
        <v>1844640</v>
      </c>
      <c r="H137" s="8">
        <f>'АПУ в неотл.форме'!D135</f>
        <v>8993151</v>
      </c>
      <c r="I137" s="8">
        <f>'АПУ обращения'!D136</f>
        <v>19553130</v>
      </c>
      <c r="J137" s="8">
        <f>'ОДИ ПГГ'!D135</f>
        <v>0</v>
      </c>
      <c r="K137" s="8">
        <f>'ОДИ МЗ РБ'!D135</f>
        <v>0</v>
      </c>
      <c r="L137" s="8">
        <f>ФАП!D135</f>
        <v>0</v>
      </c>
      <c r="M137" s="8">
        <f>СМП!D135</f>
        <v>0</v>
      </c>
      <c r="N137" s="8">
        <f>Гемодиализ!D135</f>
        <v>0</v>
      </c>
      <c r="O137" s="8">
        <f t="shared" si="9"/>
        <v>824009474</v>
      </c>
      <c r="P137" s="27">
        <f>'бюджет РБ'!D138</f>
        <v>0</v>
      </c>
      <c r="Q137" s="27">
        <f>'бюджет РБ'!P138</f>
        <v>0</v>
      </c>
      <c r="R137" s="8">
        <f t="shared" si="7"/>
        <v>824009474</v>
      </c>
    </row>
    <row r="138" spans="1:18" x14ac:dyDescent="0.2">
      <c r="A138" s="58">
        <v>128</v>
      </c>
      <c r="B138" s="6" t="s">
        <v>251</v>
      </c>
      <c r="C138" s="11" t="s">
        <v>323</v>
      </c>
      <c r="D138" s="8">
        <f>'КС '!D136</f>
        <v>197278137</v>
      </c>
      <c r="E138" s="8">
        <f>ДС!D135</f>
        <v>38978200</v>
      </c>
      <c r="F138" s="8">
        <f t="shared" si="8"/>
        <v>109780654</v>
      </c>
      <c r="G138" s="8">
        <f>'АПУ профилактика'!D137</f>
        <v>21804946</v>
      </c>
      <c r="H138" s="8">
        <f>'АПУ в неотл.форме'!D136</f>
        <v>0</v>
      </c>
      <c r="I138" s="8">
        <f>'АПУ обращения'!D137</f>
        <v>60478982</v>
      </c>
      <c r="J138" s="8">
        <f>'ОДИ ПГГ'!D136</f>
        <v>27496726</v>
      </c>
      <c r="K138" s="8">
        <f>'ОДИ МЗ РБ'!D136</f>
        <v>0</v>
      </c>
      <c r="L138" s="8">
        <f>ФАП!D136</f>
        <v>0</v>
      </c>
      <c r="M138" s="8">
        <f>СМП!D136</f>
        <v>0</v>
      </c>
      <c r="N138" s="8">
        <f>Гемодиализ!D136</f>
        <v>0</v>
      </c>
      <c r="O138" s="8">
        <f t="shared" si="9"/>
        <v>346036991</v>
      </c>
      <c r="P138" s="27">
        <f>'бюджет РБ'!D139</f>
        <v>104814872</v>
      </c>
      <c r="Q138" s="27">
        <f>'бюджет РБ'!P139</f>
        <v>0</v>
      </c>
      <c r="R138" s="8">
        <f t="shared" si="7"/>
        <v>450851863</v>
      </c>
    </row>
    <row r="139" spans="1:18" ht="24" customHeight="1" x14ac:dyDescent="0.2">
      <c r="A139" s="58">
        <v>129</v>
      </c>
      <c r="B139" s="12" t="s">
        <v>252</v>
      </c>
      <c r="C139" s="13" t="s">
        <v>253</v>
      </c>
      <c r="D139" s="8">
        <f>'КС '!D137</f>
        <v>846681079</v>
      </c>
      <c r="E139" s="8">
        <f>ДС!D136</f>
        <v>27200866</v>
      </c>
      <c r="F139" s="8">
        <f t="shared" si="8"/>
        <v>91123590</v>
      </c>
      <c r="G139" s="8">
        <f>'АПУ профилактика'!D138</f>
        <v>15337651</v>
      </c>
      <c r="H139" s="8">
        <f>'АПУ в неотл.форме'!D137</f>
        <v>0</v>
      </c>
      <c r="I139" s="8">
        <f>'АПУ обращения'!D138</f>
        <v>54041824</v>
      </c>
      <c r="J139" s="8">
        <f>'ОДИ ПГГ'!D137</f>
        <v>14134915</v>
      </c>
      <c r="K139" s="8">
        <f>'ОДИ МЗ РБ'!D137</f>
        <v>7609200</v>
      </c>
      <c r="L139" s="8">
        <f>ФАП!D137</f>
        <v>0</v>
      </c>
      <c r="M139" s="8">
        <f>СМП!D137</f>
        <v>0</v>
      </c>
      <c r="N139" s="8">
        <f>Гемодиализ!D137</f>
        <v>0</v>
      </c>
      <c r="O139" s="8">
        <f t="shared" si="9"/>
        <v>965005535</v>
      </c>
      <c r="P139" s="27">
        <f>'бюджет РБ'!D140</f>
        <v>0</v>
      </c>
      <c r="Q139" s="27">
        <f>'бюджет РБ'!P140</f>
        <v>0</v>
      </c>
      <c r="R139" s="8">
        <f t="shared" ref="R139:R147" si="10">O139+P139+Q139</f>
        <v>965005535</v>
      </c>
    </row>
    <row r="140" spans="1:18" x14ac:dyDescent="0.2">
      <c r="A140" s="58">
        <v>130</v>
      </c>
      <c r="B140" s="10" t="s">
        <v>254</v>
      </c>
      <c r="C140" s="11" t="s">
        <v>255</v>
      </c>
      <c r="D140" s="8">
        <f>'КС '!D138</f>
        <v>0</v>
      </c>
      <c r="E140" s="8">
        <f>ДС!D137</f>
        <v>51179847</v>
      </c>
      <c r="F140" s="8">
        <f t="shared" ref="F140:F147" si="11">G140+H140+I140+J140+K140+L140</f>
        <v>108605423</v>
      </c>
      <c r="G140" s="8">
        <f>'АПУ профилактика'!D139</f>
        <v>34594684</v>
      </c>
      <c r="H140" s="8">
        <f>'АПУ в неотл.форме'!D138</f>
        <v>0</v>
      </c>
      <c r="I140" s="8">
        <f>'АПУ обращения'!D139</f>
        <v>0</v>
      </c>
      <c r="J140" s="8">
        <f>'ОДИ ПГГ'!D138</f>
        <v>69561739</v>
      </c>
      <c r="K140" s="8">
        <f>'ОДИ МЗ РБ'!D138</f>
        <v>4449000</v>
      </c>
      <c r="L140" s="8">
        <f>ФАП!D138</f>
        <v>0</v>
      </c>
      <c r="M140" s="8">
        <f>СМП!D138</f>
        <v>0</v>
      </c>
      <c r="N140" s="8">
        <f>Гемодиализ!D138</f>
        <v>0</v>
      </c>
      <c r="O140" s="8">
        <f t="shared" ref="O140:O147" si="12">D140+E140+F140+M140+N140</f>
        <v>159785270</v>
      </c>
      <c r="P140" s="27">
        <f>'бюджет РБ'!D141</f>
        <v>0</v>
      </c>
      <c r="Q140" s="27">
        <f>'бюджет РБ'!P141</f>
        <v>0</v>
      </c>
      <c r="R140" s="8">
        <f t="shared" si="10"/>
        <v>159785270</v>
      </c>
    </row>
    <row r="141" spans="1:18" x14ac:dyDescent="0.2">
      <c r="A141" s="58">
        <v>131</v>
      </c>
      <c r="B141" s="10" t="s">
        <v>256</v>
      </c>
      <c r="C141" s="11" t="s">
        <v>257</v>
      </c>
      <c r="D141" s="8">
        <f>'КС '!D139</f>
        <v>0</v>
      </c>
      <c r="E141" s="8">
        <f>ДС!D138</f>
        <v>25870980</v>
      </c>
      <c r="F141" s="8">
        <f t="shared" si="11"/>
        <v>84219751</v>
      </c>
      <c r="G141" s="8">
        <f>'АПУ профилактика'!D140</f>
        <v>13871086</v>
      </c>
      <c r="H141" s="8">
        <f>'АПУ в неотл.форме'!D139</f>
        <v>0</v>
      </c>
      <c r="I141" s="8">
        <f>'АПУ обращения'!D140</f>
        <v>70348665</v>
      </c>
      <c r="J141" s="8">
        <f>'ОДИ ПГГ'!D139</f>
        <v>0</v>
      </c>
      <c r="K141" s="8">
        <f>'ОДИ МЗ РБ'!D139</f>
        <v>0</v>
      </c>
      <c r="L141" s="8">
        <f>ФАП!D139</f>
        <v>0</v>
      </c>
      <c r="M141" s="8">
        <f>СМП!D139</f>
        <v>0</v>
      </c>
      <c r="N141" s="8">
        <f>Гемодиализ!D139</f>
        <v>0</v>
      </c>
      <c r="O141" s="8">
        <f t="shared" si="12"/>
        <v>110090731</v>
      </c>
      <c r="P141" s="27">
        <f>'бюджет РБ'!D142</f>
        <v>0</v>
      </c>
      <c r="Q141" s="27">
        <f>'бюджет РБ'!P142</f>
        <v>0</v>
      </c>
      <c r="R141" s="8">
        <f t="shared" si="10"/>
        <v>110090731</v>
      </c>
    </row>
    <row r="142" spans="1:18" x14ac:dyDescent="0.2">
      <c r="A142" s="58">
        <v>132</v>
      </c>
      <c r="B142" s="10" t="s">
        <v>258</v>
      </c>
      <c r="C142" s="11" t="s">
        <v>259</v>
      </c>
      <c r="D142" s="8">
        <f>'КС '!D140</f>
        <v>304108355.19999999</v>
      </c>
      <c r="E142" s="8">
        <f>ДС!D139</f>
        <v>19404000</v>
      </c>
      <c r="F142" s="8">
        <f t="shared" si="11"/>
        <v>31635002</v>
      </c>
      <c r="G142" s="8">
        <f>'АПУ профилактика'!D141</f>
        <v>22153360</v>
      </c>
      <c r="H142" s="8">
        <f>'АПУ в неотл.форме'!D140</f>
        <v>0</v>
      </c>
      <c r="I142" s="8">
        <f>'АПУ обращения'!D141</f>
        <v>0</v>
      </c>
      <c r="J142" s="8">
        <f>'ОДИ ПГГ'!D140</f>
        <v>9481642</v>
      </c>
      <c r="K142" s="8">
        <f>'ОДИ МЗ РБ'!D140</f>
        <v>0</v>
      </c>
      <c r="L142" s="8">
        <f>ФАП!D140</f>
        <v>0</v>
      </c>
      <c r="M142" s="8">
        <f>СМП!D140</f>
        <v>0</v>
      </c>
      <c r="N142" s="8">
        <f>Гемодиализ!D140</f>
        <v>0</v>
      </c>
      <c r="O142" s="8">
        <f t="shared" si="12"/>
        <v>355147357.19999999</v>
      </c>
      <c r="P142" s="27">
        <f>'бюджет РБ'!D143</f>
        <v>55965739</v>
      </c>
      <c r="Q142" s="27">
        <f>'бюджет РБ'!P143</f>
        <v>0</v>
      </c>
      <c r="R142" s="8">
        <f t="shared" si="10"/>
        <v>411113096.19999999</v>
      </c>
    </row>
    <row r="143" spans="1:18" ht="13.5" customHeight="1" x14ac:dyDescent="0.2">
      <c r="A143" s="58">
        <v>133</v>
      </c>
      <c r="B143" s="12" t="s">
        <v>260</v>
      </c>
      <c r="C143" s="13" t="s">
        <v>324</v>
      </c>
      <c r="D143" s="8">
        <f>'КС '!D141</f>
        <v>1022737234</v>
      </c>
      <c r="E143" s="8">
        <f>ДС!D140</f>
        <v>36283787</v>
      </c>
      <c r="F143" s="8">
        <f t="shared" si="11"/>
        <v>329222337</v>
      </c>
      <c r="G143" s="8">
        <f>'АПУ профилактика'!D142</f>
        <v>87538578</v>
      </c>
      <c r="H143" s="8">
        <f>'АПУ в неотл.форме'!D141</f>
        <v>38431024</v>
      </c>
      <c r="I143" s="8">
        <f>'АПУ обращения'!D142</f>
        <v>108431285</v>
      </c>
      <c r="J143" s="8">
        <f>'ОДИ ПГГ'!D141</f>
        <v>94821450</v>
      </c>
      <c r="K143" s="8">
        <f>'ОДИ МЗ РБ'!D141</f>
        <v>0</v>
      </c>
      <c r="L143" s="8">
        <f>ФАП!D141</f>
        <v>0</v>
      </c>
      <c r="M143" s="8">
        <f>СМП!D141</f>
        <v>0</v>
      </c>
      <c r="N143" s="8">
        <f>Гемодиализ!D141</f>
        <v>189995</v>
      </c>
      <c r="O143" s="8">
        <f t="shared" si="12"/>
        <v>1388433353</v>
      </c>
      <c r="P143" s="27">
        <f>'бюджет РБ'!D144</f>
        <v>1337237</v>
      </c>
      <c r="Q143" s="27">
        <f>'бюджет РБ'!P144</f>
        <v>0</v>
      </c>
      <c r="R143" s="8">
        <f t="shared" si="10"/>
        <v>1389770590</v>
      </c>
    </row>
    <row r="144" spans="1:18" x14ac:dyDescent="0.2">
      <c r="A144" s="58">
        <v>134</v>
      </c>
      <c r="B144" s="9" t="s">
        <v>261</v>
      </c>
      <c r="C144" s="13" t="s">
        <v>262</v>
      </c>
      <c r="D144" s="8">
        <f>'КС '!D142</f>
        <v>949408526</v>
      </c>
      <c r="E144" s="8">
        <f>ДС!D141</f>
        <v>64721889</v>
      </c>
      <c r="F144" s="8">
        <f t="shared" si="11"/>
        <v>525639822</v>
      </c>
      <c r="G144" s="8">
        <f>'АПУ профилактика'!D143</f>
        <v>197854775</v>
      </c>
      <c r="H144" s="8">
        <f>'АПУ в неотл.форме'!D142</f>
        <v>55726331</v>
      </c>
      <c r="I144" s="8">
        <f>'АПУ обращения'!D143</f>
        <v>210930324</v>
      </c>
      <c r="J144" s="8">
        <f>'ОДИ ПГГ'!D142</f>
        <v>43882444</v>
      </c>
      <c r="K144" s="8">
        <f>'ОДИ МЗ РБ'!D142</f>
        <v>0</v>
      </c>
      <c r="L144" s="8">
        <f>ФАП!D142</f>
        <v>17245948</v>
      </c>
      <c r="M144" s="8">
        <f>СМП!D142</f>
        <v>0</v>
      </c>
      <c r="N144" s="8">
        <f>Гемодиализ!D142</f>
        <v>569985</v>
      </c>
      <c r="O144" s="8">
        <f t="shared" si="12"/>
        <v>1540340222</v>
      </c>
      <c r="P144" s="27">
        <f>'бюджет РБ'!D145</f>
        <v>12955375</v>
      </c>
      <c r="Q144" s="27">
        <f>'бюджет РБ'!P145</f>
        <v>16866</v>
      </c>
      <c r="R144" s="8">
        <f t="shared" si="10"/>
        <v>1553312463</v>
      </c>
    </row>
    <row r="145" spans="1:18" x14ac:dyDescent="0.2">
      <c r="A145" s="58">
        <v>135</v>
      </c>
      <c r="B145" s="10" t="s">
        <v>263</v>
      </c>
      <c r="C145" s="11" t="s">
        <v>264</v>
      </c>
      <c r="D145" s="8">
        <f>'КС '!D143</f>
        <v>907675643</v>
      </c>
      <c r="E145" s="8">
        <f>ДС!D142</f>
        <v>24088428</v>
      </c>
      <c r="F145" s="8">
        <f t="shared" si="11"/>
        <v>55460179</v>
      </c>
      <c r="G145" s="8">
        <f>'АПУ профилактика'!D144</f>
        <v>8706688</v>
      </c>
      <c r="H145" s="8">
        <f>'АПУ в неотл.форме'!D143</f>
        <v>3007240</v>
      </c>
      <c r="I145" s="8">
        <f>'АПУ обращения'!D144</f>
        <v>0</v>
      </c>
      <c r="J145" s="8">
        <f>'ОДИ ПГГ'!D143</f>
        <v>43746251</v>
      </c>
      <c r="K145" s="8">
        <f>'ОДИ МЗ РБ'!D143</f>
        <v>0</v>
      </c>
      <c r="L145" s="8">
        <f>ФАП!D143</f>
        <v>0</v>
      </c>
      <c r="M145" s="8">
        <f>СМП!D143</f>
        <v>0</v>
      </c>
      <c r="N145" s="8">
        <f>Гемодиализ!D143</f>
        <v>1899950</v>
      </c>
      <c r="O145" s="8">
        <f t="shared" si="12"/>
        <v>989124200</v>
      </c>
      <c r="P145" s="27">
        <f>'бюджет РБ'!D146</f>
        <v>0</v>
      </c>
      <c r="Q145" s="27">
        <f>'бюджет РБ'!P146</f>
        <v>0</v>
      </c>
      <c r="R145" s="8">
        <f t="shared" si="10"/>
        <v>989124200</v>
      </c>
    </row>
    <row r="146" spans="1:18" x14ac:dyDescent="0.2">
      <c r="A146" s="58">
        <v>136</v>
      </c>
      <c r="B146" s="6" t="s">
        <v>265</v>
      </c>
      <c r="C146" s="7" t="s">
        <v>266</v>
      </c>
      <c r="D146" s="8">
        <f>'КС '!D144</f>
        <v>0</v>
      </c>
      <c r="E146" s="8">
        <f>ДС!D143</f>
        <v>0</v>
      </c>
      <c r="F146" s="8">
        <f t="shared" si="11"/>
        <v>43700949</v>
      </c>
      <c r="G146" s="8">
        <f>'АПУ профилактика'!D145</f>
        <v>10616237</v>
      </c>
      <c r="H146" s="8">
        <f>'АПУ в неотл.форме'!D144</f>
        <v>0</v>
      </c>
      <c r="I146" s="8">
        <f>'АПУ обращения'!D145</f>
        <v>33084712</v>
      </c>
      <c r="J146" s="8">
        <f>'ОДИ ПГГ'!D144</f>
        <v>0</v>
      </c>
      <c r="K146" s="8">
        <f>'ОДИ МЗ РБ'!D144</f>
        <v>0</v>
      </c>
      <c r="L146" s="8">
        <f>ФАП!D144</f>
        <v>0</v>
      </c>
      <c r="M146" s="8">
        <f>СМП!D144</f>
        <v>0</v>
      </c>
      <c r="N146" s="8">
        <f>Гемодиализ!D144</f>
        <v>0</v>
      </c>
      <c r="O146" s="8">
        <f t="shared" si="12"/>
        <v>43700949</v>
      </c>
      <c r="P146" s="27">
        <f>'бюджет РБ'!D147</f>
        <v>0</v>
      </c>
      <c r="Q146" s="27">
        <f>'бюджет РБ'!P147</f>
        <v>0</v>
      </c>
      <c r="R146" s="8">
        <f t="shared" si="10"/>
        <v>43700949</v>
      </c>
    </row>
    <row r="147" spans="1:18" ht="10.5" customHeight="1" x14ac:dyDescent="0.2">
      <c r="A147" s="58">
        <v>137</v>
      </c>
      <c r="B147" s="76" t="s">
        <v>267</v>
      </c>
      <c r="C147" s="69" t="s">
        <v>268</v>
      </c>
      <c r="D147" s="8">
        <f>'КС '!D145</f>
        <v>0</v>
      </c>
      <c r="E147" s="8">
        <f>ДС!D144</f>
        <v>301387495</v>
      </c>
      <c r="F147" s="8">
        <f t="shared" si="11"/>
        <v>245655693</v>
      </c>
      <c r="G147" s="8">
        <f>'АПУ профилактика'!D146</f>
        <v>0</v>
      </c>
      <c r="H147" s="8">
        <f>'АПУ в неотл.форме'!D145</f>
        <v>0</v>
      </c>
      <c r="I147" s="8">
        <f>'АПУ обращения'!D146</f>
        <v>0</v>
      </c>
      <c r="J147" s="8">
        <f>'ОДИ ПГГ'!D145</f>
        <v>0</v>
      </c>
      <c r="K147" s="8">
        <f>'ОДИ МЗ РБ'!D145</f>
        <v>245655693</v>
      </c>
      <c r="L147" s="8">
        <f>ФАП!D145</f>
        <v>0</v>
      </c>
      <c r="M147" s="8">
        <f>СМП!D145</f>
        <v>0</v>
      </c>
      <c r="N147" s="8">
        <f>Гемодиализ!D145</f>
        <v>0</v>
      </c>
      <c r="O147" s="8">
        <f t="shared" si="12"/>
        <v>547043188</v>
      </c>
      <c r="P147" s="27">
        <f>'бюджет РБ'!D148</f>
        <v>75396000</v>
      </c>
      <c r="Q147" s="27">
        <f>'бюджет РБ'!P148</f>
        <v>0</v>
      </c>
      <c r="R147" s="8">
        <f t="shared" si="10"/>
        <v>622439188</v>
      </c>
    </row>
  </sheetData>
  <mergeCells count="17">
    <mergeCell ref="Q4:Q7"/>
    <mergeCell ref="A8:C8"/>
    <mergeCell ref="D4:O4"/>
    <mergeCell ref="A2:R2"/>
    <mergeCell ref="F5:L5"/>
    <mergeCell ref="F6:F7"/>
    <mergeCell ref="G6:L6"/>
    <mergeCell ref="A4:A7"/>
    <mergeCell ref="B4:B7"/>
    <mergeCell ref="C4:C7"/>
    <mergeCell ref="D5:D7"/>
    <mergeCell ref="E5:E7"/>
    <mergeCell ref="P4:P7"/>
    <mergeCell ref="R4:R7"/>
    <mergeCell ref="M5:M7"/>
    <mergeCell ref="N5:N7"/>
    <mergeCell ref="O5:O7"/>
  </mergeCells>
  <pageMargins left="0.19685039370078741" right="0" top="0.19685039370078741" bottom="0" header="0" footer="0"/>
  <pageSetup paperSize="9" scale="67" fitToHeight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8"/>
  <sheetViews>
    <sheetView zoomScale="110" zoomScaleNormal="110" workbookViewId="0">
      <pane xSplit="4" ySplit="5" topLeftCell="E6" activePane="bottomRight" state="frozen"/>
      <selection pane="topRight" activeCell="D1" sqref="D1"/>
      <selection pane="bottomLeft" activeCell="A7" sqref="A7"/>
      <selection pane="bottomRight" activeCell="D21" sqref="D21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1.85546875" style="2" customWidth="1"/>
    <col min="5" max="5" width="13" style="3" customWidth="1"/>
    <col min="6" max="7" width="11" style="3" customWidth="1"/>
    <col min="8" max="8" width="12.140625" style="3" customWidth="1"/>
    <col min="9" max="9" width="11.7109375" style="3" customWidth="1"/>
    <col min="10" max="16384" width="9.140625" style="3"/>
  </cols>
  <sheetData>
    <row r="2" spans="1:10" ht="30" customHeight="1" x14ac:dyDescent="0.2">
      <c r="A2" s="202" t="s">
        <v>334</v>
      </c>
      <c r="B2" s="202"/>
      <c r="C2" s="202"/>
      <c r="D2" s="202"/>
      <c r="E2" s="202"/>
      <c r="F2" s="202"/>
      <c r="G2" s="202"/>
      <c r="H2" s="202"/>
      <c r="I2" s="32"/>
      <c r="J2" s="32"/>
    </row>
    <row r="3" spans="1:10" x14ac:dyDescent="0.2">
      <c r="C3" s="4"/>
      <c r="D3" s="4"/>
    </row>
    <row r="4" spans="1:10" s="5" customFormat="1" ht="24.75" customHeight="1" x14ac:dyDescent="0.2">
      <c r="A4" s="194" t="s">
        <v>0</v>
      </c>
      <c r="B4" s="194" t="s">
        <v>1</v>
      </c>
      <c r="C4" s="194" t="s">
        <v>2</v>
      </c>
      <c r="D4" s="203" t="s">
        <v>270</v>
      </c>
      <c r="E4" s="205" t="s">
        <v>316</v>
      </c>
      <c r="F4" s="205"/>
      <c r="G4" s="205"/>
      <c r="H4" s="205"/>
    </row>
    <row r="5" spans="1:10" ht="82.5" customHeight="1" x14ac:dyDescent="0.2">
      <c r="A5" s="195"/>
      <c r="B5" s="195"/>
      <c r="C5" s="195"/>
      <c r="D5" s="204"/>
      <c r="E5" s="21" t="s">
        <v>279</v>
      </c>
      <c r="F5" s="21" t="s">
        <v>280</v>
      </c>
      <c r="G5" s="21" t="s">
        <v>281</v>
      </c>
      <c r="H5" s="21" t="s">
        <v>282</v>
      </c>
    </row>
    <row r="6" spans="1:10" ht="12" customHeight="1" x14ac:dyDescent="0.2">
      <c r="A6" s="181" t="s">
        <v>270</v>
      </c>
      <c r="B6" s="181"/>
      <c r="C6" s="181"/>
      <c r="D6" s="37">
        <f>D8+D7</f>
        <v>320791888</v>
      </c>
      <c r="E6" s="37">
        <f t="shared" ref="E6:H6" si="0">E8+E7</f>
        <v>27020080</v>
      </c>
      <c r="F6" s="37">
        <f t="shared" si="0"/>
        <v>1612000</v>
      </c>
      <c r="G6" s="37">
        <f t="shared" si="0"/>
        <v>245655693</v>
      </c>
      <c r="H6" s="37">
        <f t="shared" si="0"/>
        <v>46504115</v>
      </c>
      <c r="I6" s="33"/>
      <c r="J6" s="33"/>
    </row>
    <row r="7" spans="1:10" ht="12" customHeight="1" x14ac:dyDescent="0.2">
      <c r="A7" s="179" t="s">
        <v>269</v>
      </c>
      <c r="B7" s="172"/>
      <c r="C7" s="180"/>
      <c r="D7" s="36">
        <f t="shared" ref="D7" si="1">E7+F7+G7+H7</f>
        <v>0</v>
      </c>
      <c r="E7" s="19"/>
      <c r="F7" s="19"/>
      <c r="G7" s="19"/>
      <c r="H7" s="19"/>
      <c r="I7" s="33"/>
      <c r="J7" s="33"/>
    </row>
    <row r="8" spans="1:10" ht="12" customHeight="1" x14ac:dyDescent="0.2">
      <c r="A8" s="179" t="s">
        <v>313</v>
      </c>
      <c r="B8" s="172"/>
      <c r="C8" s="180"/>
      <c r="D8" s="37">
        <f>SUM(D9:D145)</f>
        <v>320791888</v>
      </c>
      <c r="E8" s="37">
        <f>SUM(E9:E145)</f>
        <v>27020080</v>
      </c>
      <c r="F8" s="37">
        <f>SUM(F9:F145)</f>
        <v>1612000</v>
      </c>
      <c r="G8" s="37">
        <f>SUM(G9:G145)</f>
        <v>245655693</v>
      </c>
      <c r="H8" s="37">
        <f>SUM(H9:H145)</f>
        <v>46504115</v>
      </c>
      <c r="I8" s="33"/>
      <c r="J8" s="33"/>
    </row>
    <row r="9" spans="1:10" ht="12" customHeight="1" x14ac:dyDescent="0.2">
      <c r="A9" s="58">
        <v>1</v>
      </c>
      <c r="B9" s="6" t="s">
        <v>3</v>
      </c>
      <c r="C9" s="7" t="s">
        <v>4</v>
      </c>
      <c r="D9" s="38">
        <f>E9+F9+G9+H9</f>
        <v>0</v>
      </c>
      <c r="E9" s="8">
        <v>0</v>
      </c>
      <c r="F9" s="8">
        <v>0</v>
      </c>
      <c r="G9" s="8">
        <v>0</v>
      </c>
      <c r="H9" s="8">
        <v>0</v>
      </c>
      <c r="I9" s="33"/>
      <c r="J9" s="33"/>
    </row>
    <row r="10" spans="1:10" x14ac:dyDescent="0.2">
      <c r="A10" s="58">
        <v>2</v>
      </c>
      <c r="B10" s="9" t="s">
        <v>5</v>
      </c>
      <c r="C10" s="7" t="s">
        <v>6</v>
      </c>
      <c r="D10" s="38">
        <f t="shared" ref="D10:D73" si="2">E10+F10+G10+H10</f>
        <v>0</v>
      </c>
      <c r="E10" s="8">
        <v>0</v>
      </c>
      <c r="F10" s="8">
        <v>0</v>
      </c>
      <c r="G10" s="8">
        <v>0</v>
      </c>
      <c r="H10" s="8">
        <v>0</v>
      </c>
      <c r="I10" s="33"/>
      <c r="J10" s="33"/>
    </row>
    <row r="11" spans="1:10" x14ac:dyDescent="0.2">
      <c r="A11" s="58">
        <v>3</v>
      </c>
      <c r="B11" s="10" t="s">
        <v>7</v>
      </c>
      <c r="C11" s="11" t="s">
        <v>8</v>
      </c>
      <c r="D11" s="39">
        <f t="shared" si="2"/>
        <v>1294240</v>
      </c>
      <c r="E11" s="8">
        <v>0</v>
      </c>
      <c r="F11" s="8">
        <v>0</v>
      </c>
      <c r="G11" s="8">
        <v>0</v>
      </c>
      <c r="H11" s="8">
        <v>1294240</v>
      </c>
      <c r="I11" s="33"/>
      <c r="J11" s="33"/>
    </row>
    <row r="12" spans="1:10" ht="14.25" customHeight="1" x14ac:dyDescent="0.2">
      <c r="A12" s="58">
        <v>4</v>
      </c>
      <c r="B12" s="6" t="s">
        <v>9</v>
      </c>
      <c r="C12" s="7" t="s">
        <v>10</v>
      </c>
      <c r="D12" s="38">
        <f t="shared" si="2"/>
        <v>0</v>
      </c>
      <c r="E12" s="8">
        <v>0</v>
      </c>
      <c r="F12" s="8">
        <v>0</v>
      </c>
      <c r="G12" s="8">
        <v>0</v>
      </c>
      <c r="H12" s="8">
        <v>0</v>
      </c>
      <c r="I12" s="33"/>
      <c r="J12" s="33"/>
    </row>
    <row r="13" spans="1:10" x14ac:dyDescent="0.2">
      <c r="A13" s="58">
        <v>5</v>
      </c>
      <c r="B13" s="6" t="s">
        <v>11</v>
      </c>
      <c r="C13" s="7" t="s">
        <v>12</v>
      </c>
      <c r="D13" s="38">
        <f t="shared" si="2"/>
        <v>0</v>
      </c>
      <c r="E13" s="8">
        <v>0</v>
      </c>
      <c r="F13" s="8">
        <v>0</v>
      </c>
      <c r="G13" s="8">
        <v>0</v>
      </c>
      <c r="H13" s="8">
        <v>0</v>
      </c>
      <c r="I13" s="33"/>
      <c r="J13" s="33"/>
    </row>
    <row r="14" spans="1:10" x14ac:dyDescent="0.2">
      <c r="A14" s="58">
        <v>6</v>
      </c>
      <c r="B14" s="10" t="s">
        <v>13</v>
      </c>
      <c r="C14" s="11" t="s">
        <v>14</v>
      </c>
      <c r="D14" s="39">
        <f t="shared" si="2"/>
        <v>3029100</v>
      </c>
      <c r="E14" s="8">
        <v>0</v>
      </c>
      <c r="F14" s="8">
        <v>0</v>
      </c>
      <c r="G14" s="8">
        <v>0</v>
      </c>
      <c r="H14" s="8">
        <v>3029100</v>
      </c>
      <c r="I14" s="33"/>
      <c r="J14" s="33"/>
    </row>
    <row r="15" spans="1:10" x14ac:dyDescent="0.2">
      <c r="A15" s="58">
        <v>7</v>
      </c>
      <c r="B15" s="12" t="s">
        <v>15</v>
      </c>
      <c r="C15" s="13" t="s">
        <v>16</v>
      </c>
      <c r="D15" s="40">
        <f t="shared" si="2"/>
        <v>0</v>
      </c>
      <c r="E15" s="8">
        <v>0</v>
      </c>
      <c r="F15" s="8">
        <v>0</v>
      </c>
      <c r="G15" s="8">
        <v>0</v>
      </c>
      <c r="H15" s="8">
        <v>0</v>
      </c>
      <c r="I15" s="33"/>
      <c r="J15" s="33"/>
    </row>
    <row r="16" spans="1:10" x14ac:dyDescent="0.2">
      <c r="A16" s="58">
        <v>8</v>
      </c>
      <c r="B16" s="10" t="s">
        <v>17</v>
      </c>
      <c r="C16" s="11" t="s">
        <v>18</v>
      </c>
      <c r="D16" s="39">
        <f t="shared" si="2"/>
        <v>0</v>
      </c>
      <c r="E16" s="8">
        <v>0</v>
      </c>
      <c r="F16" s="8">
        <v>0</v>
      </c>
      <c r="G16" s="8">
        <v>0</v>
      </c>
      <c r="H16" s="8">
        <v>0</v>
      </c>
      <c r="I16" s="33"/>
      <c r="J16" s="33"/>
    </row>
    <row r="17" spans="1:10" x14ac:dyDescent="0.2">
      <c r="A17" s="58">
        <v>9</v>
      </c>
      <c r="B17" s="10" t="s">
        <v>19</v>
      </c>
      <c r="C17" s="11" t="s">
        <v>20</v>
      </c>
      <c r="D17" s="39">
        <f t="shared" si="2"/>
        <v>0</v>
      </c>
      <c r="E17" s="8">
        <v>0</v>
      </c>
      <c r="F17" s="8">
        <v>0</v>
      </c>
      <c r="G17" s="8">
        <v>0</v>
      </c>
      <c r="H17" s="8">
        <v>0</v>
      </c>
      <c r="I17" s="33"/>
      <c r="J17" s="33"/>
    </row>
    <row r="18" spans="1:10" x14ac:dyDescent="0.2">
      <c r="A18" s="58">
        <v>10</v>
      </c>
      <c r="B18" s="10" t="s">
        <v>21</v>
      </c>
      <c r="C18" s="11" t="s">
        <v>22</v>
      </c>
      <c r="D18" s="39">
        <f t="shared" si="2"/>
        <v>0</v>
      </c>
      <c r="E18" s="8">
        <v>0</v>
      </c>
      <c r="F18" s="8">
        <v>0</v>
      </c>
      <c r="G18" s="8">
        <v>0</v>
      </c>
      <c r="H18" s="8">
        <v>0</v>
      </c>
      <c r="I18" s="33"/>
      <c r="J18" s="33"/>
    </row>
    <row r="19" spans="1:10" x14ac:dyDescent="0.2">
      <c r="A19" s="58">
        <v>11</v>
      </c>
      <c r="B19" s="10" t="s">
        <v>23</v>
      </c>
      <c r="C19" s="11" t="s">
        <v>24</v>
      </c>
      <c r="D19" s="39">
        <f t="shared" si="2"/>
        <v>0</v>
      </c>
      <c r="E19" s="8">
        <v>0</v>
      </c>
      <c r="F19" s="8">
        <v>0</v>
      </c>
      <c r="G19" s="8">
        <v>0</v>
      </c>
      <c r="H19" s="8">
        <v>0</v>
      </c>
      <c r="I19" s="33"/>
      <c r="J19" s="33"/>
    </row>
    <row r="20" spans="1:10" x14ac:dyDescent="0.2">
      <c r="A20" s="58">
        <v>12</v>
      </c>
      <c r="B20" s="10" t="s">
        <v>25</v>
      </c>
      <c r="C20" s="11" t="s">
        <v>26</v>
      </c>
      <c r="D20" s="39">
        <f t="shared" si="2"/>
        <v>0</v>
      </c>
      <c r="E20" s="8">
        <v>0</v>
      </c>
      <c r="F20" s="8">
        <v>0</v>
      </c>
      <c r="G20" s="8">
        <v>0</v>
      </c>
      <c r="H20" s="8">
        <v>0</v>
      </c>
      <c r="I20" s="33"/>
      <c r="J20" s="33"/>
    </row>
    <row r="21" spans="1:10" x14ac:dyDescent="0.2">
      <c r="A21" s="58">
        <v>13</v>
      </c>
      <c r="B21" s="90" t="s">
        <v>363</v>
      </c>
      <c r="C21" s="7" t="s">
        <v>362</v>
      </c>
      <c r="D21" s="39">
        <f t="shared" si="2"/>
        <v>0</v>
      </c>
      <c r="E21" s="8"/>
      <c r="F21" s="8"/>
      <c r="G21" s="8"/>
      <c r="H21" s="8"/>
      <c r="I21" s="33"/>
      <c r="J21" s="33"/>
    </row>
    <row r="22" spans="1:10" x14ac:dyDescent="0.2">
      <c r="A22" s="58">
        <v>14</v>
      </c>
      <c r="B22" s="6" t="s">
        <v>27</v>
      </c>
      <c r="C22" s="11" t="s">
        <v>28</v>
      </c>
      <c r="D22" s="39">
        <f t="shared" si="2"/>
        <v>0</v>
      </c>
      <c r="E22" s="8">
        <v>0</v>
      </c>
      <c r="F22" s="8">
        <v>0</v>
      </c>
      <c r="G22" s="8">
        <v>0</v>
      </c>
      <c r="H22" s="8">
        <v>0</v>
      </c>
      <c r="I22" s="33"/>
      <c r="J22" s="33"/>
    </row>
    <row r="23" spans="1:10" x14ac:dyDescent="0.2">
      <c r="A23" s="58">
        <v>15</v>
      </c>
      <c r="B23" s="10" t="s">
        <v>29</v>
      </c>
      <c r="C23" s="11" t="s">
        <v>30</v>
      </c>
      <c r="D23" s="39">
        <f t="shared" si="2"/>
        <v>0</v>
      </c>
      <c r="E23" s="8">
        <v>0</v>
      </c>
      <c r="F23" s="8">
        <v>0</v>
      </c>
      <c r="G23" s="8">
        <v>0</v>
      </c>
      <c r="H23" s="8">
        <v>0</v>
      </c>
      <c r="I23" s="33"/>
      <c r="J23" s="33"/>
    </row>
    <row r="24" spans="1:10" x14ac:dyDescent="0.2">
      <c r="A24" s="58">
        <v>16</v>
      </c>
      <c r="B24" s="10" t="s">
        <v>31</v>
      </c>
      <c r="C24" s="11" t="s">
        <v>32</v>
      </c>
      <c r="D24" s="39">
        <f t="shared" si="2"/>
        <v>0</v>
      </c>
      <c r="E24" s="8">
        <v>0</v>
      </c>
      <c r="F24" s="8">
        <v>0</v>
      </c>
      <c r="G24" s="8">
        <v>0</v>
      </c>
      <c r="H24" s="8">
        <v>0</v>
      </c>
      <c r="I24" s="33"/>
      <c r="J24" s="33"/>
    </row>
    <row r="25" spans="1:10" x14ac:dyDescent="0.2">
      <c r="A25" s="58">
        <v>17</v>
      </c>
      <c r="B25" s="10" t="s">
        <v>33</v>
      </c>
      <c r="C25" s="11" t="s">
        <v>34</v>
      </c>
      <c r="D25" s="39">
        <f t="shared" si="2"/>
        <v>0</v>
      </c>
      <c r="E25" s="8">
        <v>0</v>
      </c>
      <c r="F25" s="8">
        <v>0</v>
      </c>
      <c r="G25" s="8">
        <v>0</v>
      </c>
      <c r="H25" s="8">
        <v>0</v>
      </c>
      <c r="I25" s="33"/>
      <c r="J25" s="33"/>
    </row>
    <row r="26" spans="1:10" x14ac:dyDescent="0.2">
      <c r="A26" s="58">
        <v>18</v>
      </c>
      <c r="B26" s="10" t="s">
        <v>35</v>
      </c>
      <c r="C26" s="11" t="s">
        <v>36</v>
      </c>
      <c r="D26" s="39">
        <f t="shared" si="2"/>
        <v>2387150</v>
      </c>
      <c r="E26" s="8">
        <v>0</v>
      </c>
      <c r="F26" s="8">
        <v>0</v>
      </c>
      <c r="G26" s="8">
        <v>0</v>
      </c>
      <c r="H26" s="8">
        <v>2387150</v>
      </c>
      <c r="I26" s="33"/>
      <c r="J26" s="33"/>
    </row>
    <row r="27" spans="1:10" x14ac:dyDescent="0.2">
      <c r="A27" s="58">
        <v>19</v>
      </c>
      <c r="B27" s="6" t="s">
        <v>37</v>
      </c>
      <c r="C27" s="7" t="s">
        <v>38</v>
      </c>
      <c r="D27" s="38">
        <f t="shared" si="2"/>
        <v>0</v>
      </c>
      <c r="E27" s="8">
        <v>0</v>
      </c>
      <c r="F27" s="8">
        <v>0</v>
      </c>
      <c r="G27" s="8">
        <v>0</v>
      </c>
      <c r="H27" s="8">
        <v>0</v>
      </c>
      <c r="I27" s="33"/>
      <c r="J27" s="33"/>
    </row>
    <row r="28" spans="1:10" x14ac:dyDescent="0.2">
      <c r="A28" s="58">
        <v>20</v>
      </c>
      <c r="B28" s="6" t="s">
        <v>39</v>
      </c>
      <c r="C28" s="7" t="s">
        <v>40</v>
      </c>
      <c r="D28" s="38">
        <f t="shared" si="2"/>
        <v>0</v>
      </c>
      <c r="E28" s="8">
        <v>0</v>
      </c>
      <c r="F28" s="8">
        <v>0</v>
      </c>
      <c r="G28" s="8">
        <v>0</v>
      </c>
      <c r="H28" s="8">
        <v>0</v>
      </c>
      <c r="I28" s="33"/>
      <c r="J28" s="33"/>
    </row>
    <row r="29" spans="1:10" x14ac:dyDescent="0.2">
      <c r="A29" s="58">
        <v>21</v>
      </c>
      <c r="B29" s="6" t="s">
        <v>41</v>
      </c>
      <c r="C29" s="7" t="s">
        <v>42</v>
      </c>
      <c r="D29" s="38">
        <f t="shared" si="2"/>
        <v>0</v>
      </c>
      <c r="E29" s="20">
        <v>0</v>
      </c>
      <c r="F29" s="20">
        <v>0</v>
      </c>
      <c r="G29" s="20">
        <v>0</v>
      </c>
      <c r="H29" s="20">
        <v>0</v>
      </c>
      <c r="I29" s="33"/>
      <c r="J29" s="33"/>
    </row>
    <row r="30" spans="1:10" x14ac:dyDescent="0.2">
      <c r="A30" s="58">
        <v>22</v>
      </c>
      <c r="B30" s="6" t="s">
        <v>43</v>
      </c>
      <c r="C30" s="7" t="s">
        <v>44</v>
      </c>
      <c r="D30" s="38">
        <f t="shared" si="2"/>
        <v>2388000</v>
      </c>
      <c r="E30" s="8">
        <v>0</v>
      </c>
      <c r="F30" s="8">
        <v>0</v>
      </c>
      <c r="G30" s="8">
        <v>0</v>
      </c>
      <c r="H30" s="8">
        <v>2388000</v>
      </c>
      <c r="I30" s="33"/>
      <c r="J30" s="33"/>
    </row>
    <row r="31" spans="1:10" x14ac:dyDescent="0.2">
      <c r="A31" s="58">
        <v>23</v>
      </c>
      <c r="B31" s="10" t="s">
        <v>45</v>
      </c>
      <c r="C31" s="11" t="s">
        <v>46</v>
      </c>
      <c r="D31" s="39">
        <f t="shared" si="2"/>
        <v>0</v>
      </c>
      <c r="E31" s="8">
        <v>0</v>
      </c>
      <c r="F31" s="8">
        <v>0</v>
      </c>
      <c r="G31" s="8">
        <v>0</v>
      </c>
      <c r="H31" s="8">
        <v>0</v>
      </c>
      <c r="I31" s="33"/>
      <c r="J31" s="33"/>
    </row>
    <row r="32" spans="1:10" ht="12" customHeight="1" x14ac:dyDescent="0.2">
      <c r="A32" s="58">
        <v>24</v>
      </c>
      <c r="B32" s="10" t="s">
        <v>47</v>
      </c>
      <c r="C32" s="11" t="s">
        <v>48</v>
      </c>
      <c r="D32" s="39">
        <f t="shared" si="2"/>
        <v>0</v>
      </c>
      <c r="E32" s="8">
        <v>0</v>
      </c>
      <c r="F32" s="8">
        <v>0</v>
      </c>
      <c r="G32" s="8">
        <v>0</v>
      </c>
      <c r="H32" s="8">
        <v>0</v>
      </c>
      <c r="I32" s="33"/>
      <c r="J32" s="33"/>
    </row>
    <row r="33" spans="1:10" ht="24" x14ac:dyDescent="0.2">
      <c r="A33" s="58">
        <v>25</v>
      </c>
      <c r="B33" s="10" t="s">
        <v>49</v>
      </c>
      <c r="C33" s="11" t="s">
        <v>50</v>
      </c>
      <c r="D33" s="39">
        <f t="shared" si="2"/>
        <v>0</v>
      </c>
      <c r="E33" s="8">
        <v>0</v>
      </c>
      <c r="F33" s="8">
        <v>0</v>
      </c>
      <c r="G33" s="8">
        <v>0</v>
      </c>
      <c r="H33" s="8">
        <v>0</v>
      </c>
      <c r="I33" s="33"/>
      <c r="J33" s="33"/>
    </row>
    <row r="34" spans="1:10" x14ac:dyDescent="0.2">
      <c r="A34" s="58">
        <v>26</v>
      </c>
      <c r="B34" s="6" t="s">
        <v>51</v>
      </c>
      <c r="C34" s="13" t="s">
        <v>52</v>
      </c>
      <c r="D34" s="40">
        <f t="shared" si="2"/>
        <v>0</v>
      </c>
      <c r="E34" s="8">
        <v>0</v>
      </c>
      <c r="F34" s="8">
        <v>0</v>
      </c>
      <c r="G34" s="8">
        <v>0</v>
      </c>
      <c r="H34" s="8">
        <v>0</v>
      </c>
      <c r="I34" s="33"/>
      <c r="J34" s="33"/>
    </row>
    <row r="35" spans="1:10" x14ac:dyDescent="0.2">
      <c r="A35" s="58">
        <v>27</v>
      </c>
      <c r="B35" s="10" t="s">
        <v>53</v>
      </c>
      <c r="C35" s="11" t="s">
        <v>54</v>
      </c>
      <c r="D35" s="39">
        <f t="shared" si="2"/>
        <v>5864850</v>
      </c>
      <c r="E35" s="8">
        <v>0</v>
      </c>
      <c r="F35" s="8">
        <v>0</v>
      </c>
      <c r="G35" s="8">
        <v>0</v>
      </c>
      <c r="H35" s="8">
        <v>5864850</v>
      </c>
      <c r="I35" s="33"/>
      <c r="J35" s="33"/>
    </row>
    <row r="36" spans="1:10" ht="24" customHeight="1" x14ac:dyDescent="0.2">
      <c r="A36" s="58">
        <v>28</v>
      </c>
      <c r="B36" s="10" t="s">
        <v>55</v>
      </c>
      <c r="C36" s="11" t="s">
        <v>56</v>
      </c>
      <c r="D36" s="39">
        <f t="shared" si="2"/>
        <v>0</v>
      </c>
      <c r="E36" s="8">
        <v>0</v>
      </c>
      <c r="F36" s="8">
        <v>0</v>
      </c>
      <c r="G36" s="8">
        <v>0</v>
      </c>
      <c r="H36" s="8">
        <v>0</v>
      </c>
      <c r="I36" s="33"/>
      <c r="J36" s="33"/>
    </row>
    <row r="37" spans="1:10" ht="12" customHeight="1" x14ac:dyDescent="0.2">
      <c r="A37" s="58">
        <v>29</v>
      </c>
      <c r="B37" s="9" t="s">
        <v>57</v>
      </c>
      <c r="C37" s="13" t="s">
        <v>58</v>
      </c>
      <c r="D37" s="38">
        <f t="shared" si="2"/>
        <v>0</v>
      </c>
      <c r="E37" s="8">
        <v>0</v>
      </c>
      <c r="F37" s="8">
        <v>0</v>
      </c>
      <c r="G37" s="8">
        <v>0</v>
      </c>
      <c r="H37" s="8">
        <v>0</v>
      </c>
      <c r="I37" s="33"/>
      <c r="J37" s="33"/>
    </row>
    <row r="38" spans="1:10" ht="24" x14ac:dyDescent="0.2">
      <c r="A38" s="58">
        <v>30</v>
      </c>
      <c r="B38" s="6" t="s">
        <v>59</v>
      </c>
      <c r="C38" s="7" t="s">
        <v>60</v>
      </c>
      <c r="D38" s="40">
        <f t="shared" si="2"/>
        <v>0</v>
      </c>
      <c r="E38" s="8">
        <v>0</v>
      </c>
      <c r="F38" s="8">
        <v>0</v>
      </c>
      <c r="G38" s="8">
        <v>0</v>
      </c>
      <c r="H38" s="8">
        <v>0</v>
      </c>
      <c r="I38" s="33"/>
      <c r="J38" s="33"/>
    </row>
    <row r="39" spans="1:10" x14ac:dyDescent="0.2">
      <c r="A39" s="58">
        <v>31</v>
      </c>
      <c r="B39" s="10" t="s">
        <v>61</v>
      </c>
      <c r="C39" s="11" t="s">
        <v>62</v>
      </c>
      <c r="D39" s="38">
        <f t="shared" si="2"/>
        <v>0</v>
      </c>
      <c r="E39" s="8">
        <v>0</v>
      </c>
      <c r="F39" s="8">
        <v>0</v>
      </c>
      <c r="G39" s="8">
        <v>0</v>
      </c>
      <c r="H39" s="8">
        <v>0</v>
      </c>
      <c r="I39" s="33"/>
      <c r="J39" s="33"/>
    </row>
    <row r="40" spans="1:10" x14ac:dyDescent="0.2">
      <c r="A40" s="58">
        <v>32</v>
      </c>
      <c r="B40" s="9" t="s">
        <v>63</v>
      </c>
      <c r="C40" s="7" t="s">
        <v>64</v>
      </c>
      <c r="D40" s="39">
        <f t="shared" si="2"/>
        <v>1819800</v>
      </c>
      <c r="E40" s="8">
        <v>0</v>
      </c>
      <c r="F40" s="8">
        <v>0</v>
      </c>
      <c r="G40" s="8">
        <v>0</v>
      </c>
      <c r="H40" s="8">
        <v>1819800</v>
      </c>
      <c r="I40" s="33"/>
      <c r="J40" s="33"/>
    </row>
    <row r="41" spans="1:10" x14ac:dyDescent="0.2">
      <c r="A41" s="58">
        <v>33</v>
      </c>
      <c r="B41" s="12" t="s">
        <v>65</v>
      </c>
      <c r="C41" s="13" t="s">
        <v>66</v>
      </c>
      <c r="D41" s="38">
        <f t="shared" si="2"/>
        <v>2537250</v>
      </c>
      <c r="E41" s="8">
        <v>0</v>
      </c>
      <c r="F41" s="8">
        <v>0</v>
      </c>
      <c r="G41" s="8">
        <v>0</v>
      </c>
      <c r="H41" s="8">
        <v>2537250</v>
      </c>
      <c r="I41" s="33"/>
      <c r="J41" s="33"/>
    </row>
    <row r="42" spans="1:10" x14ac:dyDescent="0.2">
      <c r="A42" s="58">
        <v>34</v>
      </c>
      <c r="B42" s="9" t="s">
        <v>67</v>
      </c>
      <c r="C42" s="7" t="s">
        <v>68</v>
      </c>
      <c r="D42" s="40">
        <f t="shared" si="2"/>
        <v>0</v>
      </c>
      <c r="E42" s="20">
        <v>0</v>
      </c>
      <c r="F42" s="20">
        <v>0</v>
      </c>
      <c r="G42" s="20">
        <v>0</v>
      </c>
      <c r="H42" s="20">
        <v>0</v>
      </c>
      <c r="I42" s="33"/>
      <c r="J42" s="33"/>
    </row>
    <row r="43" spans="1:10" x14ac:dyDescent="0.2">
      <c r="A43" s="58">
        <v>35</v>
      </c>
      <c r="B43" s="10" t="s">
        <v>69</v>
      </c>
      <c r="C43" s="11" t="s">
        <v>70</v>
      </c>
      <c r="D43" s="38">
        <f t="shared" si="2"/>
        <v>0</v>
      </c>
      <c r="E43" s="8">
        <v>0</v>
      </c>
      <c r="F43" s="8">
        <v>0</v>
      </c>
      <c r="G43" s="8">
        <v>0</v>
      </c>
      <c r="H43" s="8">
        <v>0</v>
      </c>
      <c r="I43" s="33"/>
      <c r="J43" s="33"/>
    </row>
    <row r="44" spans="1:10" x14ac:dyDescent="0.2">
      <c r="A44" s="58">
        <v>36</v>
      </c>
      <c r="B44" s="9" t="s">
        <v>71</v>
      </c>
      <c r="C44" s="7" t="s">
        <v>72</v>
      </c>
      <c r="D44" s="38">
        <f t="shared" si="2"/>
        <v>0</v>
      </c>
      <c r="E44" s="8">
        <v>0</v>
      </c>
      <c r="F44" s="8">
        <v>0</v>
      </c>
      <c r="G44" s="8">
        <v>0</v>
      </c>
      <c r="H44" s="8">
        <v>0</v>
      </c>
      <c r="I44" s="33"/>
      <c r="J44" s="33"/>
    </row>
    <row r="45" spans="1:10" x14ac:dyDescent="0.2">
      <c r="A45" s="58">
        <v>37</v>
      </c>
      <c r="B45" s="6" t="s">
        <v>73</v>
      </c>
      <c r="C45" s="7" t="s">
        <v>74</v>
      </c>
      <c r="D45" s="39">
        <f t="shared" si="2"/>
        <v>0</v>
      </c>
      <c r="E45" s="8">
        <v>0</v>
      </c>
      <c r="F45" s="8">
        <v>0</v>
      </c>
      <c r="G45" s="8">
        <v>0</v>
      </c>
      <c r="H45" s="8">
        <v>0</v>
      </c>
      <c r="I45" s="33"/>
      <c r="J45" s="33"/>
    </row>
    <row r="46" spans="1:10" x14ac:dyDescent="0.2">
      <c r="A46" s="58">
        <v>38</v>
      </c>
      <c r="B46" s="14" t="s">
        <v>75</v>
      </c>
      <c r="C46" s="15" t="s">
        <v>76</v>
      </c>
      <c r="D46" s="38">
        <f t="shared" si="2"/>
        <v>0</v>
      </c>
      <c r="E46" s="8">
        <v>0</v>
      </c>
      <c r="F46" s="8">
        <v>0</v>
      </c>
      <c r="G46" s="8">
        <v>0</v>
      </c>
      <c r="H46" s="8">
        <v>0</v>
      </c>
      <c r="I46" s="33"/>
      <c r="J46" s="33"/>
    </row>
    <row r="47" spans="1:10" x14ac:dyDescent="0.2">
      <c r="A47" s="58">
        <v>39</v>
      </c>
      <c r="B47" s="6" t="s">
        <v>77</v>
      </c>
      <c r="C47" s="7" t="s">
        <v>78</v>
      </c>
      <c r="D47" s="38">
        <f t="shared" si="2"/>
        <v>0</v>
      </c>
      <c r="E47" s="20">
        <v>0</v>
      </c>
      <c r="F47" s="20">
        <v>0</v>
      </c>
      <c r="G47" s="20">
        <v>0</v>
      </c>
      <c r="H47" s="20">
        <v>0</v>
      </c>
      <c r="I47" s="33"/>
      <c r="J47" s="33"/>
    </row>
    <row r="48" spans="1:10" x14ac:dyDescent="0.2">
      <c r="A48" s="58">
        <v>40</v>
      </c>
      <c r="B48" s="12" t="s">
        <v>79</v>
      </c>
      <c r="C48" s="13" t="s">
        <v>80</v>
      </c>
      <c r="D48" s="41">
        <f t="shared" si="2"/>
        <v>0</v>
      </c>
      <c r="E48" s="8">
        <v>0</v>
      </c>
      <c r="F48" s="8">
        <v>0</v>
      </c>
      <c r="G48" s="8">
        <v>0</v>
      </c>
      <c r="H48" s="8">
        <v>0</v>
      </c>
      <c r="I48" s="33"/>
      <c r="J48" s="33"/>
    </row>
    <row r="49" spans="1:10" x14ac:dyDescent="0.2">
      <c r="A49" s="58">
        <v>41</v>
      </c>
      <c r="B49" s="10" t="s">
        <v>81</v>
      </c>
      <c r="C49" s="11" t="s">
        <v>82</v>
      </c>
      <c r="D49" s="38">
        <f t="shared" si="2"/>
        <v>0</v>
      </c>
      <c r="E49" s="8">
        <v>0</v>
      </c>
      <c r="F49" s="8">
        <v>0</v>
      </c>
      <c r="G49" s="8">
        <v>0</v>
      </c>
      <c r="H49" s="8">
        <v>0</v>
      </c>
      <c r="I49" s="33"/>
      <c r="J49" s="33"/>
    </row>
    <row r="50" spans="1:10" x14ac:dyDescent="0.2">
      <c r="A50" s="58">
        <v>42</v>
      </c>
      <c r="B50" s="9" t="s">
        <v>83</v>
      </c>
      <c r="C50" s="7" t="s">
        <v>84</v>
      </c>
      <c r="D50" s="40">
        <f t="shared" si="2"/>
        <v>0</v>
      </c>
      <c r="E50" s="8">
        <v>0</v>
      </c>
      <c r="F50" s="8">
        <v>0</v>
      </c>
      <c r="G50" s="8">
        <v>0</v>
      </c>
      <c r="H50" s="8">
        <v>0</v>
      </c>
      <c r="I50" s="33"/>
      <c r="J50" s="33"/>
    </row>
    <row r="51" spans="1:10" x14ac:dyDescent="0.2">
      <c r="A51" s="58">
        <v>43</v>
      </c>
      <c r="B51" s="10" t="s">
        <v>85</v>
      </c>
      <c r="C51" s="11" t="s">
        <v>86</v>
      </c>
      <c r="D51" s="39">
        <f t="shared" si="2"/>
        <v>2388000</v>
      </c>
      <c r="E51" s="8">
        <v>0</v>
      </c>
      <c r="F51" s="8">
        <v>0</v>
      </c>
      <c r="G51" s="8">
        <v>0</v>
      </c>
      <c r="H51" s="8">
        <v>2388000</v>
      </c>
      <c r="I51" s="33"/>
      <c r="J51" s="33"/>
    </row>
    <row r="52" spans="1:10" x14ac:dyDescent="0.2">
      <c r="A52" s="58">
        <v>44</v>
      </c>
      <c r="B52" s="6" t="s">
        <v>87</v>
      </c>
      <c r="C52" s="7" t="s">
        <v>88</v>
      </c>
      <c r="D52" s="38">
        <f t="shared" si="2"/>
        <v>0</v>
      </c>
      <c r="E52" s="8">
        <v>0</v>
      </c>
      <c r="F52" s="8">
        <v>0</v>
      </c>
      <c r="G52" s="8">
        <v>0</v>
      </c>
      <c r="H52" s="8">
        <v>0</v>
      </c>
      <c r="I52" s="33"/>
      <c r="J52" s="33"/>
    </row>
    <row r="53" spans="1:10" x14ac:dyDescent="0.2">
      <c r="A53" s="58">
        <v>45</v>
      </c>
      <c r="B53" s="6" t="s">
        <v>89</v>
      </c>
      <c r="C53" s="7" t="s">
        <v>90</v>
      </c>
      <c r="D53" s="39">
        <f t="shared" si="2"/>
        <v>0</v>
      </c>
      <c r="E53" s="8">
        <v>0</v>
      </c>
      <c r="F53" s="8">
        <v>0</v>
      </c>
      <c r="G53" s="8">
        <v>0</v>
      </c>
      <c r="H53" s="8">
        <v>0</v>
      </c>
      <c r="I53" s="33"/>
      <c r="J53" s="33"/>
    </row>
    <row r="54" spans="1:10" x14ac:dyDescent="0.2">
      <c r="A54" s="58">
        <v>46</v>
      </c>
      <c r="B54" s="10" t="s">
        <v>91</v>
      </c>
      <c r="C54" s="11" t="s">
        <v>92</v>
      </c>
      <c r="D54" s="38">
        <f t="shared" si="2"/>
        <v>0</v>
      </c>
      <c r="E54" s="8">
        <v>0</v>
      </c>
      <c r="F54" s="8">
        <v>0</v>
      </c>
      <c r="G54" s="8">
        <v>0</v>
      </c>
      <c r="H54" s="8">
        <v>0</v>
      </c>
      <c r="I54" s="33"/>
      <c r="J54" s="33"/>
    </row>
    <row r="55" spans="1:10" ht="10.5" customHeight="1" x14ac:dyDescent="0.2">
      <c r="A55" s="58">
        <v>47</v>
      </c>
      <c r="B55" s="10" t="s">
        <v>93</v>
      </c>
      <c r="C55" s="11" t="s">
        <v>94</v>
      </c>
      <c r="D55" s="38">
        <f t="shared" si="2"/>
        <v>0</v>
      </c>
      <c r="E55" s="8">
        <v>0</v>
      </c>
      <c r="F55" s="8">
        <v>0</v>
      </c>
      <c r="G55" s="8">
        <v>0</v>
      </c>
      <c r="H55" s="8">
        <v>0</v>
      </c>
      <c r="I55" s="33"/>
      <c r="J55" s="33"/>
    </row>
    <row r="56" spans="1:10" x14ac:dyDescent="0.2">
      <c r="A56" s="58">
        <v>48</v>
      </c>
      <c r="B56" s="9" t="s">
        <v>95</v>
      </c>
      <c r="C56" s="7" t="s">
        <v>96</v>
      </c>
      <c r="D56" s="42">
        <f>E56+F56+G56+H56</f>
        <v>0</v>
      </c>
      <c r="E56" s="8">
        <v>0</v>
      </c>
      <c r="F56" s="8">
        <v>0</v>
      </c>
      <c r="G56" s="8">
        <v>0</v>
      </c>
      <c r="H56" s="8">
        <v>0</v>
      </c>
      <c r="I56" s="33"/>
      <c r="J56" s="33"/>
    </row>
    <row r="57" spans="1:10" x14ac:dyDescent="0.2">
      <c r="A57" s="58">
        <v>49</v>
      </c>
      <c r="B57" s="10" t="s">
        <v>97</v>
      </c>
      <c r="C57" s="11" t="s">
        <v>98</v>
      </c>
      <c r="D57" s="39">
        <f t="shared" si="2"/>
        <v>0</v>
      </c>
      <c r="E57" s="8">
        <v>0</v>
      </c>
      <c r="F57" s="8">
        <v>0</v>
      </c>
      <c r="G57" s="8">
        <v>0</v>
      </c>
      <c r="H57" s="8">
        <v>0</v>
      </c>
      <c r="I57" s="33"/>
      <c r="J57" s="33"/>
    </row>
    <row r="58" spans="1:10" x14ac:dyDescent="0.2">
      <c r="A58" s="58">
        <v>50</v>
      </c>
      <c r="B58" s="9" t="s">
        <v>99</v>
      </c>
      <c r="C58" s="7" t="s">
        <v>100</v>
      </c>
      <c r="D58" s="38">
        <f t="shared" si="2"/>
        <v>0</v>
      </c>
      <c r="E58" s="8">
        <v>0</v>
      </c>
      <c r="F58" s="8">
        <v>0</v>
      </c>
      <c r="G58" s="8">
        <v>0</v>
      </c>
      <c r="H58" s="8">
        <v>0</v>
      </c>
      <c r="I58" s="33"/>
      <c r="J58" s="33"/>
    </row>
    <row r="59" spans="1:10" ht="10.5" customHeight="1" x14ac:dyDescent="0.2">
      <c r="A59" s="58">
        <v>51</v>
      </c>
      <c r="B59" s="10" t="s">
        <v>101</v>
      </c>
      <c r="C59" s="11" t="s">
        <v>102</v>
      </c>
      <c r="D59" s="39">
        <f t="shared" si="2"/>
        <v>0</v>
      </c>
      <c r="E59" s="8">
        <v>0</v>
      </c>
      <c r="F59" s="8">
        <v>0</v>
      </c>
      <c r="G59" s="8">
        <v>0</v>
      </c>
      <c r="H59" s="8">
        <v>0</v>
      </c>
      <c r="I59" s="33"/>
      <c r="J59" s="33"/>
    </row>
    <row r="60" spans="1:10" x14ac:dyDescent="0.2">
      <c r="A60" s="58">
        <v>52</v>
      </c>
      <c r="B60" s="10" t="s">
        <v>103</v>
      </c>
      <c r="C60" s="11" t="s">
        <v>104</v>
      </c>
      <c r="D60" s="38">
        <f t="shared" si="2"/>
        <v>2000450</v>
      </c>
      <c r="E60" s="8">
        <v>0</v>
      </c>
      <c r="F60" s="8">
        <v>0</v>
      </c>
      <c r="G60" s="8">
        <v>0</v>
      </c>
      <c r="H60" s="8">
        <v>2000450</v>
      </c>
      <c r="I60" s="33"/>
      <c r="J60" s="33"/>
    </row>
    <row r="61" spans="1:10" x14ac:dyDescent="0.2">
      <c r="A61" s="58">
        <v>53</v>
      </c>
      <c r="B61" s="10" t="s">
        <v>105</v>
      </c>
      <c r="C61" s="11" t="s">
        <v>106</v>
      </c>
      <c r="D61" s="39">
        <f t="shared" si="2"/>
        <v>0</v>
      </c>
      <c r="E61" s="8">
        <v>0</v>
      </c>
      <c r="F61" s="8">
        <v>0</v>
      </c>
      <c r="G61" s="8">
        <v>0</v>
      </c>
      <c r="H61" s="8">
        <v>0</v>
      </c>
      <c r="I61" s="33"/>
      <c r="J61" s="33"/>
    </row>
    <row r="62" spans="1:10" x14ac:dyDescent="0.2">
      <c r="A62" s="58">
        <v>54</v>
      </c>
      <c r="B62" s="10" t="s">
        <v>107</v>
      </c>
      <c r="C62" s="11" t="s">
        <v>108</v>
      </c>
      <c r="D62" s="39">
        <f t="shared" si="2"/>
        <v>0</v>
      </c>
      <c r="E62" s="8">
        <v>0</v>
      </c>
      <c r="F62" s="8">
        <v>0</v>
      </c>
      <c r="G62" s="8">
        <v>0</v>
      </c>
      <c r="H62" s="8">
        <v>0</v>
      </c>
      <c r="I62" s="33"/>
      <c r="J62" s="33"/>
    </row>
    <row r="63" spans="1:10" x14ac:dyDescent="0.2">
      <c r="A63" s="58">
        <v>55</v>
      </c>
      <c r="B63" s="10" t="s">
        <v>109</v>
      </c>
      <c r="C63" s="11" t="s">
        <v>110</v>
      </c>
      <c r="D63" s="39">
        <f t="shared" si="2"/>
        <v>0</v>
      </c>
      <c r="E63" s="8">
        <v>0</v>
      </c>
      <c r="F63" s="8">
        <v>0</v>
      </c>
      <c r="G63" s="8">
        <v>0</v>
      </c>
      <c r="H63" s="8">
        <v>0</v>
      </c>
      <c r="I63" s="33"/>
      <c r="J63" s="33"/>
    </row>
    <row r="64" spans="1:10" x14ac:dyDescent="0.2">
      <c r="A64" s="58">
        <v>56</v>
      </c>
      <c r="B64" s="10" t="s">
        <v>111</v>
      </c>
      <c r="C64" s="11" t="s">
        <v>112</v>
      </c>
      <c r="D64" s="39">
        <f t="shared" si="2"/>
        <v>0</v>
      </c>
      <c r="E64" s="8">
        <v>0</v>
      </c>
      <c r="F64" s="8">
        <v>0</v>
      </c>
      <c r="G64" s="8">
        <v>0</v>
      </c>
      <c r="H64" s="8">
        <v>0</v>
      </c>
      <c r="I64" s="33"/>
      <c r="J64" s="33"/>
    </row>
    <row r="65" spans="1:10" x14ac:dyDescent="0.2">
      <c r="A65" s="58">
        <v>57</v>
      </c>
      <c r="B65" s="9" t="s">
        <v>113</v>
      </c>
      <c r="C65" s="11" t="s">
        <v>114</v>
      </c>
      <c r="D65" s="39">
        <f t="shared" si="2"/>
        <v>0</v>
      </c>
      <c r="E65" s="8">
        <v>0</v>
      </c>
      <c r="F65" s="8">
        <v>0</v>
      </c>
      <c r="G65" s="8">
        <v>0</v>
      </c>
      <c r="H65" s="8">
        <v>0</v>
      </c>
      <c r="I65" s="33"/>
      <c r="J65" s="33"/>
    </row>
    <row r="66" spans="1:10" ht="17.25" customHeight="1" x14ac:dyDescent="0.2">
      <c r="A66" s="58">
        <v>58</v>
      </c>
      <c r="B66" s="12" t="s">
        <v>115</v>
      </c>
      <c r="C66" s="13" t="s">
        <v>116</v>
      </c>
      <c r="D66" s="39">
        <f t="shared" si="2"/>
        <v>0</v>
      </c>
      <c r="E66" s="8">
        <v>0</v>
      </c>
      <c r="F66" s="8">
        <v>0</v>
      </c>
      <c r="G66" s="8">
        <v>0</v>
      </c>
      <c r="H66" s="8">
        <v>0</v>
      </c>
      <c r="I66" s="33"/>
      <c r="J66" s="33"/>
    </row>
    <row r="67" spans="1:10" ht="15" customHeight="1" x14ac:dyDescent="0.2">
      <c r="A67" s="58">
        <v>59</v>
      </c>
      <c r="B67" s="9" t="s">
        <v>117</v>
      </c>
      <c r="C67" s="11" t="s">
        <v>118</v>
      </c>
      <c r="D67" s="39">
        <f t="shared" si="2"/>
        <v>0</v>
      </c>
      <c r="E67" s="8">
        <v>0</v>
      </c>
      <c r="F67" s="8">
        <v>0</v>
      </c>
      <c r="G67" s="8">
        <v>0</v>
      </c>
      <c r="H67" s="8">
        <v>0</v>
      </c>
      <c r="I67" s="33"/>
      <c r="J67" s="33"/>
    </row>
    <row r="68" spans="1:10" ht="16.5" customHeight="1" x14ac:dyDescent="0.2">
      <c r="A68" s="58">
        <v>60</v>
      </c>
      <c r="B68" s="10" t="s">
        <v>119</v>
      </c>
      <c r="C68" s="11" t="s">
        <v>320</v>
      </c>
      <c r="D68" s="40">
        <f t="shared" si="2"/>
        <v>0</v>
      </c>
      <c r="E68" s="8">
        <v>0</v>
      </c>
      <c r="F68" s="8">
        <v>0</v>
      </c>
      <c r="G68" s="8">
        <v>0</v>
      </c>
      <c r="H68" s="8">
        <v>0</v>
      </c>
      <c r="I68" s="33"/>
      <c r="J68" s="33"/>
    </row>
    <row r="69" spans="1:10" ht="17.25" customHeight="1" x14ac:dyDescent="0.2">
      <c r="A69" s="58">
        <v>61</v>
      </c>
      <c r="B69" s="6" t="s">
        <v>120</v>
      </c>
      <c r="C69" s="11" t="s">
        <v>121</v>
      </c>
      <c r="D69" s="39">
        <f t="shared" si="2"/>
        <v>0</v>
      </c>
      <c r="E69" s="8">
        <v>0</v>
      </c>
      <c r="F69" s="8">
        <v>0</v>
      </c>
      <c r="G69" s="8">
        <v>0</v>
      </c>
      <c r="H69" s="8">
        <v>0</v>
      </c>
      <c r="I69" s="33"/>
      <c r="J69" s="33"/>
    </row>
    <row r="70" spans="1:10" ht="12.75" customHeight="1" x14ac:dyDescent="0.2">
      <c r="A70" s="58">
        <v>62</v>
      </c>
      <c r="B70" s="6" t="s">
        <v>122</v>
      </c>
      <c r="C70" s="11" t="s">
        <v>123</v>
      </c>
      <c r="D70" s="39">
        <f t="shared" si="2"/>
        <v>0</v>
      </c>
      <c r="E70" s="8">
        <v>0</v>
      </c>
      <c r="F70" s="8">
        <v>0</v>
      </c>
      <c r="G70" s="8">
        <v>0</v>
      </c>
      <c r="H70" s="8">
        <v>0</v>
      </c>
      <c r="I70" s="33"/>
      <c r="J70" s="33"/>
    </row>
    <row r="71" spans="1:10" ht="27.75" customHeight="1" x14ac:dyDescent="0.2">
      <c r="A71" s="58">
        <v>63</v>
      </c>
      <c r="B71" s="9" t="s">
        <v>124</v>
      </c>
      <c r="C71" s="11" t="s">
        <v>125</v>
      </c>
      <c r="D71" s="39">
        <f t="shared" si="2"/>
        <v>1365300</v>
      </c>
      <c r="E71" s="8">
        <v>0</v>
      </c>
      <c r="F71" s="8">
        <v>0</v>
      </c>
      <c r="G71" s="8">
        <v>0</v>
      </c>
      <c r="H71" s="8">
        <v>1365300</v>
      </c>
      <c r="I71" s="33"/>
      <c r="J71" s="33"/>
    </row>
    <row r="72" spans="1:10" x14ac:dyDescent="0.2">
      <c r="A72" s="58">
        <v>64</v>
      </c>
      <c r="B72" s="9" t="s">
        <v>126</v>
      </c>
      <c r="C72" s="7" t="s">
        <v>127</v>
      </c>
      <c r="D72" s="39">
        <f t="shared" si="2"/>
        <v>0</v>
      </c>
      <c r="E72" s="8">
        <v>0</v>
      </c>
      <c r="F72" s="8">
        <v>0</v>
      </c>
      <c r="G72" s="8">
        <v>0</v>
      </c>
      <c r="H72" s="8">
        <v>0</v>
      </c>
      <c r="I72" s="33"/>
      <c r="J72" s="33"/>
    </row>
    <row r="73" spans="1:10" x14ac:dyDescent="0.2">
      <c r="A73" s="58">
        <v>65</v>
      </c>
      <c r="B73" s="9" t="s">
        <v>128</v>
      </c>
      <c r="C73" s="11" t="s">
        <v>129</v>
      </c>
      <c r="D73" s="39">
        <f t="shared" si="2"/>
        <v>2237900</v>
      </c>
      <c r="E73" s="8">
        <v>0</v>
      </c>
      <c r="F73" s="8">
        <v>0</v>
      </c>
      <c r="G73" s="8">
        <v>0</v>
      </c>
      <c r="H73" s="8">
        <v>2237900</v>
      </c>
      <c r="I73" s="33"/>
      <c r="J73" s="33"/>
    </row>
    <row r="74" spans="1:10" ht="24" x14ac:dyDescent="0.2">
      <c r="A74" s="58">
        <v>66</v>
      </c>
      <c r="B74" s="9" t="s">
        <v>130</v>
      </c>
      <c r="C74" s="11" t="s">
        <v>131</v>
      </c>
      <c r="D74" s="39">
        <f t="shared" ref="D74:D137" si="3">E74+F74+G74+H74</f>
        <v>0</v>
      </c>
      <c r="E74" s="8">
        <v>0</v>
      </c>
      <c r="F74" s="8">
        <v>0</v>
      </c>
      <c r="G74" s="8">
        <v>0</v>
      </c>
      <c r="H74" s="8">
        <v>0</v>
      </c>
      <c r="I74" s="33"/>
      <c r="J74" s="33"/>
    </row>
    <row r="75" spans="1:10" ht="24" x14ac:dyDescent="0.2">
      <c r="A75" s="58">
        <v>67</v>
      </c>
      <c r="B75" s="6" t="s">
        <v>132</v>
      </c>
      <c r="C75" s="11" t="s">
        <v>133</v>
      </c>
      <c r="D75" s="39">
        <f t="shared" si="3"/>
        <v>0</v>
      </c>
      <c r="E75" s="8">
        <v>0</v>
      </c>
      <c r="F75" s="8">
        <v>0</v>
      </c>
      <c r="G75" s="8">
        <v>0</v>
      </c>
      <c r="H75" s="8">
        <v>0</v>
      </c>
      <c r="I75" s="33"/>
      <c r="J75" s="33"/>
    </row>
    <row r="76" spans="1:10" ht="24" x14ac:dyDescent="0.2">
      <c r="A76" s="58">
        <v>68</v>
      </c>
      <c r="B76" s="9" t="s">
        <v>134</v>
      </c>
      <c r="C76" s="11" t="s">
        <v>135</v>
      </c>
      <c r="D76" s="39">
        <f t="shared" si="3"/>
        <v>0</v>
      </c>
      <c r="E76" s="8">
        <v>0</v>
      </c>
      <c r="F76" s="8">
        <v>0</v>
      </c>
      <c r="G76" s="8">
        <v>0</v>
      </c>
      <c r="H76" s="8">
        <v>0</v>
      </c>
      <c r="I76" s="33"/>
      <c r="J76" s="33"/>
    </row>
    <row r="77" spans="1:10" ht="24" x14ac:dyDescent="0.2">
      <c r="A77" s="58">
        <v>69</v>
      </c>
      <c r="B77" s="9" t="s">
        <v>136</v>
      </c>
      <c r="C77" s="11" t="s">
        <v>137</v>
      </c>
      <c r="D77" s="39">
        <f t="shared" si="3"/>
        <v>0</v>
      </c>
      <c r="E77" s="8">
        <v>0</v>
      </c>
      <c r="F77" s="8">
        <v>0</v>
      </c>
      <c r="G77" s="8">
        <v>0</v>
      </c>
      <c r="H77" s="8">
        <v>0</v>
      </c>
      <c r="I77" s="33"/>
      <c r="J77" s="33"/>
    </row>
    <row r="78" spans="1:10" ht="24" x14ac:dyDescent="0.2">
      <c r="A78" s="58">
        <v>70</v>
      </c>
      <c r="B78" s="6" t="s">
        <v>138</v>
      </c>
      <c r="C78" s="11" t="s">
        <v>139</v>
      </c>
      <c r="D78" s="39">
        <f t="shared" si="3"/>
        <v>0</v>
      </c>
      <c r="E78" s="8">
        <v>0</v>
      </c>
      <c r="F78" s="8">
        <v>0</v>
      </c>
      <c r="G78" s="8">
        <v>0</v>
      </c>
      <c r="H78" s="8">
        <v>0</v>
      </c>
      <c r="I78" s="33"/>
      <c r="J78" s="33"/>
    </row>
    <row r="79" spans="1:10" ht="24" x14ac:dyDescent="0.2">
      <c r="A79" s="58">
        <v>71</v>
      </c>
      <c r="B79" s="6" t="s">
        <v>140</v>
      </c>
      <c r="C79" s="11" t="s">
        <v>141</v>
      </c>
      <c r="D79" s="38">
        <f t="shared" si="3"/>
        <v>0</v>
      </c>
      <c r="E79" s="8">
        <v>0</v>
      </c>
      <c r="F79" s="8">
        <v>0</v>
      </c>
      <c r="G79" s="8">
        <v>0</v>
      </c>
      <c r="H79" s="8">
        <v>0</v>
      </c>
      <c r="I79" s="33"/>
      <c r="J79" s="33"/>
    </row>
    <row r="80" spans="1:10" ht="24" x14ac:dyDescent="0.2">
      <c r="A80" s="58">
        <v>72</v>
      </c>
      <c r="B80" s="6" t="s">
        <v>142</v>
      </c>
      <c r="C80" s="11" t="s">
        <v>143</v>
      </c>
      <c r="D80" s="39">
        <f t="shared" si="3"/>
        <v>0</v>
      </c>
      <c r="E80" s="8">
        <v>0</v>
      </c>
      <c r="F80" s="8">
        <v>0</v>
      </c>
      <c r="G80" s="8">
        <v>0</v>
      </c>
      <c r="H80" s="8">
        <v>0</v>
      </c>
      <c r="I80" s="33"/>
      <c r="J80" s="33"/>
    </row>
    <row r="81" spans="1:10" x14ac:dyDescent="0.2">
      <c r="A81" s="58">
        <v>73</v>
      </c>
      <c r="B81" s="10" t="s">
        <v>144</v>
      </c>
      <c r="C81" s="11" t="s">
        <v>145</v>
      </c>
      <c r="D81" s="39">
        <f t="shared" si="3"/>
        <v>0</v>
      </c>
      <c r="E81" s="8">
        <v>0</v>
      </c>
      <c r="F81" s="8">
        <v>0</v>
      </c>
      <c r="G81" s="8">
        <v>0</v>
      </c>
      <c r="H81" s="8">
        <v>0</v>
      </c>
      <c r="I81" s="33"/>
      <c r="J81" s="33"/>
    </row>
    <row r="82" spans="1:10" x14ac:dyDescent="0.2">
      <c r="A82" s="58">
        <v>74</v>
      </c>
      <c r="B82" s="6" t="s">
        <v>146</v>
      </c>
      <c r="C82" s="11" t="s">
        <v>147</v>
      </c>
      <c r="D82" s="39">
        <f t="shared" si="3"/>
        <v>0</v>
      </c>
      <c r="E82" s="8">
        <v>0</v>
      </c>
      <c r="F82" s="8">
        <v>0</v>
      </c>
      <c r="G82" s="8">
        <v>0</v>
      </c>
      <c r="H82" s="8">
        <v>0</v>
      </c>
      <c r="I82" s="33"/>
      <c r="J82" s="33"/>
    </row>
    <row r="83" spans="1:10" x14ac:dyDescent="0.2">
      <c r="A83" s="58">
        <v>75</v>
      </c>
      <c r="B83" s="10" t="s">
        <v>148</v>
      </c>
      <c r="C83" s="11" t="s">
        <v>149</v>
      </c>
      <c r="D83" s="39">
        <f t="shared" si="3"/>
        <v>0</v>
      </c>
      <c r="E83" s="8">
        <v>0</v>
      </c>
      <c r="F83" s="8">
        <v>0</v>
      </c>
      <c r="G83" s="8">
        <v>0</v>
      </c>
      <c r="H83" s="8">
        <v>0</v>
      </c>
      <c r="I83" s="33"/>
      <c r="J83" s="33"/>
    </row>
    <row r="84" spans="1:10" x14ac:dyDescent="0.2">
      <c r="A84" s="58">
        <v>76</v>
      </c>
      <c r="B84" s="12" t="s">
        <v>150</v>
      </c>
      <c r="C84" s="13" t="s">
        <v>151</v>
      </c>
      <c r="D84" s="42">
        <f t="shared" si="3"/>
        <v>0</v>
      </c>
      <c r="E84" s="8">
        <v>0</v>
      </c>
      <c r="F84" s="8">
        <v>0</v>
      </c>
      <c r="G84" s="8">
        <v>0</v>
      </c>
      <c r="H84" s="8">
        <v>0</v>
      </c>
      <c r="I84" s="33"/>
      <c r="J84" s="33"/>
    </row>
    <row r="85" spans="1:10" x14ac:dyDescent="0.2">
      <c r="A85" s="58">
        <v>77</v>
      </c>
      <c r="B85" s="6" t="s">
        <v>152</v>
      </c>
      <c r="C85" s="11" t="s">
        <v>153</v>
      </c>
      <c r="D85" s="39">
        <f t="shared" si="3"/>
        <v>3403050</v>
      </c>
      <c r="E85" s="8">
        <v>0</v>
      </c>
      <c r="F85" s="8">
        <v>0</v>
      </c>
      <c r="G85" s="8">
        <v>0</v>
      </c>
      <c r="H85" s="8">
        <v>3403050</v>
      </c>
      <c r="I85" s="33"/>
      <c r="J85" s="33"/>
    </row>
    <row r="86" spans="1:10" x14ac:dyDescent="0.2">
      <c r="A86" s="58">
        <v>78</v>
      </c>
      <c r="B86" s="12" t="s">
        <v>154</v>
      </c>
      <c r="C86" s="13" t="s">
        <v>155</v>
      </c>
      <c r="D86" s="39">
        <f t="shared" si="3"/>
        <v>0</v>
      </c>
      <c r="E86" s="8">
        <v>0</v>
      </c>
      <c r="F86" s="8">
        <v>0</v>
      </c>
      <c r="G86" s="8">
        <v>0</v>
      </c>
      <c r="H86" s="8">
        <v>0</v>
      </c>
      <c r="I86" s="33"/>
      <c r="J86" s="33"/>
    </row>
    <row r="87" spans="1:10" x14ac:dyDescent="0.2">
      <c r="A87" s="58">
        <v>79</v>
      </c>
      <c r="B87" s="6" t="s">
        <v>156</v>
      </c>
      <c r="C87" s="11" t="s">
        <v>157</v>
      </c>
      <c r="D87" s="39">
        <f t="shared" si="3"/>
        <v>0</v>
      </c>
      <c r="E87" s="8">
        <v>0</v>
      </c>
      <c r="F87" s="8">
        <v>0</v>
      </c>
      <c r="G87" s="8">
        <v>0</v>
      </c>
      <c r="H87" s="8">
        <v>0</v>
      </c>
      <c r="I87" s="33"/>
      <c r="J87" s="33"/>
    </row>
    <row r="88" spans="1:10" x14ac:dyDescent="0.2">
      <c r="A88" s="58">
        <v>80</v>
      </c>
      <c r="B88" s="12" t="s">
        <v>158</v>
      </c>
      <c r="C88" s="13" t="s">
        <v>159</v>
      </c>
      <c r="D88" s="39">
        <f t="shared" si="3"/>
        <v>2410050</v>
      </c>
      <c r="E88" s="8">
        <v>0</v>
      </c>
      <c r="F88" s="8">
        <v>0</v>
      </c>
      <c r="G88" s="8">
        <v>0</v>
      </c>
      <c r="H88" s="8">
        <v>2410050</v>
      </c>
      <c r="I88" s="33"/>
      <c r="J88" s="33"/>
    </row>
    <row r="89" spans="1:10" x14ac:dyDescent="0.2">
      <c r="A89" s="58">
        <v>81</v>
      </c>
      <c r="B89" s="9" t="s">
        <v>160</v>
      </c>
      <c r="C89" s="11" t="s">
        <v>161</v>
      </c>
      <c r="D89" s="39">
        <f t="shared" si="3"/>
        <v>0</v>
      </c>
      <c r="E89" s="8">
        <v>0</v>
      </c>
      <c r="F89" s="8">
        <v>0</v>
      </c>
      <c r="G89" s="8">
        <v>0</v>
      </c>
      <c r="H89" s="8">
        <v>0</v>
      </c>
      <c r="I89" s="33"/>
      <c r="J89" s="33"/>
    </row>
    <row r="90" spans="1:10" x14ac:dyDescent="0.2">
      <c r="A90" s="58">
        <v>82</v>
      </c>
      <c r="B90" s="10" t="s">
        <v>162</v>
      </c>
      <c r="C90" s="11" t="s">
        <v>163</v>
      </c>
      <c r="D90" s="39">
        <f t="shared" si="3"/>
        <v>0</v>
      </c>
      <c r="E90" s="8">
        <v>0</v>
      </c>
      <c r="F90" s="8">
        <v>0</v>
      </c>
      <c r="G90" s="8">
        <v>0</v>
      </c>
      <c r="H90" s="8">
        <v>0</v>
      </c>
      <c r="I90" s="33"/>
      <c r="J90" s="33"/>
    </row>
    <row r="91" spans="1:10" ht="24" x14ac:dyDescent="0.2">
      <c r="A91" s="58">
        <v>83</v>
      </c>
      <c r="B91" s="9" t="s">
        <v>164</v>
      </c>
      <c r="C91" s="7" t="s">
        <v>165</v>
      </c>
      <c r="D91" s="39">
        <f t="shared" si="3"/>
        <v>0</v>
      </c>
      <c r="E91" s="8">
        <v>0</v>
      </c>
      <c r="F91" s="8">
        <v>0</v>
      </c>
      <c r="G91" s="8">
        <v>0</v>
      </c>
      <c r="H91" s="8">
        <v>0</v>
      </c>
      <c r="I91" s="33"/>
      <c r="J91" s="33"/>
    </row>
    <row r="92" spans="1:10" x14ac:dyDescent="0.2">
      <c r="A92" s="58">
        <v>84</v>
      </c>
      <c r="B92" s="9" t="s">
        <v>166</v>
      </c>
      <c r="C92" s="13" t="s">
        <v>167</v>
      </c>
      <c r="D92" s="39">
        <f t="shared" si="3"/>
        <v>0</v>
      </c>
      <c r="E92" s="8">
        <v>0</v>
      </c>
      <c r="F92" s="8">
        <v>0</v>
      </c>
      <c r="G92" s="8">
        <v>0</v>
      </c>
      <c r="H92" s="8">
        <v>0</v>
      </c>
      <c r="I92" s="33"/>
      <c r="J92" s="33"/>
    </row>
    <row r="93" spans="1:10" x14ac:dyDescent="0.2">
      <c r="A93" s="58">
        <v>85</v>
      </c>
      <c r="B93" s="10" t="s">
        <v>168</v>
      </c>
      <c r="C93" s="11" t="s">
        <v>169</v>
      </c>
      <c r="D93" s="39">
        <f t="shared" si="3"/>
        <v>0</v>
      </c>
      <c r="E93" s="8">
        <v>0</v>
      </c>
      <c r="F93" s="8">
        <v>0</v>
      </c>
      <c r="G93" s="8">
        <v>0</v>
      </c>
      <c r="H93" s="8">
        <v>0</v>
      </c>
      <c r="I93" s="33"/>
      <c r="J93" s="33"/>
    </row>
    <row r="94" spans="1:10" x14ac:dyDescent="0.2">
      <c r="A94" s="58">
        <v>86</v>
      </c>
      <c r="B94" s="9" t="s">
        <v>170</v>
      </c>
      <c r="C94" s="7" t="s">
        <v>171</v>
      </c>
      <c r="D94" s="40">
        <f t="shared" si="3"/>
        <v>0</v>
      </c>
      <c r="E94" s="8">
        <v>0</v>
      </c>
      <c r="F94" s="8">
        <v>0</v>
      </c>
      <c r="G94" s="8">
        <v>0</v>
      </c>
      <c r="H94" s="8">
        <v>0</v>
      </c>
      <c r="I94" s="33"/>
      <c r="J94" s="33"/>
    </row>
    <row r="95" spans="1:10" x14ac:dyDescent="0.2">
      <c r="A95" s="58">
        <v>87</v>
      </c>
      <c r="B95" s="10" t="s">
        <v>172</v>
      </c>
      <c r="C95" s="11" t="s">
        <v>173</v>
      </c>
      <c r="D95" s="39">
        <f t="shared" si="3"/>
        <v>0</v>
      </c>
      <c r="E95" s="8">
        <v>0</v>
      </c>
      <c r="F95" s="8">
        <v>0</v>
      </c>
      <c r="G95" s="8">
        <v>0</v>
      </c>
      <c r="H95" s="8">
        <v>0</v>
      </c>
      <c r="I95" s="33"/>
      <c r="J95" s="33"/>
    </row>
    <row r="96" spans="1:10" x14ac:dyDescent="0.2">
      <c r="A96" s="58">
        <v>88</v>
      </c>
      <c r="B96" s="10" t="s">
        <v>174</v>
      </c>
      <c r="C96" s="11" t="s">
        <v>175</v>
      </c>
      <c r="D96" s="39">
        <f t="shared" si="3"/>
        <v>0</v>
      </c>
      <c r="E96" s="8">
        <v>0</v>
      </c>
      <c r="F96" s="8">
        <v>0</v>
      </c>
      <c r="G96" s="8">
        <v>0</v>
      </c>
      <c r="H96" s="8">
        <v>0</v>
      </c>
      <c r="I96" s="33"/>
      <c r="J96" s="33"/>
    </row>
    <row r="97" spans="1:10" ht="13.5" customHeight="1" x14ac:dyDescent="0.2">
      <c r="A97" s="58">
        <v>89</v>
      </c>
      <c r="B97" s="9" t="s">
        <v>176</v>
      </c>
      <c r="C97" s="13" t="s">
        <v>177</v>
      </c>
      <c r="D97" s="40">
        <f t="shared" si="3"/>
        <v>0</v>
      </c>
      <c r="E97" s="8">
        <v>0</v>
      </c>
      <c r="F97" s="8">
        <v>0</v>
      </c>
      <c r="G97" s="8">
        <v>0</v>
      </c>
      <c r="H97" s="8">
        <v>0</v>
      </c>
      <c r="I97" s="33"/>
      <c r="J97" s="33"/>
    </row>
    <row r="98" spans="1:10" ht="14.25" customHeight="1" x14ac:dyDescent="0.2">
      <c r="A98" s="58">
        <v>90</v>
      </c>
      <c r="B98" s="9" t="s">
        <v>178</v>
      </c>
      <c r="C98" s="7" t="s">
        <v>179</v>
      </c>
      <c r="D98" s="39">
        <f t="shared" si="3"/>
        <v>0</v>
      </c>
      <c r="E98" s="8">
        <v>0</v>
      </c>
      <c r="F98" s="8">
        <v>0</v>
      </c>
      <c r="G98" s="8">
        <v>0</v>
      </c>
      <c r="H98" s="8">
        <v>0</v>
      </c>
      <c r="I98" s="33"/>
      <c r="J98" s="33"/>
    </row>
    <row r="99" spans="1:10" x14ac:dyDescent="0.2">
      <c r="A99" s="58">
        <v>91</v>
      </c>
      <c r="B99" s="6" t="s">
        <v>180</v>
      </c>
      <c r="C99" s="7" t="s">
        <v>181</v>
      </c>
      <c r="D99" s="40">
        <f t="shared" si="3"/>
        <v>0</v>
      </c>
      <c r="E99" s="8">
        <v>0</v>
      </c>
      <c r="F99" s="8">
        <v>0</v>
      </c>
      <c r="G99" s="8">
        <v>0</v>
      </c>
      <c r="H99" s="8">
        <v>0</v>
      </c>
      <c r="I99" s="33"/>
      <c r="J99" s="33"/>
    </row>
    <row r="100" spans="1:10" x14ac:dyDescent="0.2">
      <c r="A100" s="58">
        <v>92</v>
      </c>
      <c r="B100" s="6" t="s">
        <v>182</v>
      </c>
      <c r="C100" s="7" t="s">
        <v>183</v>
      </c>
      <c r="D100" s="39">
        <f t="shared" si="3"/>
        <v>0</v>
      </c>
      <c r="E100" s="8">
        <v>0</v>
      </c>
      <c r="F100" s="8">
        <v>0</v>
      </c>
      <c r="G100" s="8">
        <v>0</v>
      </c>
      <c r="H100" s="8">
        <v>0</v>
      </c>
      <c r="I100" s="33"/>
      <c r="J100" s="33"/>
    </row>
    <row r="101" spans="1:10" x14ac:dyDescent="0.2">
      <c r="A101" s="58">
        <v>93</v>
      </c>
      <c r="B101" s="10" t="s">
        <v>184</v>
      </c>
      <c r="C101" s="11" t="s">
        <v>185</v>
      </c>
      <c r="D101" s="39">
        <f t="shared" si="3"/>
        <v>0</v>
      </c>
      <c r="E101" s="8">
        <v>0</v>
      </c>
      <c r="F101" s="8">
        <v>0</v>
      </c>
      <c r="G101" s="8">
        <v>0</v>
      </c>
      <c r="H101" s="8">
        <v>0</v>
      </c>
      <c r="I101" s="33"/>
      <c r="J101" s="33"/>
    </row>
    <row r="102" spans="1:10" x14ac:dyDescent="0.2">
      <c r="A102" s="58">
        <v>94</v>
      </c>
      <c r="B102" s="12" t="s">
        <v>186</v>
      </c>
      <c r="C102" s="13" t="s">
        <v>187</v>
      </c>
      <c r="D102" s="38">
        <f t="shared" si="3"/>
        <v>0</v>
      </c>
      <c r="E102" s="8">
        <v>0</v>
      </c>
      <c r="F102" s="8">
        <v>0</v>
      </c>
      <c r="G102" s="8">
        <v>0</v>
      </c>
      <c r="H102" s="8">
        <v>0</v>
      </c>
      <c r="I102" s="33"/>
      <c r="J102" s="33"/>
    </row>
    <row r="103" spans="1:10" x14ac:dyDescent="0.2">
      <c r="A103" s="58">
        <v>95</v>
      </c>
      <c r="B103" s="6" t="s">
        <v>188</v>
      </c>
      <c r="C103" s="7" t="s">
        <v>189</v>
      </c>
      <c r="D103" s="40">
        <f t="shared" si="3"/>
        <v>0</v>
      </c>
      <c r="E103" s="8">
        <v>0</v>
      </c>
      <c r="F103" s="8">
        <v>0</v>
      </c>
      <c r="G103" s="8">
        <v>0</v>
      </c>
      <c r="H103" s="8">
        <v>0</v>
      </c>
      <c r="I103" s="33"/>
      <c r="J103" s="33"/>
    </row>
    <row r="104" spans="1:10" x14ac:dyDescent="0.2">
      <c r="A104" s="58">
        <v>96</v>
      </c>
      <c r="B104" s="9" t="s">
        <v>190</v>
      </c>
      <c r="C104" s="7" t="s">
        <v>191</v>
      </c>
      <c r="D104" s="39">
        <f t="shared" si="3"/>
        <v>1320775</v>
      </c>
      <c r="E104" s="8">
        <v>0</v>
      </c>
      <c r="F104" s="8">
        <v>0</v>
      </c>
      <c r="G104" s="8">
        <v>0</v>
      </c>
      <c r="H104" s="8">
        <v>1320775</v>
      </c>
      <c r="I104" s="33"/>
      <c r="J104" s="33"/>
    </row>
    <row r="105" spans="1:10" x14ac:dyDescent="0.2">
      <c r="A105" s="58">
        <v>97</v>
      </c>
      <c r="B105" s="10" t="s">
        <v>192</v>
      </c>
      <c r="C105" s="11" t="s">
        <v>193</v>
      </c>
      <c r="D105" s="43">
        <f t="shared" si="3"/>
        <v>0</v>
      </c>
      <c r="E105" s="8">
        <v>0</v>
      </c>
      <c r="F105" s="8">
        <v>0</v>
      </c>
      <c r="G105" s="8">
        <v>0</v>
      </c>
      <c r="H105" s="8">
        <v>0</v>
      </c>
      <c r="I105" s="33"/>
      <c r="J105" s="33"/>
    </row>
    <row r="106" spans="1:10" x14ac:dyDescent="0.2">
      <c r="A106" s="58">
        <v>98</v>
      </c>
      <c r="B106" s="10" t="s">
        <v>194</v>
      </c>
      <c r="C106" s="11" t="s">
        <v>195</v>
      </c>
      <c r="D106" s="39">
        <f t="shared" si="3"/>
        <v>0</v>
      </c>
      <c r="E106" s="8">
        <v>0</v>
      </c>
      <c r="F106" s="8">
        <v>0</v>
      </c>
      <c r="G106" s="8">
        <v>0</v>
      </c>
      <c r="H106" s="8">
        <v>0</v>
      </c>
      <c r="I106" s="33"/>
      <c r="J106" s="33"/>
    </row>
    <row r="107" spans="1:10" x14ac:dyDescent="0.2">
      <c r="A107" s="58">
        <v>99</v>
      </c>
      <c r="B107" s="6" t="s">
        <v>196</v>
      </c>
      <c r="C107" s="7" t="s">
        <v>197</v>
      </c>
      <c r="D107" s="39">
        <f t="shared" si="3"/>
        <v>0</v>
      </c>
      <c r="E107" s="8">
        <v>0</v>
      </c>
      <c r="F107" s="8">
        <v>0</v>
      </c>
      <c r="G107" s="8">
        <v>0</v>
      </c>
      <c r="H107" s="8">
        <v>0</v>
      </c>
      <c r="I107" s="33"/>
      <c r="J107" s="33"/>
    </row>
    <row r="108" spans="1:10" x14ac:dyDescent="0.2">
      <c r="A108" s="58">
        <v>100</v>
      </c>
      <c r="B108" s="9" t="s">
        <v>198</v>
      </c>
      <c r="C108" s="7" t="s">
        <v>199</v>
      </c>
      <c r="D108" s="40">
        <f t="shared" si="3"/>
        <v>0</v>
      </c>
      <c r="E108" s="8">
        <v>0</v>
      </c>
      <c r="F108" s="8">
        <v>0</v>
      </c>
      <c r="G108" s="8">
        <v>0</v>
      </c>
      <c r="H108" s="8">
        <v>0</v>
      </c>
      <c r="I108" s="33"/>
      <c r="J108" s="33"/>
    </row>
    <row r="109" spans="1:10" x14ac:dyDescent="0.2">
      <c r="A109" s="58">
        <v>101</v>
      </c>
      <c r="B109" s="6" t="s">
        <v>200</v>
      </c>
      <c r="C109" s="11" t="s">
        <v>201</v>
      </c>
      <c r="D109" s="38">
        <f t="shared" si="3"/>
        <v>0</v>
      </c>
      <c r="E109" s="8">
        <v>0</v>
      </c>
      <c r="F109" s="8">
        <v>0</v>
      </c>
      <c r="G109" s="8">
        <v>0</v>
      </c>
      <c r="H109" s="8">
        <v>0</v>
      </c>
      <c r="I109" s="33"/>
      <c r="J109" s="33"/>
    </row>
    <row r="110" spans="1:10" x14ac:dyDescent="0.2">
      <c r="A110" s="58">
        <v>102</v>
      </c>
      <c r="B110" s="6" t="s">
        <v>202</v>
      </c>
      <c r="C110" s="7" t="s">
        <v>203</v>
      </c>
      <c r="D110" s="38">
        <f t="shared" si="3"/>
        <v>0</v>
      </c>
      <c r="E110" s="8">
        <v>0</v>
      </c>
      <c r="F110" s="8">
        <v>0</v>
      </c>
      <c r="G110" s="8">
        <v>0</v>
      </c>
      <c r="H110" s="8">
        <v>0</v>
      </c>
      <c r="I110" s="33"/>
      <c r="J110" s="33"/>
    </row>
    <row r="111" spans="1:10" x14ac:dyDescent="0.2">
      <c r="A111" s="58">
        <v>103</v>
      </c>
      <c r="B111" s="10" t="s">
        <v>204</v>
      </c>
      <c r="C111" s="11" t="s">
        <v>205</v>
      </c>
      <c r="D111" s="38">
        <f t="shared" si="3"/>
        <v>0</v>
      </c>
      <c r="E111" s="8">
        <v>0</v>
      </c>
      <c r="F111" s="8">
        <v>0</v>
      </c>
      <c r="G111" s="8">
        <v>0</v>
      </c>
      <c r="H111" s="8">
        <v>0</v>
      </c>
      <c r="I111" s="33"/>
      <c r="J111" s="33"/>
    </row>
    <row r="112" spans="1:10" x14ac:dyDescent="0.2">
      <c r="A112" s="58">
        <v>104</v>
      </c>
      <c r="B112" s="10" t="s">
        <v>206</v>
      </c>
      <c r="C112" s="11" t="s">
        <v>207</v>
      </c>
      <c r="D112" s="39">
        <f t="shared" si="3"/>
        <v>0</v>
      </c>
      <c r="E112" s="8">
        <v>0</v>
      </c>
      <c r="F112" s="8">
        <v>0</v>
      </c>
      <c r="G112" s="8">
        <v>0</v>
      </c>
      <c r="H112" s="8">
        <v>0</v>
      </c>
      <c r="I112" s="33"/>
      <c r="J112" s="33"/>
    </row>
    <row r="113" spans="1:10" x14ac:dyDescent="0.2">
      <c r="A113" s="58">
        <v>105</v>
      </c>
      <c r="B113" s="10" t="s">
        <v>208</v>
      </c>
      <c r="C113" s="11" t="s">
        <v>209</v>
      </c>
      <c r="D113" s="40">
        <f t="shared" si="3"/>
        <v>0</v>
      </c>
      <c r="E113" s="8">
        <v>0</v>
      </c>
      <c r="F113" s="8">
        <v>0</v>
      </c>
      <c r="G113" s="8">
        <v>0</v>
      </c>
      <c r="H113" s="8">
        <v>0</v>
      </c>
      <c r="I113" s="33"/>
      <c r="J113" s="33"/>
    </row>
    <row r="114" spans="1:10" x14ac:dyDescent="0.2">
      <c r="A114" s="58">
        <v>106</v>
      </c>
      <c r="B114" s="10" t="s">
        <v>210</v>
      </c>
      <c r="C114" s="11" t="s">
        <v>211</v>
      </c>
      <c r="D114" s="38">
        <f t="shared" si="3"/>
        <v>0</v>
      </c>
      <c r="E114" s="8">
        <v>0</v>
      </c>
      <c r="F114" s="8">
        <v>0</v>
      </c>
      <c r="G114" s="8">
        <v>0</v>
      </c>
      <c r="H114" s="8">
        <v>0</v>
      </c>
      <c r="I114" s="33"/>
      <c r="J114" s="33"/>
    </row>
    <row r="115" spans="1:10" x14ac:dyDescent="0.2">
      <c r="A115" s="58">
        <v>107</v>
      </c>
      <c r="B115" s="10" t="s">
        <v>212</v>
      </c>
      <c r="C115" s="11" t="s">
        <v>213</v>
      </c>
      <c r="D115" s="38">
        <f t="shared" si="3"/>
        <v>0</v>
      </c>
      <c r="E115" s="8">
        <v>0</v>
      </c>
      <c r="F115" s="8">
        <v>0</v>
      </c>
      <c r="G115" s="8">
        <v>0</v>
      </c>
      <c r="H115" s="8">
        <v>0</v>
      </c>
      <c r="I115" s="33"/>
      <c r="J115" s="33"/>
    </row>
    <row r="116" spans="1:10" x14ac:dyDescent="0.2">
      <c r="A116" s="58">
        <v>108</v>
      </c>
      <c r="B116" s="10" t="s">
        <v>214</v>
      </c>
      <c r="C116" s="11" t="s">
        <v>215</v>
      </c>
      <c r="D116" s="39">
        <f t="shared" si="3"/>
        <v>0</v>
      </c>
      <c r="E116" s="8">
        <v>0</v>
      </c>
      <c r="F116" s="8">
        <v>0</v>
      </c>
      <c r="G116" s="8">
        <v>0</v>
      </c>
      <c r="H116" s="8">
        <v>0</v>
      </c>
      <c r="I116" s="33"/>
      <c r="J116" s="33"/>
    </row>
    <row r="117" spans="1:10" ht="12" customHeight="1" x14ac:dyDescent="0.2">
      <c r="A117" s="58">
        <v>109</v>
      </c>
      <c r="B117" s="16" t="s">
        <v>216</v>
      </c>
      <c r="C117" s="17" t="s">
        <v>217</v>
      </c>
      <c r="D117" s="39">
        <f t="shared" si="3"/>
        <v>0</v>
      </c>
      <c r="E117" s="8">
        <v>0</v>
      </c>
      <c r="F117" s="8">
        <v>0</v>
      </c>
      <c r="G117" s="8">
        <v>0</v>
      </c>
      <c r="H117" s="8">
        <v>0</v>
      </c>
      <c r="I117" s="33"/>
      <c r="J117" s="33"/>
    </row>
    <row r="118" spans="1:10" x14ac:dyDescent="0.2">
      <c r="A118" s="58">
        <v>110</v>
      </c>
      <c r="B118" s="16" t="s">
        <v>361</v>
      </c>
      <c r="C118" s="17" t="s">
        <v>321</v>
      </c>
      <c r="D118" s="38">
        <f t="shared" si="3"/>
        <v>0</v>
      </c>
      <c r="E118" s="8">
        <v>0</v>
      </c>
      <c r="F118" s="8"/>
      <c r="G118" s="8"/>
      <c r="H118" s="8">
        <v>0</v>
      </c>
      <c r="I118" s="33"/>
      <c r="J118" s="33"/>
    </row>
    <row r="119" spans="1:10" x14ac:dyDescent="0.2">
      <c r="A119" s="58">
        <v>111</v>
      </c>
      <c r="B119" s="9" t="s">
        <v>218</v>
      </c>
      <c r="C119" s="7" t="s">
        <v>219</v>
      </c>
      <c r="D119" s="38">
        <f t="shared" si="3"/>
        <v>0</v>
      </c>
      <c r="E119" s="8">
        <v>0</v>
      </c>
      <c r="F119" s="8">
        <v>0</v>
      </c>
      <c r="G119" s="8">
        <v>0</v>
      </c>
      <c r="H119" s="8">
        <v>0</v>
      </c>
      <c r="I119" s="33"/>
      <c r="J119" s="33"/>
    </row>
    <row r="120" spans="1:10" x14ac:dyDescent="0.2">
      <c r="A120" s="58">
        <v>112</v>
      </c>
      <c r="B120" s="10" t="s">
        <v>220</v>
      </c>
      <c r="C120" s="11" t="s">
        <v>221</v>
      </c>
      <c r="D120" s="39">
        <f t="shared" si="3"/>
        <v>0</v>
      </c>
      <c r="E120" s="8">
        <v>0</v>
      </c>
      <c r="F120" s="8">
        <v>0</v>
      </c>
      <c r="G120" s="8">
        <v>0</v>
      </c>
      <c r="H120" s="8">
        <v>0</v>
      </c>
      <c r="I120" s="33"/>
      <c r="J120" s="33"/>
    </row>
    <row r="121" spans="1:10" x14ac:dyDescent="0.2">
      <c r="A121" s="58">
        <v>113</v>
      </c>
      <c r="B121" s="6" t="s">
        <v>222</v>
      </c>
      <c r="C121" s="18" t="s">
        <v>223</v>
      </c>
      <c r="D121" s="38">
        <f t="shared" si="3"/>
        <v>0</v>
      </c>
      <c r="E121" s="8">
        <v>0</v>
      </c>
      <c r="F121" s="8">
        <v>0</v>
      </c>
      <c r="G121" s="8">
        <v>0</v>
      </c>
      <c r="H121" s="8">
        <v>0</v>
      </c>
      <c r="I121" s="33"/>
      <c r="J121" s="33"/>
    </row>
    <row r="122" spans="1:10" ht="24" x14ac:dyDescent="0.2">
      <c r="A122" s="58">
        <v>114</v>
      </c>
      <c r="B122" s="10" t="s">
        <v>224</v>
      </c>
      <c r="C122" s="11" t="s">
        <v>225</v>
      </c>
      <c r="D122" s="39">
        <f t="shared" si="3"/>
        <v>0</v>
      </c>
      <c r="E122" s="8">
        <v>0</v>
      </c>
      <c r="F122" s="8">
        <v>0</v>
      </c>
      <c r="G122" s="8">
        <v>0</v>
      </c>
      <c r="H122" s="8">
        <v>0</v>
      </c>
      <c r="I122" s="33"/>
      <c r="J122" s="33"/>
    </row>
    <row r="123" spans="1:10" ht="13.5" customHeight="1" x14ac:dyDescent="0.2">
      <c r="A123" s="58">
        <v>115</v>
      </c>
      <c r="B123" s="10" t="s">
        <v>226</v>
      </c>
      <c r="C123" s="11" t="s">
        <v>227</v>
      </c>
      <c r="D123" s="39">
        <f t="shared" si="3"/>
        <v>0</v>
      </c>
      <c r="E123" s="8">
        <v>0</v>
      </c>
      <c r="F123" s="8">
        <v>0</v>
      </c>
      <c r="G123" s="8">
        <v>0</v>
      </c>
      <c r="H123" s="8">
        <v>0</v>
      </c>
      <c r="I123" s="33"/>
      <c r="J123" s="33"/>
    </row>
    <row r="124" spans="1:10" x14ac:dyDescent="0.2">
      <c r="A124" s="58">
        <v>116</v>
      </c>
      <c r="B124" s="9" t="s">
        <v>228</v>
      </c>
      <c r="C124" s="11" t="s">
        <v>229</v>
      </c>
      <c r="D124" s="39">
        <f t="shared" si="3"/>
        <v>0</v>
      </c>
      <c r="E124" s="8">
        <v>0</v>
      </c>
      <c r="F124" s="8">
        <v>0</v>
      </c>
      <c r="G124" s="8">
        <v>0</v>
      </c>
      <c r="H124" s="8">
        <v>0</v>
      </c>
      <c r="I124" s="33"/>
      <c r="J124" s="33"/>
    </row>
    <row r="125" spans="1:10" x14ac:dyDescent="0.2">
      <c r="A125" s="58">
        <v>117</v>
      </c>
      <c r="B125" s="9" t="s">
        <v>230</v>
      </c>
      <c r="C125" s="11" t="s">
        <v>231</v>
      </c>
      <c r="D125" s="39">
        <f t="shared" si="3"/>
        <v>0</v>
      </c>
      <c r="E125" s="8">
        <v>0</v>
      </c>
      <c r="F125" s="8">
        <v>0</v>
      </c>
      <c r="G125" s="8">
        <v>0</v>
      </c>
      <c r="H125" s="8">
        <v>0</v>
      </c>
      <c r="I125" s="33"/>
      <c r="J125" s="33"/>
    </row>
    <row r="126" spans="1:10" x14ac:dyDescent="0.2">
      <c r="A126" s="58">
        <v>118</v>
      </c>
      <c r="B126" s="9" t="s">
        <v>232</v>
      </c>
      <c r="C126" s="11" t="s">
        <v>233</v>
      </c>
      <c r="D126" s="39">
        <f t="shared" si="3"/>
        <v>0</v>
      </c>
      <c r="E126" s="8">
        <v>0</v>
      </c>
      <c r="F126" s="8">
        <v>0</v>
      </c>
      <c r="G126" s="8">
        <v>0</v>
      </c>
      <c r="H126" s="8">
        <v>0</v>
      </c>
      <c r="I126" s="33"/>
      <c r="J126" s="33"/>
    </row>
    <row r="127" spans="1:10" ht="12.75" customHeight="1" x14ac:dyDescent="0.2">
      <c r="A127" s="58">
        <v>119</v>
      </c>
      <c r="B127" s="6" t="s">
        <v>234</v>
      </c>
      <c r="C127" s="7" t="s">
        <v>235</v>
      </c>
      <c r="D127" s="39">
        <f t="shared" si="3"/>
        <v>0</v>
      </c>
      <c r="E127" s="8">
        <v>0</v>
      </c>
      <c r="F127" s="8">
        <v>0</v>
      </c>
      <c r="G127" s="8">
        <v>0</v>
      </c>
      <c r="H127" s="8">
        <v>0</v>
      </c>
      <c r="I127" s="33"/>
      <c r="J127" s="33"/>
    </row>
    <row r="128" spans="1:10" x14ac:dyDescent="0.2">
      <c r="A128" s="58">
        <v>120</v>
      </c>
      <c r="B128" s="9" t="s">
        <v>236</v>
      </c>
      <c r="C128" s="7" t="s">
        <v>237</v>
      </c>
      <c r="D128" s="44">
        <f t="shared" si="3"/>
        <v>0</v>
      </c>
      <c r="E128" s="8">
        <v>0</v>
      </c>
      <c r="F128" s="8">
        <v>0</v>
      </c>
      <c r="G128" s="8">
        <v>0</v>
      </c>
      <c r="H128" s="8">
        <v>0</v>
      </c>
      <c r="I128" s="33"/>
      <c r="J128" s="33"/>
    </row>
    <row r="129" spans="1:10" x14ac:dyDescent="0.2">
      <c r="A129" s="58">
        <v>121</v>
      </c>
      <c r="B129" s="10" t="s">
        <v>238</v>
      </c>
      <c r="C129" s="11" t="s">
        <v>239</v>
      </c>
      <c r="D129" s="38">
        <f t="shared" si="3"/>
        <v>0</v>
      </c>
      <c r="E129" s="8">
        <v>0</v>
      </c>
      <c r="F129" s="8">
        <v>0</v>
      </c>
      <c r="G129" s="8">
        <v>0</v>
      </c>
      <c r="H129" s="8">
        <v>0</v>
      </c>
      <c r="I129" s="33"/>
      <c r="J129" s="33"/>
    </row>
    <row r="130" spans="1:10" x14ac:dyDescent="0.2">
      <c r="A130" s="58">
        <v>122</v>
      </c>
      <c r="B130" s="10" t="s">
        <v>240</v>
      </c>
      <c r="C130" s="11" t="s">
        <v>241</v>
      </c>
      <c r="D130" s="39">
        <f t="shared" si="3"/>
        <v>0</v>
      </c>
      <c r="E130" s="8">
        <v>0</v>
      </c>
      <c r="F130" s="8">
        <v>0</v>
      </c>
      <c r="G130" s="8">
        <v>0</v>
      </c>
      <c r="H130" s="8">
        <v>0</v>
      </c>
      <c r="I130" s="33"/>
      <c r="J130" s="33"/>
    </row>
    <row r="131" spans="1:10" x14ac:dyDescent="0.2">
      <c r="A131" s="58">
        <v>123</v>
      </c>
      <c r="B131" s="10" t="s">
        <v>242</v>
      </c>
      <c r="C131" s="11" t="s">
        <v>322</v>
      </c>
      <c r="D131" s="39">
        <f t="shared" si="3"/>
        <v>8601870</v>
      </c>
      <c r="E131" s="8">
        <v>8601870</v>
      </c>
      <c r="F131" s="8">
        <v>0</v>
      </c>
      <c r="G131" s="8">
        <v>0</v>
      </c>
      <c r="H131" s="8">
        <v>0</v>
      </c>
      <c r="I131" s="33"/>
      <c r="J131" s="33"/>
    </row>
    <row r="132" spans="1:10" x14ac:dyDescent="0.2">
      <c r="A132" s="58">
        <v>124</v>
      </c>
      <c r="B132" s="10" t="s">
        <v>243</v>
      </c>
      <c r="C132" s="11" t="s">
        <v>244</v>
      </c>
      <c r="D132" s="39">
        <f t="shared" si="3"/>
        <v>17163200</v>
      </c>
      <c r="E132" s="8">
        <v>15551200</v>
      </c>
      <c r="F132" s="8">
        <v>1612000</v>
      </c>
      <c r="G132" s="8">
        <v>0</v>
      </c>
      <c r="H132" s="8">
        <v>0</v>
      </c>
      <c r="I132" s="33"/>
      <c r="J132" s="33"/>
    </row>
    <row r="133" spans="1:10" ht="21.75" customHeight="1" x14ac:dyDescent="0.2">
      <c r="A133" s="58">
        <v>125</v>
      </c>
      <c r="B133" s="10" t="s">
        <v>245</v>
      </c>
      <c r="C133" s="11" t="s">
        <v>246</v>
      </c>
      <c r="D133" s="39">
        <f t="shared" si="3"/>
        <v>2867010</v>
      </c>
      <c r="E133" s="8">
        <v>2867010</v>
      </c>
      <c r="F133" s="8">
        <v>0</v>
      </c>
      <c r="G133" s="8">
        <v>0</v>
      </c>
      <c r="H133" s="8">
        <v>0</v>
      </c>
      <c r="I133" s="33"/>
      <c r="J133" s="33"/>
    </row>
    <row r="134" spans="1:10" x14ac:dyDescent="0.2">
      <c r="A134" s="58">
        <v>126</v>
      </c>
      <c r="B134" s="6" t="s">
        <v>247</v>
      </c>
      <c r="C134" s="7" t="s">
        <v>248</v>
      </c>
      <c r="D134" s="39">
        <f t="shared" si="3"/>
        <v>0</v>
      </c>
      <c r="E134" s="8">
        <v>0</v>
      </c>
      <c r="F134" s="8">
        <v>0</v>
      </c>
      <c r="G134" s="8">
        <v>0</v>
      </c>
      <c r="H134" s="8">
        <v>0</v>
      </c>
      <c r="I134" s="33"/>
      <c r="J134" s="33"/>
    </row>
    <row r="135" spans="1:10" x14ac:dyDescent="0.2">
      <c r="A135" s="58">
        <v>127</v>
      </c>
      <c r="B135" s="10" t="s">
        <v>249</v>
      </c>
      <c r="C135" s="11" t="s">
        <v>250</v>
      </c>
      <c r="D135" s="40">
        <f t="shared" si="3"/>
        <v>0</v>
      </c>
      <c r="E135" s="8">
        <v>0</v>
      </c>
      <c r="F135" s="8">
        <v>0</v>
      </c>
      <c r="G135" s="8">
        <v>0</v>
      </c>
      <c r="H135" s="8">
        <v>0</v>
      </c>
      <c r="I135" s="33"/>
      <c r="J135" s="33"/>
    </row>
    <row r="136" spans="1:10" x14ac:dyDescent="0.2">
      <c r="A136" s="58">
        <v>128</v>
      </c>
      <c r="B136" s="6" t="s">
        <v>251</v>
      </c>
      <c r="C136" s="11" t="s">
        <v>323</v>
      </c>
      <c r="D136" s="39">
        <f t="shared" si="3"/>
        <v>0</v>
      </c>
      <c r="E136" s="8">
        <v>0</v>
      </c>
      <c r="F136" s="8">
        <v>0</v>
      </c>
      <c r="G136" s="8">
        <v>0</v>
      </c>
      <c r="H136" s="8">
        <v>0</v>
      </c>
      <c r="I136" s="33"/>
      <c r="J136" s="33"/>
    </row>
    <row r="137" spans="1:10" ht="24" customHeight="1" x14ac:dyDescent="0.2">
      <c r="A137" s="58">
        <v>129</v>
      </c>
      <c r="B137" s="12" t="s">
        <v>252</v>
      </c>
      <c r="C137" s="13" t="s">
        <v>253</v>
      </c>
      <c r="D137" s="38">
        <f t="shared" si="3"/>
        <v>7609200</v>
      </c>
      <c r="E137" s="8">
        <v>0</v>
      </c>
      <c r="F137" s="8">
        <v>0</v>
      </c>
      <c r="G137" s="8">
        <v>0</v>
      </c>
      <c r="H137" s="8">
        <v>7609200</v>
      </c>
      <c r="I137" s="33"/>
      <c r="J137" s="33"/>
    </row>
    <row r="138" spans="1:10" x14ac:dyDescent="0.2">
      <c r="A138" s="58">
        <v>130</v>
      </c>
      <c r="B138" s="10" t="s">
        <v>254</v>
      </c>
      <c r="C138" s="11" t="s">
        <v>255</v>
      </c>
      <c r="D138" s="38">
        <f t="shared" ref="D138:D145" si="4">E138+F138+G138+H138</f>
        <v>4449000</v>
      </c>
      <c r="E138" s="8">
        <v>0</v>
      </c>
      <c r="F138" s="8">
        <v>0</v>
      </c>
      <c r="G138" s="8">
        <v>0</v>
      </c>
      <c r="H138" s="8">
        <v>4449000</v>
      </c>
      <c r="I138" s="33"/>
      <c r="J138" s="33"/>
    </row>
    <row r="139" spans="1:10" x14ac:dyDescent="0.2">
      <c r="A139" s="58">
        <v>131</v>
      </c>
      <c r="B139" s="10" t="s">
        <v>256</v>
      </c>
      <c r="C139" s="11" t="s">
        <v>257</v>
      </c>
      <c r="D139" s="39">
        <f t="shared" si="4"/>
        <v>0</v>
      </c>
      <c r="E139" s="8">
        <v>0</v>
      </c>
      <c r="F139" s="8">
        <v>0</v>
      </c>
      <c r="G139" s="8">
        <v>0</v>
      </c>
      <c r="H139" s="8">
        <v>0</v>
      </c>
      <c r="I139" s="33"/>
      <c r="J139" s="33"/>
    </row>
    <row r="140" spans="1:10" x14ac:dyDescent="0.2">
      <c r="A140" s="58">
        <v>132</v>
      </c>
      <c r="B140" s="10" t="s">
        <v>258</v>
      </c>
      <c r="C140" s="11" t="s">
        <v>259</v>
      </c>
      <c r="D140" s="39">
        <f t="shared" si="4"/>
        <v>0</v>
      </c>
      <c r="E140" s="8">
        <v>0</v>
      </c>
      <c r="F140" s="8">
        <v>0</v>
      </c>
      <c r="G140" s="8">
        <v>0</v>
      </c>
      <c r="H140" s="8">
        <v>0</v>
      </c>
      <c r="I140" s="33"/>
      <c r="J140" s="33"/>
    </row>
    <row r="141" spans="1:10" ht="13.5" customHeight="1" x14ac:dyDescent="0.2">
      <c r="A141" s="58">
        <v>133</v>
      </c>
      <c r="B141" s="12" t="s">
        <v>260</v>
      </c>
      <c r="C141" s="13" t="s">
        <v>324</v>
      </c>
      <c r="D141" s="39">
        <f t="shared" si="4"/>
        <v>0</v>
      </c>
      <c r="E141" s="8">
        <v>0</v>
      </c>
      <c r="F141" s="8">
        <v>0</v>
      </c>
      <c r="G141" s="8">
        <v>0</v>
      </c>
      <c r="H141" s="8">
        <v>0</v>
      </c>
      <c r="I141" s="33"/>
      <c r="J141" s="33"/>
    </row>
    <row r="142" spans="1:10" x14ac:dyDescent="0.2">
      <c r="A142" s="58">
        <v>134</v>
      </c>
      <c r="B142" s="9" t="s">
        <v>261</v>
      </c>
      <c r="C142" s="13" t="s">
        <v>262</v>
      </c>
      <c r="D142" s="39">
        <f t="shared" si="4"/>
        <v>0</v>
      </c>
      <c r="E142" s="8">
        <v>0</v>
      </c>
      <c r="F142" s="8">
        <v>0</v>
      </c>
      <c r="G142" s="8">
        <v>0</v>
      </c>
      <c r="H142" s="8">
        <v>0</v>
      </c>
      <c r="I142" s="33"/>
      <c r="J142" s="33"/>
    </row>
    <row r="143" spans="1:10" x14ac:dyDescent="0.2">
      <c r="A143" s="58">
        <v>135</v>
      </c>
      <c r="B143" s="10" t="s">
        <v>263</v>
      </c>
      <c r="C143" s="11" t="s">
        <v>264</v>
      </c>
      <c r="D143" s="39">
        <f t="shared" si="4"/>
        <v>0</v>
      </c>
      <c r="E143" s="8">
        <v>0</v>
      </c>
      <c r="F143" s="8">
        <v>0</v>
      </c>
      <c r="G143" s="8">
        <v>0</v>
      </c>
      <c r="H143" s="8">
        <v>0</v>
      </c>
      <c r="I143" s="33"/>
      <c r="J143" s="33"/>
    </row>
    <row r="144" spans="1:10" x14ac:dyDescent="0.2">
      <c r="A144" s="58">
        <v>136</v>
      </c>
      <c r="B144" s="6" t="s">
        <v>265</v>
      </c>
      <c r="C144" s="7" t="s">
        <v>266</v>
      </c>
      <c r="D144" s="38">
        <f t="shared" si="4"/>
        <v>0</v>
      </c>
      <c r="E144" s="8">
        <v>0</v>
      </c>
      <c r="F144" s="8">
        <v>0</v>
      </c>
      <c r="G144" s="8">
        <v>0</v>
      </c>
      <c r="H144" s="8">
        <v>0</v>
      </c>
      <c r="I144" s="33"/>
      <c r="J144" s="33"/>
    </row>
    <row r="145" spans="1:10" ht="10.5" customHeight="1" x14ac:dyDescent="0.2">
      <c r="A145" s="58">
        <v>137</v>
      </c>
      <c r="B145" s="76" t="s">
        <v>267</v>
      </c>
      <c r="C145" s="69" t="s">
        <v>268</v>
      </c>
      <c r="D145" s="39">
        <f t="shared" si="4"/>
        <v>245655693</v>
      </c>
      <c r="E145" s="20">
        <v>0</v>
      </c>
      <c r="F145" s="20">
        <v>0</v>
      </c>
      <c r="G145" s="20">
        <v>245655693</v>
      </c>
      <c r="H145" s="20">
        <v>0</v>
      </c>
      <c r="I145" s="33"/>
      <c r="J145" s="33"/>
    </row>
    <row r="146" spans="1:10" x14ac:dyDescent="0.2">
      <c r="H146" s="33"/>
    </row>
    <row r="148" spans="1:10" x14ac:dyDescent="0.2">
      <c r="H148" s="33"/>
    </row>
  </sheetData>
  <mergeCells count="9">
    <mergeCell ref="A8:C8"/>
    <mergeCell ref="A4:A5"/>
    <mergeCell ref="B4:B5"/>
    <mergeCell ref="C4:C5"/>
    <mergeCell ref="A2:H2"/>
    <mergeCell ref="D4:D5"/>
    <mergeCell ref="E4:H4"/>
    <mergeCell ref="A6:C6"/>
    <mergeCell ref="A7:C7"/>
  </mergeCells>
  <pageMargins left="0.59055118110236227" right="0" top="0.19685039370078741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5"/>
  <sheetViews>
    <sheetView zoomScale="110" zoomScaleNormal="110" workbookViewId="0">
      <pane xSplit="4" ySplit="5" topLeftCell="E6" activePane="bottomRight" state="frozen"/>
      <selection activeCell="I27" sqref="I27"/>
      <selection pane="topRight" activeCell="I27" sqref="I27"/>
      <selection pane="bottomLeft" activeCell="I27" sqref="I27"/>
      <selection pane="bottomRight" activeCell="H9" sqref="H9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1.28515625" style="33" customWidth="1"/>
    <col min="5" max="16384" width="9.140625" style="3"/>
  </cols>
  <sheetData>
    <row r="2" spans="1:4" ht="30" customHeight="1" x14ac:dyDescent="0.2">
      <c r="A2" s="202" t="s">
        <v>335</v>
      </c>
      <c r="B2" s="202"/>
      <c r="C2" s="202"/>
      <c r="D2" s="202"/>
    </row>
    <row r="3" spans="1:4" x14ac:dyDescent="0.2">
      <c r="C3" s="4"/>
      <c r="D3" s="33" t="s">
        <v>293</v>
      </c>
    </row>
    <row r="4" spans="1:4" s="5" customFormat="1" ht="24.75" customHeight="1" x14ac:dyDescent="0.2">
      <c r="A4" s="194" t="s">
        <v>0</v>
      </c>
      <c r="B4" s="194" t="s">
        <v>1</v>
      </c>
      <c r="C4" s="194" t="s">
        <v>2</v>
      </c>
      <c r="D4" s="28" t="s">
        <v>304</v>
      </c>
    </row>
    <row r="5" spans="1:4" ht="51.75" customHeight="1" x14ac:dyDescent="0.2">
      <c r="A5" s="195"/>
      <c r="B5" s="195"/>
      <c r="C5" s="195"/>
      <c r="D5" s="30" t="s">
        <v>305</v>
      </c>
    </row>
    <row r="6" spans="1:4" ht="12" customHeight="1" x14ac:dyDescent="0.2">
      <c r="A6" s="181" t="s">
        <v>270</v>
      </c>
      <c r="B6" s="181"/>
      <c r="C6" s="181"/>
      <c r="D6" s="19">
        <f>D7+D8</f>
        <v>1519573995</v>
      </c>
    </row>
    <row r="7" spans="1:4" ht="12" customHeight="1" x14ac:dyDescent="0.2">
      <c r="A7" s="179" t="s">
        <v>269</v>
      </c>
      <c r="B7" s="172"/>
      <c r="C7" s="180"/>
      <c r="D7" s="74"/>
    </row>
    <row r="8" spans="1:4" ht="12" customHeight="1" x14ac:dyDescent="0.2">
      <c r="A8" s="179" t="s">
        <v>313</v>
      </c>
      <c r="B8" s="172"/>
      <c r="C8" s="180"/>
      <c r="D8" s="19">
        <f>SUM(D9:D145)</f>
        <v>1519573995</v>
      </c>
    </row>
    <row r="9" spans="1:4" ht="12" customHeight="1" x14ac:dyDescent="0.2">
      <c r="A9" s="58">
        <v>1</v>
      </c>
      <c r="B9" s="6" t="s">
        <v>3</v>
      </c>
      <c r="C9" s="7" t="s">
        <v>4</v>
      </c>
      <c r="D9" s="8">
        <v>26728342</v>
      </c>
    </row>
    <row r="10" spans="1:4" x14ac:dyDescent="0.2">
      <c r="A10" s="58">
        <v>2</v>
      </c>
      <c r="B10" s="9" t="s">
        <v>5</v>
      </c>
      <c r="C10" s="7" t="s">
        <v>6</v>
      </c>
      <c r="D10" s="8">
        <v>22288628</v>
      </c>
    </row>
    <row r="11" spans="1:4" x14ac:dyDescent="0.2">
      <c r="A11" s="58">
        <v>3</v>
      </c>
      <c r="B11" s="10" t="s">
        <v>7</v>
      </c>
      <c r="C11" s="11" t="s">
        <v>8</v>
      </c>
      <c r="D11" s="8">
        <v>18411395</v>
      </c>
    </row>
    <row r="12" spans="1:4" ht="14.25" customHeight="1" x14ac:dyDescent="0.2">
      <c r="A12" s="58">
        <v>4</v>
      </c>
      <c r="B12" s="6" t="s">
        <v>9</v>
      </c>
      <c r="C12" s="7" t="s">
        <v>10</v>
      </c>
      <c r="D12" s="8">
        <v>31120866</v>
      </c>
    </row>
    <row r="13" spans="1:4" x14ac:dyDescent="0.2">
      <c r="A13" s="58">
        <v>5</v>
      </c>
      <c r="B13" s="6" t="s">
        <v>11</v>
      </c>
      <c r="C13" s="7" t="s">
        <v>12</v>
      </c>
      <c r="D13" s="8">
        <v>27100767</v>
      </c>
    </row>
    <row r="14" spans="1:4" x14ac:dyDescent="0.2">
      <c r="A14" s="58">
        <v>6</v>
      </c>
      <c r="B14" s="10" t="s">
        <v>13</v>
      </c>
      <c r="C14" s="11" t="s">
        <v>14</v>
      </c>
      <c r="D14" s="8">
        <v>2825316</v>
      </c>
    </row>
    <row r="15" spans="1:4" x14ac:dyDescent="0.2">
      <c r="A15" s="58">
        <v>7</v>
      </c>
      <c r="B15" s="12" t="s">
        <v>15</v>
      </c>
      <c r="C15" s="13" t="s">
        <v>16</v>
      </c>
      <c r="D15" s="8">
        <v>24439852</v>
      </c>
    </row>
    <row r="16" spans="1:4" x14ac:dyDescent="0.2">
      <c r="A16" s="58">
        <v>8</v>
      </c>
      <c r="B16" s="10" t="s">
        <v>17</v>
      </c>
      <c r="C16" s="11" t="s">
        <v>18</v>
      </c>
      <c r="D16" s="8">
        <v>25043628</v>
      </c>
    </row>
    <row r="17" spans="1:4" x14ac:dyDescent="0.2">
      <c r="A17" s="58">
        <v>9</v>
      </c>
      <c r="B17" s="10" t="s">
        <v>19</v>
      </c>
      <c r="C17" s="11" t="s">
        <v>20</v>
      </c>
      <c r="D17" s="8">
        <v>35921594</v>
      </c>
    </row>
    <row r="18" spans="1:4" x14ac:dyDescent="0.2">
      <c r="A18" s="58">
        <v>10</v>
      </c>
      <c r="B18" s="10" t="s">
        <v>21</v>
      </c>
      <c r="C18" s="11" t="s">
        <v>22</v>
      </c>
      <c r="D18" s="8">
        <v>25702651</v>
      </c>
    </row>
    <row r="19" spans="1:4" x14ac:dyDescent="0.2">
      <c r="A19" s="58">
        <v>11</v>
      </c>
      <c r="B19" s="10" t="s">
        <v>23</v>
      </c>
      <c r="C19" s="11" t="s">
        <v>24</v>
      </c>
      <c r="D19" s="8">
        <v>23761335</v>
      </c>
    </row>
    <row r="20" spans="1:4" x14ac:dyDescent="0.2">
      <c r="A20" s="58">
        <v>12</v>
      </c>
      <c r="B20" s="10" t="s">
        <v>25</v>
      </c>
      <c r="C20" s="11" t="s">
        <v>26</v>
      </c>
      <c r="D20" s="8">
        <v>36806923</v>
      </c>
    </row>
    <row r="21" spans="1:4" x14ac:dyDescent="0.2">
      <c r="A21" s="58">
        <v>13</v>
      </c>
      <c r="B21" s="90" t="s">
        <v>363</v>
      </c>
      <c r="C21" s="7" t="s">
        <v>362</v>
      </c>
      <c r="D21" s="8">
        <v>0</v>
      </c>
    </row>
    <row r="22" spans="1:4" x14ac:dyDescent="0.2">
      <c r="A22" s="58">
        <v>14</v>
      </c>
      <c r="B22" s="6" t="s">
        <v>27</v>
      </c>
      <c r="C22" s="11" t="s">
        <v>28</v>
      </c>
      <c r="D22" s="8">
        <v>0</v>
      </c>
    </row>
    <row r="23" spans="1:4" x14ac:dyDescent="0.2">
      <c r="A23" s="58">
        <v>15</v>
      </c>
      <c r="B23" s="10" t="s">
        <v>29</v>
      </c>
      <c r="C23" s="11" t="s">
        <v>30</v>
      </c>
      <c r="D23" s="8">
        <v>24222408</v>
      </c>
    </row>
    <row r="24" spans="1:4" x14ac:dyDescent="0.2">
      <c r="A24" s="58">
        <v>16</v>
      </c>
      <c r="B24" s="10" t="s">
        <v>31</v>
      </c>
      <c r="C24" s="11" t="s">
        <v>32</v>
      </c>
      <c r="D24" s="8">
        <v>44939389</v>
      </c>
    </row>
    <row r="25" spans="1:4" x14ac:dyDescent="0.2">
      <c r="A25" s="58">
        <v>17</v>
      </c>
      <c r="B25" s="10" t="s">
        <v>33</v>
      </c>
      <c r="C25" s="11" t="s">
        <v>34</v>
      </c>
      <c r="D25" s="8">
        <v>42876601</v>
      </c>
    </row>
    <row r="26" spans="1:4" x14ac:dyDescent="0.2">
      <c r="A26" s="58">
        <v>18</v>
      </c>
      <c r="B26" s="10" t="s">
        <v>35</v>
      </c>
      <c r="C26" s="11" t="s">
        <v>36</v>
      </c>
      <c r="D26" s="8">
        <v>30346780</v>
      </c>
    </row>
    <row r="27" spans="1:4" x14ac:dyDescent="0.2">
      <c r="A27" s="58">
        <v>19</v>
      </c>
      <c r="B27" s="6" t="s">
        <v>37</v>
      </c>
      <c r="C27" s="7" t="s">
        <v>38</v>
      </c>
      <c r="D27" s="8">
        <v>21856704</v>
      </c>
    </row>
    <row r="28" spans="1:4" x14ac:dyDescent="0.2">
      <c r="A28" s="58">
        <v>20</v>
      </c>
      <c r="B28" s="6" t="s">
        <v>39</v>
      </c>
      <c r="C28" s="7" t="s">
        <v>40</v>
      </c>
      <c r="D28" s="8">
        <v>17344162</v>
      </c>
    </row>
    <row r="29" spans="1:4" x14ac:dyDescent="0.2">
      <c r="A29" s="58">
        <v>21</v>
      </c>
      <c r="B29" s="6" t="s">
        <v>41</v>
      </c>
      <c r="C29" s="7" t="s">
        <v>42</v>
      </c>
      <c r="D29" s="8">
        <v>37069102</v>
      </c>
    </row>
    <row r="30" spans="1:4" x14ac:dyDescent="0.2">
      <c r="A30" s="58">
        <v>22</v>
      </c>
      <c r="B30" s="6" t="s">
        <v>43</v>
      </c>
      <c r="C30" s="7" t="s">
        <v>44</v>
      </c>
      <c r="D30" s="8">
        <v>878548</v>
      </c>
    </row>
    <row r="31" spans="1:4" x14ac:dyDescent="0.2">
      <c r="A31" s="58">
        <v>23</v>
      </c>
      <c r="B31" s="10" t="s">
        <v>45</v>
      </c>
      <c r="C31" s="11" t="s">
        <v>46</v>
      </c>
      <c r="D31" s="8">
        <v>0</v>
      </c>
    </row>
    <row r="32" spans="1:4" ht="12" customHeight="1" x14ac:dyDescent="0.2">
      <c r="A32" s="58">
        <v>24</v>
      </c>
      <c r="B32" s="10" t="s">
        <v>47</v>
      </c>
      <c r="C32" s="11" t="s">
        <v>48</v>
      </c>
      <c r="D32" s="8">
        <v>0</v>
      </c>
    </row>
    <row r="33" spans="1:4" ht="24" x14ac:dyDescent="0.2">
      <c r="A33" s="58">
        <v>25</v>
      </c>
      <c r="B33" s="10" t="s">
        <v>49</v>
      </c>
      <c r="C33" s="11" t="s">
        <v>50</v>
      </c>
      <c r="D33" s="8">
        <v>0</v>
      </c>
    </row>
    <row r="34" spans="1:4" x14ac:dyDescent="0.2">
      <c r="A34" s="58">
        <v>26</v>
      </c>
      <c r="B34" s="6" t="s">
        <v>51</v>
      </c>
      <c r="C34" s="13" t="s">
        <v>52</v>
      </c>
      <c r="D34" s="8">
        <v>0</v>
      </c>
    </row>
    <row r="35" spans="1:4" x14ac:dyDescent="0.2">
      <c r="A35" s="58">
        <v>27</v>
      </c>
      <c r="B35" s="10" t="s">
        <v>53</v>
      </c>
      <c r="C35" s="11" t="s">
        <v>54</v>
      </c>
      <c r="D35" s="8">
        <v>51980863</v>
      </c>
    </row>
    <row r="36" spans="1:4" ht="24" customHeight="1" x14ac:dyDescent="0.2">
      <c r="A36" s="58">
        <v>28</v>
      </c>
      <c r="B36" s="10" t="s">
        <v>55</v>
      </c>
      <c r="C36" s="11" t="s">
        <v>56</v>
      </c>
      <c r="D36" s="8">
        <v>0</v>
      </c>
    </row>
    <row r="37" spans="1:4" ht="12" customHeight="1" x14ac:dyDescent="0.2">
      <c r="A37" s="58">
        <v>29</v>
      </c>
      <c r="B37" s="9" t="s">
        <v>57</v>
      </c>
      <c r="C37" s="13" t="s">
        <v>58</v>
      </c>
      <c r="D37" s="8">
        <v>0</v>
      </c>
    </row>
    <row r="38" spans="1:4" ht="24" x14ac:dyDescent="0.2">
      <c r="A38" s="58">
        <v>30</v>
      </c>
      <c r="B38" s="6" t="s">
        <v>59</v>
      </c>
      <c r="C38" s="7" t="s">
        <v>60</v>
      </c>
      <c r="D38" s="8">
        <v>0</v>
      </c>
    </row>
    <row r="39" spans="1:4" x14ac:dyDescent="0.2">
      <c r="A39" s="58">
        <v>31</v>
      </c>
      <c r="B39" s="10" t="s">
        <v>61</v>
      </c>
      <c r="C39" s="11" t="s">
        <v>62</v>
      </c>
      <c r="D39" s="8">
        <v>0</v>
      </c>
    </row>
    <row r="40" spans="1:4" x14ac:dyDescent="0.2">
      <c r="A40" s="58">
        <v>32</v>
      </c>
      <c r="B40" s="9" t="s">
        <v>63</v>
      </c>
      <c r="C40" s="7" t="s">
        <v>64</v>
      </c>
      <c r="D40" s="8">
        <v>29843437</v>
      </c>
    </row>
    <row r="41" spans="1:4" x14ac:dyDescent="0.2">
      <c r="A41" s="58">
        <v>33</v>
      </c>
      <c r="B41" s="12" t="s">
        <v>65</v>
      </c>
      <c r="C41" s="13" t="s">
        <v>66</v>
      </c>
      <c r="D41" s="8">
        <v>0</v>
      </c>
    </row>
    <row r="42" spans="1:4" x14ac:dyDescent="0.2">
      <c r="A42" s="58">
        <v>34</v>
      </c>
      <c r="B42" s="9" t="s">
        <v>67</v>
      </c>
      <c r="C42" s="7" t="s">
        <v>68</v>
      </c>
      <c r="D42" s="8">
        <v>26006912</v>
      </c>
    </row>
    <row r="43" spans="1:4" x14ac:dyDescent="0.2">
      <c r="A43" s="58">
        <v>35</v>
      </c>
      <c r="B43" s="10" t="s">
        <v>69</v>
      </c>
      <c r="C43" s="11" t="s">
        <v>70</v>
      </c>
      <c r="D43" s="8">
        <v>27419597</v>
      </c>
    </row>
    <row r="44" spans="1:4" x14ac:dyDescent="0.2">
      <c r="A44" s="58">
        <v>36</v>
      </c>
      <c r="B44" s="9" t="s">
        <v>71</v>
      </c>
      <c r="C44" s="7" t="s">
        <v>72</v>
      </c>
      <c r="D44" s="8">
        <v>27280323</v>
      </c>
    </row>
    <row r="45" spans="1:4" x14ac:dyDescent="0.2">
      <c r="A45" s="58">
        <v>37</v>
      </c>
      <c r="B45" s="6" t="s">
        <v>73</v>
      </c>
      <c r="C45" s="7" t="s">
        <v>74</v>
      </c>
      <c r="D45" s="8">
        <v>33938311</v>
      </c>
    </row>
    <row r="46" spans="1:4" x14ac:dyDescent="0.2">
      <c r="A46" s="58">
        <v>38</v>
      </c>
      <c r="B46" s="14" t="s">
        <v>75</v>
      </c>
      <c r="C46" s="15" t="s">
        <v>76</v>
      </c>
      <c r="D46" s="8">
        <v>36486334</v>
      </c>
    </row>
    <row r="47" spans="1:4" x14ac:dyDescent="0.2">
      <c r="A47" s="58">
        <v>39</v>
      </c>
      <c r="B47" s="6" t="s">
        <v>77</v>
      </c>
      <c r="C47" s="7" t="s">
        <v>78</v>
      </c>
      <c r="D47" s="8">
        <v>29819860</v>
      </c>
    </row>
    <row r="48" spans="1:4" x14ac:dyDescent="0.2">
      <c r="A48" s="58">
        <v>40</v>
      </c>
      <c r="B48" s="12" t="s">
        <v>79</v>
      </c>
      <c r="C48" s="13" t="s">
        <v>80</v>
      </c>
      <c r="D48" s="8">
        <v>35512453</v>
      </c>
    </row>
    <row r="49" spans="1:4" x14ac:dyDescent="0.2">
      <c r="A49" s="58">
        <v>41</v>
      </c>
      <c r="B49" s="10" t="s">
        <v>81</v>
      </c>
      <c r="C49" s="11" t="s">
        <v>82</v>
      </c>
      <c r="D49" s="8">
        <v>22535371</v>
      </c>
    </row>
    <row r="50" spans="1:4" x14ac:dyDescent="0.2">
      <c r="A50" s="58">
        <v>42</v>
      </c>
      <c r="B50" s="9" t="s">
        <v>83</v>
      </c>
      <c r="C50" s="7" t="s">
        <v>84</v>
      </c>
      <c r="D50" s="8">
        <v>0</v>
      </c>
    </row>
    <row r="51" spans="1:4" x14ac:dyDescent="0.2">
      <c r="A51" s="58">
        <v>43</v>
      </c>
      <c r="B51" s="10" t="s">
        <v>85</v>
      </c>
      <c r="C51" s="11" t="s">
        <v>86</v>
      </c>
      <c r="D51" s="8">
        <v>0</v>
      </c>
    </row>
    <row r="52" spans="1:4" x14ac:dyDescent="0.2">
      <c r="A52" s="58">
        <v>44</v>
      </c>
      <c r="B52" s="6" t="s">
        <v>87</v>
      </c>
      <c r="C52" s="7" t="s">
        <v>88</v>
      </c>
      <c r="D52" s="8">
        <v>34304646</v>
      </c>
    </row>
    <row r="53" spans="1:4" x14ac:dyDescent="0.2">
      <c r="A53" s="58">
        <v>45</v>
      </c>
      <c r="B53" s="6" t="s">
        <v>89</v>
      </c>
      <c r="C53" s="7" t="s">
        <v>90</v>
      </c>
      <c r="D53" s="8">
        <v>17427594</v>
      </c>
    </row>
    <row r="54" spans="1:4" x14ac:dyDescent="0.2">
      <c r="A54" s="58">
        <v>46</v>
      </c>
      <c r="B54" s="10" t="s">
        <v>91</v>
      </c>
      <c r="C54" s="11" t="s">
        <v>92</v>
      </c>
      <c r="D54" s="8">
        <v>24418361</v>
      </c>
    </row>
    <row r="55" spans="1:4" ht="10.5" customHeight="1" x14ac:dyDescent="0.2">
      <c r="A55" s="58">
        <v>47</v>
      </c>
      <c r="B55" s="10" t="s">
        <v>93</v>
      </c>
      <c r="C55" s="11" t="s">
        <v>94</v>
      </c>
      <c r="D55" s="8">
        <v>38951748</v>
      </c>
    </row>
    <row r="56" spans="1:4" x14ac:dyDescent="0.2">
      <c r="A56" s="58">
        <v>48</v>
      </c>
      <c r="B56" s="9" t="s">
        <v>95</v>
      </c>
      <c r="C56" s="7" t="s">
        <v>96</v>
      </c>
      <c r="D56" s="8">
        <v>31149181</v>
      </c>
    </row>
    <row r="57" spans="1:4" x14ac:dyDescent="0.2">
      <c r="A57" s="58">
        <v>49</v>
      </c>
      <c r="B57" s="10" t="s">
        <v>97</v>
      </c>
      <c r="C57" s="11" t="s">
        <v>98</v>
      </c>
      <c r="D57" s="8">
        <v>20719353</v>
      </c>
    </row>
    <row r="58" spans="1:4" x14ac:dyDescent="0.2">
      <c r="A58" s="58">
        <v>50</v>
      </c>
      <c r="B58" s="9" t="s">
        <v>99</v>
      </c>
      <c r="C58" s="7" t="s">
        <v>100</v>
      </c>
      <c r="D58" s="8">
        <v>28770357</v>
      </c>
    </row>
    <row r="59" spans="1:4" ht="10.5" customHeight="1" x14ac:dyDescent="0.2">
      <c r="A59" s="58">
        <v>51</v>
      </c>
      <c r="B59" s="10" t="s">
        <v>101</v>
      </c>
      <c r="C59" s="11" t="s">
        <v>102</v>
      </c>
      <c r="D59" s="8">
        <v>28952179</v>
      </c>
    </row>
    <row r="60" spans="1:4" x14ac:dyDescent="0.2">
      <c r="A60" s="58">
        <v>52</v>
      </c>
      <c r="B60" s="10" t="s">
        <v>103</v>
      </c>
      <c r="C60" s="11" t="s">
        <v>104</v>
      </c>
      <c r="D60" s="8">
        <v>46108690</v>
      </c>
    </row>
    <row r="61" spans="1:4" x14ac:dyDescent="0.2">
      <c r="A61" s="58">
        <v>53</v>
      </c>
      <c r="B61" s="10" t="s">
        <v>105</v>
      </c>
      <c r="C61" s="11" t="s">
        <v>106</v>
      </c>
      <c r="D61" s="8">
        <v>33372649</v>
      </c>
    </row>
    <row r="62" spans="1:4" x14ac:dyDescent="0.2">
      <c r="A62" s="58">
        <v>54</v>
      </c>
      <c r="B62" s="10" t="s">
        <v>107</v>
      </c>
      <c r="C62" s="11" t="s">
        <v>108</v>
      </c>
      <c r="D62" s="8">
        <v>0</v>
      </c>
    </row>
    <row r="63" spans="1:4" x14ac:dyDescent="0.2">
      <c r="A63" s="58">
        <v>55</v>
      </c>
      <c r="B63" s="10" t="s">
        <v>109</v>
      </c>
      <c r="C63" s="11" t="s">
        <v>110</v>
      </c>
      <c r="D63" s="8">
        <v>0</v>
      </c>
    </row>
    <row r="64" spans="1:4" x14ac:dyDescent="0.2">
      <c r="A64" s="58">
        <v>56</v>
      </c>
      <c r="B64" s="10" t="s">
        <v>111</v>
      </c>
      <c r="C64" s="11" t="s">
        <v>112</v>
      </c>
      <c r="D64" s="8">
        <v>0</v>
      </c>
    </row>
    <row r="65" spans="1:4" x14ac:dyDescent="0.2">
      <c r="A65" s="58">
        <v>57</v>
      </c>
      <c r="B65" s="9" t="s">
        <v>113</v>
      </c>
      <c r="C65" s="11" t="s">
        <v>114</v>
      </c>
      <c r="D65" s="8">
        <v>0</v>
      </c>
    </row>
    <row r="66" spans="1:4" ht="17.25" customHeight="1" x14ac:dyDescent="0.2">
      <c r="A66" s="58">
        <v>58</v>
      </c>
      <c r="B66" s="12" t="s">
        <v>115</v>
      </c>
      <c r="C66" s="13" t="s">
        <v>116</v>
      </c>
      <c r="D66" s="8">
        <v>0</v>
      </c>
    </row>
    <row r="67" spans="1:4" ht="15" customHeight="1" x14ac:dyDescent="0.2">
      <c r="A67" s="58">
        <v>59</v>
      </c>
      <c r="B67" s="9" t="s">
        <v>117</v>
      </c>
      <c r="C67" s="11" t="s">
        <v>118</v>
      </c>
      <c r="D67" s="8">
        <v>0</v>
      </c>
    </row>
    <row r="68" spans="1:4" ht="16.5" customHeight="1" x14ac:dyDescent="0.2">
      <c r="A68" s="58">
        <v>60</v>
      </c>
      <c r="B68" s="10" t="s">
        <v>119</v>
      </c>
      <c r="C68" s="11" t="s">
        <v>320</v>
      </c>
      <c r="D68" s="8">
        <v>0</v>
      </c>
    </row>
    <row r="69" spans="1:4" ht="17.25" customHeight="1" x14ac:dyDescent="0.2">
      <c r="A69" s="58">
        <v>61</v>
      </c>
      <c r="B69" s="6" t="s">
        <v>120</v>
      </c>
      <c r="C69" s="11" t="s">
        <v>121</v>
      </c>
      <c r="D69" s="8">
        <v>0</v>
      </c>
    </row>
    <row r="70" spans="1:4" ht="12.75" customHeight="1" x14ac:dyDescent="0.2">
      <c r="A70" s="58">
        <v>62</v>
      </c>
      <c r="B70" s="6" t="s">
        <v>122</v>
      </c>
      <c r="C70" s="11" t="s">
        <v>123</v>
      </c>
      <c r="D70" s="8">
        <v>0</v>
      </c>
    </row>
    <row r="71" spans="1:4" ht="27.75" customHeight="1" x14ac:dyDescent="0.2">
      <c r="A71" s="58">
        <v>63</v>
      </c>
      <c r="B71" s="9" t="s">
        <v>124</v>
      </c>
      <c r="C71" s="11" t="s">
        <v>125</v>
      </c>
      <c r="D71" s="8">
        <v>0</v>
      </c>
    </row>
    <row r="72" spans="1:4" x14ac:dyDescent="0.2">
      <c r="A72" s="58">
        <v>64</v>
      </c>
      <c r="B72" s="9" t="s">
        <v>126</v>
      </c>
      <c r="C72" s="7" t="s">
        <v>127</v>
      </c>
      <c r="D72" s="8">
        <v>0</v>
      </c>
    </row>
    <row r="73" spans="1:4" x14ac:dyDescent="0.2">
      <c r="A73" s="58">
        <v>65</v>
      </c>
      <c r="B73" s="9" t="s">
        <v>128</v>
      </c>
      <c r="C73" s="11" t="s">
        <v>129</v>
      </c>
      <c r="D73" s="8">
        <v>0</v>
      </c>
    </row>
    <row r="74" spans="1:4" ht="24" x14ac:dyDescent="0.2">
      <c r="A74" s="58">
        <v>66</v>
      </c>
      <c r="B74" s="9" t="s">
        <v>130</v>
      </c>
      <c r="C74" s="11" t="s">
        <v>131</v>
      </c>
      <c r="D74" s="8">
        <v>0</v>
      </c>
    </row>
    <row r="75" spans="1:4" ht="24" x14ac:dyDescent="0.2">
      <c r="A75" s="58">
        <v>67</v>
      </c>
      <c r="B75" s="6" t="s">
        <v>132</v>
      </c>
      <c r="C75" s="11" t="s">
        <v>133</v>
      </c>
      <c r="D75" s="8">
        <v>0</v>
      </c>
    </row>
    <row r="76" spans="1:4" ht="24" x14ac:dyDescent="0.2">
      <c r="A76" s="58">
        <v>68</v>
      </c>
      <c r="B76" s="9" t="s">
        <v>134</v>
      </c>
      <c r="C76" s="11" t="s">
        <v>135</v>
      </c>
      <c r="D76" s="8">
        <v>0</v>
      </c>
    </row>
    <row r="77" spans="1:4" ht="24" x14ac:dyDescent="0.2">
      <c r="A77" s="58">
        <v>69</v>
      </c>
      <c r="B77" s="9" t="s">
        <v>136</v>
      </c>
      <c r="C77" s="11" t="s">
        <v>137</v>
      </c>
      <c r="D77" s="8">
        <v>0</v>
      </c>
    </row>
    <row r="78" spans="1:4" ht="24" x14ac:dyDescent="0.2">
      <c r="A78" s="58">
        <v>70</v>
      </c>
      <c r="B78" s="6" t="s">
        <v>138</v>
      </c>
      <c r="C78" s="11" t="s">
        <v>139</v>
      </c>
      <c r="D78" s="8">
        <v>0</v>
      </c>
    </row>
    <row r="79" spans="1:4" ht="24" x14ac:dyDescent="0.2">
      <c r="A79" s="58">
        <v>71</v>
      </c>
      <c r="B79" s="6" t="s">
        <v>140</v>
      </c>
      <c r="C79" s="11" t="s">
        <v>141</v>
      </c>
      <c r="D79" s="8">
        <v>0</v>
      </c>
    </row>
    <row r="80" spans="1:4" ht="24" x14ac:dyDescent="0.2">
      <c r="A80" s="58">
        <v>72</v>
      </c>
      <c r="B80" s="6" t="s">
        <v>142</v>
      </c>
      <c r="C80" s="11" t="s">
        <v>143</v>
      </c>
      <c r="D80" s="8">
        <v>0</v>
      </c>
    </row>
    <row r="81" spans="1:4" x14ac:dyDescent="0.2">
      <c r="A81" s="58">
        <v>73</v>
      </c>
      <c r="B81" s="10" t="s">
        <v>144</v>
      </c>
      <c r="C81" s="11" t="s">
        <v>145</v>
      </c>
      <c r="D81" s="8">
        <v>3769233</v>
      </c>
    </row>
    <row r="82" spans="1:4" x14ac:dyDescent="0.2">
      <c r="A82" s="58">
        <v>74</v>
      </c>
      <c r="B82" s="6" t="s">
        <v>146</v>
      </c>
      <c r="C82" s="11" t="s">
        <v>147</v>
      </c>
      <c r="D82" s="8">
        <v>1967595</v>
      </c>
    </row>
    <row r="83" spans="1:4" x14ac:dyDescent="0.2">
      <c r="A83" s="58">
        <v>75</v>
      </c>
      <c r="B83" s="10" t="s">
        <v>148</v>
      </c>
      <c r="C83" s="11" t="s">
        <v>149</v>
      </c>
      <c r="D83" s="8">
        <v>1983881</v>
      </c>
    </row>
    <row r="84" spans="1:4" x14ac:dyDescent="0.2">
      <c r="A84" s="58">
        <v>76</v>
      </c>
      <c r="B84" s="12" t="s">
        <v>150</v>
      </c>
      <c r="C84" s="13" t="s">
        <v>151</v>
      </c>
      <c r="D84" s="8">
        <v>0</v>
      </c>
    </row>
    <row r="85" spans="1:4" x14ac:dyDescent="0.2">
      <c r="A85" s="58">
        <v>77</v>
      </c>
      <c r="B85" s="6" t="s">
        <v>152</v>
      </c>
      <c r="C85" s="11" t="s">
        <v>153</v>
      </c>
      <c r="D85" s="8">
        <v>2655506</v>
      </c>
    </row>
    <row r="86" spans="1:4" x14ac:dyDescent="0.2">
      <c r="A86" s="58">
        <v>78</v>
      </c>
      <c r="B86" s="12" t="s">
        <v>154</v>
      </c>
      <c r="C86" s="13" t="s">
        <v>155</v>
      </c>
      <c r="D86" s="8">
        <v>0</v>
      </c>
    </row>
    <row r="87" spans="1:4" x14ac:dyDescent="0.2">
      <c r="A87" s="58">
        <v>79</v>
      </c>
      <c r="B87" s="6" t="s">
        <v>156</v>
      </c>
      <c r="C87" s="11" t="s">
        <v>157</v>
      </c>
      <c r="D87" s="8">
        <v>891817</v>
      </c>
    </row>
    <row r="88" spans="1:4" x14ac:dyDescent="0.2">
      <c r="A88" s="58">
        <v>80</v>
      </c>
      <c r="B88" s="12" t="s">
        <v>158</v>
      </c>
      <c r="C88" s="13" t="s">
        <v>159</v>
      </c>
      <c r="D88" s="8">
        <v>0</v>
      </c>
    </row>
    <row r="89" spans="1:4" x14ac:dyDescent="0.2">
      <c r="A89" s="58">
        <v>81</v>
      </c>
      <c r="B89" s="9" t="s">
        <v>160</v>
      </c>
      <c r="C89" s="11" t="s">
        <v>161</v>
      </c>
      <c r="D89" s="8">
        <v>0</v>
      </c>
    </row>
    <row r="90" spans="1:4" x14ac:dyDescent="0.2">
      <c r="A90" s="58">
        <v>82</v>
      </c>
      <c r="B90" s="10" t="s">
        <v>162</v>
      </c>
      <c r="C90" s="11" t="s">
        <v>163</v>
      </c>
      <c r="D90" s="8">
        <v>0</v>
      </c>
    </row>
    <row r="91" spans="1:4" ht="24" x14ac:dyDescent="0.2">
      <c r="A91" s="58">
        <v>83</v>
      </c>
      <c r="B91" s="9" t="s">
        <v>164</v>
      </c>
      <c r="C91" s="7" t="s">
        <v>165</v>
      </c>
      <c r="D91" s="8">
        <v>0</v>
      </c>
    </row>
    <row r="92" spans="1:4" x14ac:dyDescent="0.2">
      <c r="A92" s="58">
        <v>84</v>
      </c>
      <c r="B92" s="9" t="s">
        <v>166</v>
      </c>
      <c r="C92" s="13" t="s">
        <v>167</v>
      </c>
      <c r="D92" s="8">
        <v>0</v>
      </c>
    </row>
    <row r="93" spans="1:4" x14ac:dyDescent="0.2">
      <c r="A93" s="58">
        <v>85</v>
      </c>
      <c r="B93" s="10" t="s">
        <v>168</v>
      </c>
      <c r="C93" s="11" t="s">
        <v>169</v>
      </c>
      <c r="D93" s="8">
        <v>0</v>
      </c>
    </row>
    <row r="94" spans="1:4" x14ac:dyDescent="0.2">
      <c r="A94" s="58">
        <v>86</v>
      </c>
      <c r="B94" s="9" t="s">
        <v>170</v>
      </c>
      <c r="C94" s="7" t="s">
        <v>171</v>
      </c>
      <c r="D94" s="8">
        <v>25665738</v>
      </c>
    </row>
    <row r="95" spans="1:4" x14ac:dyDescent="0.2">
      <c r="A95" s="58">
        <v>87</v>
      </c>
      <c r="B95" s="10" t="s">
        <v>172</v>
      </c>
      <c r="C95" s="11" t="s">
        <v>173</v>
      </c>
      <c r="D95" s="8">
        <v>13240842</v>
      </c>
    </row>
    <row r="96" spans="1:4" x14ac:dyDescent="0.2">
      <c r="A96" s="58">
        <v>88</v>
      </c>
      <c r="B96" s="10" t="s">
        <v>174</v>
      </c>
      <c r="C96" s="11" t="s">
        <v>175</v>
      </c>
      <c r="D96" s="8">
        <v>14503102</v>
      </c>
    </row>
    <row r="97" spans="1:4" ht="13.5" customHeight="1" x14ac:dyDescent="0.2">
      <c r="A97" s="58">
        <v>89</v>
      </c>
      <c r="B97" s="9" t="s">
        <v>176</v>
      </c>
      <c r="C97" s="13" t="s">
        <v>177</v>
      </c>
      <c r="D97" s="8">
        <v>22055400</v>
      </c>
    </row>
    <row r="98" spans="1:4" ht="14.25" customHeight="1" x14ac:dyDescent="0.2">
      <c r="A98" s="58">
        <v>90</v>
      </c>
      <c r="B98" s="9" t="s">
        <v>178</v>
      </c>
      <c r="C98" s="7" t="s">
        <v>179</v>
      </c>
      <c r="D98" s="8">
        <v>30563156</v>
      </c>
    </row>
    <row r="99" spans="1:4" x14ac:dyDescent="0.2">
      <c r="A99" s="58">
        <v>91</v>
      </c>
      <c r="B99" s="6" t="s">
        <v>180</v>
      </c>
      <c r="C99" s="7" t="s">
        <v>181</v>
      </c>
      <c r="D99" s="8">
        <v>31916129</v>
      </c>
    </row>
    <row r="100" spans="1:4" x14ac:dyDescent="0.2">
      <c r="A100" s="58">
        <v>92</v>
      </c>
      <c r="B100" s="6" t="s">
        <v>182</v>
      </c>
      <c r="C100" s="7" t="s">
        <v>183</v>
      </c>
      <c r="D100" s="8">
        <v>30554023</v>
      </c>
    </row>
    <row r="101" spans="1:4" x14ac:dyDescent="0.2">
      <c r="A101" s="58">
        <v>93</v>
      </c>
      <c r="B101" s="10" t="s">
        <v>184</v>
      </c>
      <c r="C101" s="11" t="s">
        <v>185</v>
      </c>
      <c r="D101" s="8">
        <v>14573810</v>
      </c>
    </row>
    <row r="102" spans="1:4" x14ac:dyDescent="0.2">
      <c r="A102" s="58">
        <v>94</v>
      </c>
      <c r="B102" s="12" t="s">
        <v>186</v>
      </c>
      <c r="C102" s="13" t="s">
        <v>187</v>
      </c>
      <c r="D102" s="8">
        <v>18352614</v>
      </c>
    </row>
    <row r="103" spans="1:4" x14ac:dyDescent="0.2">
      <c r="A103" s="58">
        <v>95</v>
      </c>
      <c r="B103" s="6" t="s">
        <v>188</v>
      </c>
      <c r="C103" s="7" t="s">
        <v>189</v>
      </c>
      <c r="D103" s="8">
        <v>26792074</v>
      </c>
    </row>
    <row r="104" spans="1:4" x14ac:dyDescent="0.2">
      <c r="A104" s="58">
        <v>96</v>
      </c>
      <c r="B104" s="9" t="s">
        <v>190</v>
      </c>
      <c r="C104" s="7" t="s">
        <v>191</v>
      </c>
      <c r="D104" s="8">
        <v>15877641</v>
      </c>
    </row>
    <row r="105" spans="1:4" x14ac:dyDescent="0.2">
      <c r="A105" s="58">
        <v>97</v>
      </c>
      <c r="B105" s="10" t="s">
        <v>192</v>
      </c>
      <c r="C105" s="11" t="s">
        <v>193</v>
      </c>
      <c r="D105" s="8">
        <v>14621925</v>
      </c>
    </row>
    <row r="106" spans="1:4" x14ac:dyDescent="0.2">
      <c r="A106" s="58">
        <v>98</v>
      </c>
      <c r="B106" s="10" t="s">
        <v>194</v>
      </c>
      <c r="C106" s="11" t="s">
        <v>195</v>
      </c>
      <c r="D106" s="8">
        <v>31745237</v>
      </c>
    </row>
    <row r="107" spans="1:4" x14ac:dyDescent="0.2">
      <c r="A107" s="58">
        <v>99</v>
      </c>
      <c r="B107" s="6" t="s">
        <v>196</v>
      </c>
      <c r="C107" s="7" t="s">
        <v>197</v>
      </c>
      <c r="D107" s="8">
        <v>29502269</v>
      </c>
    </row>
    <row r="108" spans="1:4" x14ac:dyDescent="0.2">
      <c r="A108" s="58">
        <v>100</v>
      </c>
      <c r="B108" s="9" t="s">
        <v>198</v>
      </c>
      <c r="C108" s="7" t="s">
        <v>199</v>
      </c>
      <c r="D108" s="8">
        <v>26412845</v>
      </c>
    </row>
    <row r="109" spans="1:4" x14ac:dyDescent="0.2">
      <c r="A109" s="58">
        <v>101</v>
      </c>
      <c r="B109" s="6" t="s">
        <v>200</v>
      </c>
      <c r="C109" s="11" t="s">
        <v>201</v>
      </c>
      <c r="D109" s="8">
        <v>0</v>
      </c>
    </row>
    <row r="110" spans="1:4" x14ac:dyDescent="0.2">
      <c r="A110" s="58">
        <v>102</v>
      </c>
      <c r="B110" s="6" t="s">
        <v>202</v>
      </c>
      <c r="C110" s="7" t="s">
        <v>203</v>
      </c>
      <c r="D110" s="8">
        <v>0</v>
      </c>
    </row>
    <row r="111" spans="1:4" x14ac:dyDescent="0.2">
      <c r="A111" s="58">
        <v>103</v>
      </c>
      <c r="B111" s="10" t="s">
        <v>204</v>
      </c>
      <c r="C111" s="11" t="s">
        <v>205</v>
      </c>
      <c r="D111" s="8">
        <v>0</v>
      </c>
    </row>
    <row r="112" spans="1:4" x14ac:dyDescent="0.2">
      <c r="A112" s="58">
        <v>104</v>
      </c>
      <c r="B112" s="10" t="s">
        <v>206</v>
      </c>
      <c r="C112" s="11" t="s">
        <v>207</v>
      </c>
      <c r="D112" s="8">
        <v>0</v>
      </c>
    </row>
    <row r="113" spans="1:4" x14ac:dyDescent="0.2">
      <c r="A113" s="58">
        <v>105</v>
      </c>
      <c r="B113" s="10" t="s">
        <v>208</v>
      </c>
      <c r="C113" s="11" t="s">
        <v>209</v>
      </c>
      <c r="D113" s="8">
        <v>0</v>
      </c>
    </row>
    <row r="114" spans="1:4" x14ac:dyDescent="0.2">
      <c r="A114" s="58">
        <v>106</v>
      </c>
      <c r="B114" s="10" t="s">
        <v>210</v>
      </c>
      <c r="C114" s="11" t="s">
        <v>211</v>
      </c>
      <c r="D114" s="8">
        <v>0</v>
      </c>
    </row>
    <row r="115" spans="1:4" x14ac:dyDescent="0.2">
      <c r="A115" s="58">
        <v>107</v>
      </c>
      <c r="B115" s="10" t="s">
        <v>212</v>
      </c>
      <c r="C115" s="11" t="s">
        <v>213</v>
      </c>
      <c r="D115" s="8">
        <v>0</v>
      </c>
    </row>
    <row r="116" spans="1:4" x14ac:dyDescent="0.2">
      <c r="A116" s="58">
        <v>108</v>
      </c>
      <c r="B116" s="10" t="s">
        <v>214</v>
      </c>
      <c r="C116" s="11" t="s">
        <v>215</v>
      </c>
      <c r="D116" s="8">
        <v>0</v>
      </c>
    </row>
    <row r="117" spans="1:4" ht="12" customHeight="1" x14ac:dyDescent="0.2">
      <c r="A117" s="58">
        <v>109</v>
      </c>
      <c r="B117" s="16" t="s">
        <v>216</v>
      </c>
      <c r="C117" s="17" t="s">
        <v>217</v>
      </c>
      <c r="D117" s="8">
        <v>0</v>
      </c>
    </row>
    <row r="118" spans="1:4" x14ac:dyDescent="0.2">
      <c r="A118" s="58">
        <v>110</v>
      </c>
      <c r="B118" s="16" t="s">
        <v>361</v>
      </c>
      <c r="C118" s="17" t="s">
        <v>321</v>
      </c>
      <c r="D118" s="8">
        <v>0</v>
      </c>
    </row>
    <row r="119" spans="1:4" x14ac:dyDescent="0.2">
      <c r="A119" s="58">
        <v>111</v>
      </c>
      <c r="B119" s="9" t="s">
        <v>218</v>
      </c>
      <c r="C119" s="7" t="s">
        <v>219</v>
      </c>
      <c r="D119" s="8">
        <v>0</v>
      </c>
    </row>
    <row r="120" spans="1:4" x14ac:dyDescent="0.2">
      <c r="A120" s="58">
        <v>112</v>
      </c>
      <c r="B120" s="10" t="s">
        <v>220</v>
      </c>
      <c r="C120" s="11" t="s">
        <v>221</v>
      </c>
      <c r="D120" s="8">
        <v>0</v>
      </c>
    </row>
    <row r="121" spans="1:4" x14ac:dyDescent="0.2">
      <c r="A121" s="58">
        <v>113</v>
      </c>
      <c r="B121" s="6" t="s">
        <v>222</v>
      </c>
      <c r="C121" s="18" t="s">
        <v>223</v>
      </c>
      <c r="D121" s="8">
        <v>0</v>
      </c>
    </row>
    <row r="122" spans="1:4" ht="24" x14ac:dyDescent="0.2">
      <c r="A122" s="58">
        <v>114</v>
      </c>
      <c r="B122" s="10" t="s">
        <v>224</v>
      </c>
      <c r="C122" s="11" t="s">
        <v>225</v>
      </c>
      <c r="D122" s="8">
        <v>0</v>
      </c>
    </row>
    <row r="123" spans="1:4" ht="13.5" customHeight="1" x14ac:dyDescent="0.2">
      <c r="A123" s="58">
        <v>115</v>
      </c>
      <c r="B123" s="10" t="s">
        <v>226</v>
      </c>
      <c r="C123" s="11" t="s">
        <v>227</v>
      </c>
      <c r="D123" s="8">
        <v>0</v>
      </c>
    </row>
    <row r="124" spans="1:4" x14ac:dyDescent="0.2">
      <c r="A124" s="58">
        <v>116</v>
      </c>
      <c r="B124" s="9" t="s">
        <v>228</v>
      </c>
      <c r="C124" s="11" t="s">
        <v>229</v>
      </c>
      <c r="D124" s="8">
        <v>0</v>
      </c>
    </row>
    <row r="125" spans="1:4" x14ac:dyDescent="0.2">
      <c r="A125" s="58">
        <v>117</v>
      </c>
      <c r="B125" s="9" t="s">
        <v>230</v>
      </c>
      <c r="C125" s="11" t="s">
        <v>231</v>
      </c>
      <c r="D125" s="8">
        <v>0</v>
      </c>
    </row>
    <row r="126" spans="1:4" x14ac:dyDescent="0.2">
      <c r="A126" s="58">
        <v>118</v>
      </c>
      <c r="B126" s="9" t="s">
        <v>232</v>
      </c>
      <c r="C126" s="11" t="s">
        <v>233</v>
      </c>
      <c r="D126" s="8">
        <v>0</v>
      </c>
    </row>
    <row r="127" spans="1:4" ht="12.75" customHeight="1" x14ac:dyDescent="0.2">
      <c r="A127" s="58">
        <v>119</v>
      </c>
      <c r="B127" s="6" t="s">
        <v>234</v>
      </c>
      <c r="C127" s="7" t="s">
        <v>235</v>
      </c>
      <c r="D127" s="8">
        <v>0</v>
      </c>
    </row>
    <row r="128" spans="1:4" x14ac:dyDescent="0.2">
      <c r="A128" s="58">
        <v>120</v>
      </c>
      <c r="B128" s="9" t="s">
        <v>236</v>
      </c>
      <c r="C128" s="7" t="s">
        <v>237</v>
      </c>
      <c r="D128" s="8">
        <v>0</v>
      </c>
    </row>
    <row r="129" spans="1:4" x14ac:dyDescent="0.2">
      <c r="A129" s="58">
        <v>121</v>
      </c>
      <c r="B129" s="10" t="s">
        <v>238</v>
      </c>
      <c r="C129" s="11" t="s">
        <v>239</v>
      </c>
      <c r="D129" s="8">
        <v>0</v>
      </c>
    </row>
    <row r="130" spans="1:4" x14ac:dyDescent="0.2">
      <c r="A130" s="58">
        <v>122</v>
      </c>
      <c r="B130" s="10" t="s">
        <v>240</v>
      </c>
      <c r="C130" s="11" t="s">
        <v>241</v>
      </c>
      <c r="D130" s="8">
        <v>0</v>
      </c>
    </row>
    <row r="131" spans="1:4" x14ac:dyDescent="0.2">
      <c r="A131" s="58">
        <v>123</v>
      </c>
      <c r="B131" s="10" t="s">
        <v>242</v>
      </c>
      <c r="C131" s="11" t="s">
        <v>322</v>
      </c>
      <c r="D131" s="8">
        <v>0</v>
      </c>
    </row>
    <row r="132" spans="1:4" x14ac:dyDescent="0.2">
      <c r="A132" s="58">
        <v>124</v>
      </c>
      <c r="B132" s="10" t="s">
        <v>243</v>
      </c>
      <c r="C132" s="11" t="s">
        <v>244</v>
      </c>
      <c r="D132" s="8">
        <v>0</v>
      </c>
    </row>
    <row r="133" spans="1:4" ht="21.75" customHeight="1" x14ac:dyDescent="0.2">
      <c r="A133" s="58">
        <v>125</v>
      </c>
      <c r="B133" s="10" t="s">
        <v>245</v>
      </c>
      <c r="C133" s="11" t="s">
        <v>246</v>
      </c>
      <c r="D133" s="8">
        <v>0</v>
      </c>
    </row>
    <row r="134" spans="1:4" x14ac:dyDescent="0.2">
      <c r="A134" s="58">
        <v>126</v>
      </c>
      <c r="B134" s="6" t="s">
        <v>247</v>
      </c>
      <c r="C134" s="7" t="s">
        <v>248</v>
      </c>
      <c r="D134" s="8">
        <v>0</v>
      </c>
    </row>
    <row r="135" spans="1:4" x14ac:dyDescent="0.2">
      <c r="A135" s="58">
        <v>127</v>
      </c>
      <c r="B135" s="10" t="s">
        <v>249</v>
      </c>
      <c r="C135" s="11" t="s">
        <v>250</v>
      </c>
      <c r="D135" s="8">
        <v>0</v>
      </c>
    </row>
    <row r="136" spans="1:4" x14ac:dyDescent="0.2">
      <c r="A136" s="58">
        <v>128</v>
      </c>
      <c r="B136" s="6" t="s">
        <v>251</v>
      </c>
      <c r="C136" s="11" t="s">
        <v>323</v>
      </c>
      <c r="D136" s="8">
        <v>0</v>
      </c>
    </row>
    <row r="137" spans="1:4" ht="24" customHeight="1" x14ac:dyDescent="0.2">
      <c r="A137" s="58">
        <v>129</v>
      </c>
      <c r="B137" s="12" t="s">
        <v>252</v>
      </c>
      <c r="C137" s="13" t="s">
        <v>253</v>
      </c>
      <c r="D137" s="8">
        <v>0</v>
      </c>
    </row>
    <row r="138" spans="1:4" x14ac:dyDescent="0.2">
      <c r="A138" s="58">
        <v>130</v>
      </c>
      <c r="B138" s="10" t="s">
        <v>254</v>
      </c>
      <c r="C138" s="11" t="s">
        <v>255</v>
      </c>
      <c r="D138" s="8">
        <v>0</v>
      </c>
    </row>
    <row r="139" spans="1:4" x14ac:dyDescent="0.2">
      <c r="A139" s="58">
        <v>131</v>
      </c>
      <c r="B139" s="10" t="s">
        <v>256</v>
      </c>
      <c r="C139" s="11" t="s">
        <v>257</v>
      </c>
      <c r="D139" s="8">
        <v>0</v>
      </c>
    </row>
    <row r="140" spans="1:4" x14ac:dyDescent="0.2">
      <c r="A140" s="58">
        <v>132</v>
      </c>
      <c r="B140" s="10" t="s">
        <v>258</v>
      </c>
      <c r="C140" s="11" t="s">
        <v>259</v>
      </c>
      <c r="D140" s="8">
        <v>0</v>
      </c>
    </row>
    <row r="141" spans="1:4" ht="13.5" customHeight="1" x14ac:dyDescent="0.2">
      <c r="A141" s="58">
        <v>133</v>
      </c>
      <c r="B141" s="12" t="s">
        <v>260</v>
      </c>
      <c r="C141" s="13" t="s">
        <v>324</v>
      </c>
      <c r="D141" s="8">
        <v>0</v>
      </c>
    </row>
    <row r="142" spans="1:4" x14ac:dyDescent="0.2">
      <c r="A142" s="58">
        <v>134</v>
      </c>
      <c r="B142" s="9" t="s">
        <v>261</v>
      </c>
      <c r="C142" s="13" t="s">
        <v>262</v>
      </c>
      <c r="D142" s="8">
        <v>17245948</v>
      </c>
    </row>
    <row r="143" spans="1:4" x14ac:dyDescent="0.2">
      <c r="A143" s="58">
        <v>135</v>
      </c>
      <c r="B143" s="10" t="s">
        <v>263</v>
      </c>
      <c r="C143" s="11" t="s">
        <v>264</v>
      </c>
      <c r="D143" s="8">
        <v>0</v>
      </c>
    </row>
    <row r="144" spans="1:4" x14ac:dyDescent="0.2">
      <c r="A144" s="58">
        <v>136</v>
      </c>
      <c r="B144" s="6" t="s">
        <v>265</v>
      </c>
      <c r="C144" s="7" t="s">
        <v>266</v>
      </c>
      <c r="D144" s="8">
        <v>0</v>
      </c>
    </row>
    <row r="145" spans="1:4" ht="10.5" customHeight="1" x14ac:dyDescent="0.2">
      <c r="A145" s="58">
        <v>137</v>
      </c>
      <c r="B145" s="76" t="s">
        <v>267</v>
      </c>
      <c r="C145" s="69" t="s">
        <v>268</v>
      </c>
      <c r="D145" s="8">
        <v>0</v>
      </c>
    </row>
  </sheetData>
  <mergeCells count="7">
    <mergeCell ref="A7:C7"/>
    <mergeCell ref="A8:C8"/>
    <mergeCell ref="A2:D2"/>
    <mergeCell ref="A4:A5"/>
    <mergeCell ref="B4:B5"/>
    <mergeCell ref="C4:C5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5"/>
  <sheetViews>
    <sheetView tabSelected="1"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21" sqref="A21:XFD21"/>
    </sheetView>
  </sheetViews>
  <sheetFormatPr defaultRowHeight="12" x14ac:dyDescent="0.2"/>
  <cols>
    <col min="1" max="1" width="4.7109375" style="51" customWidth="1"/>
    <col min="2" max="2" width="9.28515625" style="51" customWidth="1"/>
    <col min="3" max="3" width="29.140625" style="80" customWidth="1"/>
    <col min="4" max="4" width="12.42578125" style="51" customWidth="1"/>
    <col min="5" max="5" width="13.7109375" style="51" customWidth="1"/>
    <col min="6" max="6" width="13.5703125" style="51" customWidth="1"/>
    <col min="7" max="7" width="13.7109375" style="51" customWidth="1"/>
    <col min="8" max="8" width="11.85546875" style="51" customWidth="1"/>
    <col min="9" max="9" width="13.5703125" style="51" customWidth="1"/>
    <col min="10" max="16384" width="9.140625" style="3"/>
  </cols>
  <sheetData>
    <row r="2" spans="1:9" ht="30" customHeight="1" x14ac:dyDescent="0.2">
      <c r="A2" s="135" t="s">
        <v>336</v>
      </c>
      <c r="B2" s="135"/>
      <c r="C2" s="135"/>
      <c r="D2" s="135"/>
      <c r="E2" s="135"/>
      <c r="F2" s="135"/>
      <c r="G2" s="135"/>
      <c r="H2" s="135"/>
      <c r="I2" s="135"/>
    </row>
    <row r="3" spans="1:9" x14ac:dyDescent="0.2">
      <c r="C3" s="4"/>
      <c r="D3" s="4"/>
      <c r="I3" s="51" t="s">
        <v>293</v>
      </c>
    </row>
    <row r="4" spans="1:9" s="5" customFormat="1" ht="24.75" customHeight="1" x14ac:dyDescent="0.2">
      <c r="A4" s="194" t="s">
        <v>0</v>
      </c>
      <c r="B4" s="194" t="s">
        <v>1</v>
      </c>
      <c r="C4" s="196" t="s">
        <v>2</v>
      </c>
      <c r="D4" s="194" t="s">
        <v>270</v>
      </c>
      <c r="E4" s="136" t="s">
        <v>295</v>
      </c>
      <c r="F4" s="136"/>
      <c r="G4" s="136" t="s">
        <v>296</v>
      </c>
      <c r="H4" s="136"/>
      <c r="I4" s="136"/>
    </row>
    <row r="5" spans="1:9" ht="51.75" customHeight="1" x14ac:dyDescent="0.2">
      <c r="A5" s="195"/>
      <c r="B5" s="195"/>
      <c r="C5" s="197"/>
      <c r="D5" s="195"/>
      <c r="E5" s="77" t="s">
        <v>297</v>
      </c>
      <c r="F5" s="77" t="s">
        <v>298</v>
      </c>
      <c r="G5" s="77" t="s">
        <v>298</v>
      </c>
      <c r="H5" s="77" t="s">
        <v>299</v>
      </c>
      <c r="I5" s="77" t="s">
        <v>297</v>
      </c>
    </row>
    <row r="6" spans="1:9" ht="11.25" customHeight="1" x14ac:dyDescent="0.2">
      <c r="A6" s="181" t="s">
        <v>270</v>
      </c>
      <c r="B6" s="181"/>
      <c r="C6" s="181"/>
      <c r="D6" s="52">
        <f>D7+D8</f>
        <v>1362812537</v>
      </c>
      <c r="E6" s="52">
        <f t="shared" ref="E6:I6" si="0">E7+E8</f>
        <v>4778848</v>
      </c>
      <c r="F6" s="52">
        <f t="shared" si="0"/>
        <v>22873898</v>
      </c>
      <c r="G6" s="52">
        <f t="shared" si="0"/>
        <v>12986000</v>
      </c>
      <c r="H6" s="52">
        <f t="shared" si="0"/>
        <v>3116640</v>
      </c>
      <c r="I6" s="52">
        <f t="shared" si="0"/>
        <v>1319057151</v>
      </c>
    </row>
    <row r="7" spans="1:9" ht="11.25" customHeight="1" x14ac:dyDescent="0.2">
      <c r="A7" s="179" t="s">
        <v>269</v>
      </c>
      <c r="B7" s="172"/>
      <c r="C7" s="180"/>
      <c r="D7" s="54">
        <f>I7</f>
        <v>120536052</v>
      </c>
      <c r="E7" s="75"/>
      <c r="F7" s="75"/>
      <c r="G7" s="75"/>
      <c r="H7" s="75"/>
      <c r="I7" s="75">
        <v>120536052</v>
      </c>
    </row>
    <row r="8" spans="1:9" ht="11.25" customHeight="1" x14ac:dyDescent="0.2">
      <c r="A8" s="179" t="s">
        <v>313</v>
      </c>
      <c r="B8" s="172"/>
      <c r="C8" s="180"/>
      <c r="D8" s="52">
        <f t="shared" ref="D8:I8" si="1">SUM(D9:D145)</f>
        <v>1242276485</v>
      </c>
      <c r="E8" s="52">
        <f t="shared" si="1"/>
        <v>4778848</v>
      </c>
      <c r="F8" s="52">
        <f t="shared" si="1"/>
        <v>22873898</v>
      </c>
      <c r="G8" s="52">
        <f t="shared" si="1"/>
        <v>12986000</v>
      </c>
      <c r="H8" s="52">
        <f t="shared" si="1"/>
        <v>3116640</v>
      </c>
      <c r="I8" s="52">
        <f t="shared" si="1"/>
        <v>1198521099</v>
      </c>
    </row>
    <row r="9" spans="1:9" ht="12" customHeight="1" x14ac:dyDescent="0.2">
      <c r="A9" s="58">
        <v>1</v>
      </c>
      <c r="B9" s="6" t="s">
        <v>3</v>
      </c>
      <c r="C9" s="7" t="s">
        <v>4</v>
      </c>
      <c r="D9" s="23">
        <f>E9+F9+G9+H9+I9</f>
        <v>0</v>
      </c>
      <c r="E9" s="30"/>
      <c r="F9" s="30"/>
      <c r="G9" s="30"/>
      <c r="H9" s="30"/>
      <c r="I9" s="30"/>
    </row>
    <row r="10" spans="1:9" x14ac:dyDescent="0.2">
      <c r="A10" s="58">
        <v>2</v>
      </c>
      <c r="B10" s="9" t="s">
        <v>5</v>
      </c>
      <c r="C10" s="7" t="s">
        <v>6</v>
      </c>
      <c r="D10" s="23">
        <f t="shared" ref="D10:D73" si="2">E10+F10+G10+H10+I10</f>
        <v>0</v>
      </c>
      <c r="E10" s="30"/>
      <c r="F10" s="30"/>
      <c r="G10" s="30"/>
      <c r="H10" s="30"/>
      <c r="I10" s="30"/>
    </row>
    <row r="11" spans="1:9" x14ac:dyDescent="0.2">
      <c r="A11" s="58">
        <v>3</v>
      </c>
      <c r="B11" s="10" t="s">
        <v>7</v>
      </c>
      <c r="C11" s="11" t="s">
        <v>8</v>
      </c>
      <c r="D11" s="23">
        <f t="shared" si="2"/>
        <v>0</v>
      </c>
      <c r="E11" s="30"/>
      <c r="F11" s="30"/>
      <c r="G11" s="30"/>
      <c r="H11" s="30"/>
      <c r="I11" s="30"/>
    </row>
    <row r="12" spans="1:9" ht="14.25" customHeight="1" x14ac:dyDescent="0.2">
      <c r="A12" s="58">
        <v>4</v>
      </c>
      <c r="B12" s="6" t="s">
        <v>9</v>
      </c>
      <c r="C12" s="7" t="s">
        <v>10</v>
      </c>
      <c r="D12" s="23">
        <f t="shared" si="2"/>
        <v>0</v>
      </c>
      <c r="E12" s="30"/>
      <c r="F12" s="30"/>
      <c r="G12" s="30"/>
      <c r="H12" s="30"/>
      <c r="I12" s="30"/>
    </row>
    <row r="13" spans="1:9" x14ac:dyDescent="0.2">
      <c r="A13" s="58">
        <v>5</v>
      </c>
      <c r="B13" s="6" t="s">
        <v>11</v>
      </c>
      <c r="C13" s="7" t="s">
        <v>12</v>
      </c>
      <c r="D13" s="23">
        <f t="shared" si="2"/>
        <v>0</v>
      </c>
      <c r="E13" s="30"/>
      <c r="F13" s="30"/>
      <c r="G13" s="30"/>
      <c r="H13" s="30"/>
      <c r="I13" s="30"/>
    </row>
    <row r="14" spans="1:9" x14ac:dyDescent="0.2">
      <c r="A14" s="58">
        <v>6</v>
      </c>
      <c r="B14" s="10" t="s">
        <v>13</v>
      </c>
      <c r="C14" s="11" t="s">
        <v>14</v>
      </c>
      <c r="D14" s="23">
        <f t="shared" si="2"/>
        <v>569985</v>
      </c>
      <c r="E14" s="30"/>
      <c r="F14" s="30">
        <v>569985</v>
      </c>
      <c r="G14" s="30"/>
      <c r="H14" s="30"/>
      <c r="I14" s="30"/>
    </row>
    <row r="15" spans="1:9" x14ac:dyDescent="0.2">
      <c r="A15" s="58">
        <v>7</v>
      </c>
      <c r="B15" s="12" t="s">
        <v>15</v>
      </c>
      <c r="C15" s="13" t="s">
        <v>16</v>
      </c>
      <c r="D15" s="23">
        <f t="shared" si="2"/>
        <v>0</v>
      </c>
      <c r="E15" s="30"/>
      <c r="F15" s="30"/>
      <c r="G15" s="30"/>
      <c r="H15" s="30"/>
      <c r="I15" s="30"/>
    </row>
    <row r="16" spans="1:9" x14ac:dyDescent="0.2">
      <c r="A16" s="58">
        <v>8</v>
      </c>
      <c r="B16" s="10" t="s">
        <v>17</v>
      </c>
      <c r="C16" s="11" t="s">
        <v>18</v>
      </c>
      <c r="D16" s="23">
        <f t="shared" si="2"/>
        <v>0</v>
      </c>
      <c r="E16" s="30"/>
      <c r="F16" s="30"/>
      <c r="G16" s="30"/>
      <c r="H16" s="30"/>
      <c r="I16" s="30"/>
    </row>
    <row r="17" spans="1:9" x14ac:dyDescent="0.2">
      <c r="A17" s="58">
        <v>9</v>
      </c>
      <c r="B17" s="10" t="s">
        <v>19</v>
      </c>
      <c r="C17" s="11" t="s">
        <v>20</v>
      </c>
      <c r="D17" s="23">
        <f t="shared" si="2"/>
        <v>0</v>
      </c>
      <c r="E17" s="30"/>
      <c r="F17" s="30"/>
      <c r="G17" s="30"/>
      <c r="H17" s="30"/>
      <c r="I17" s="30"/>
    </row>
    <row r="18" spans="1:9" x14ac:dyDescent="0.2">
      <c r="A18" s="58">
        <v>10</v>
      </c>
      <c r="B18" s="10" t="s">
        <v>21</v>
      </c>
      <c r="C18" s="11" t="s">
        <v>22</v>
      </c>
      <c r="D18" s="23">
        <f t="shared" si="2"/>
        <v>0</v>
      </c>
      <c r="E18" s="30"/>
      <c r="F18" s="30"/>
      <c r="G18" s="30"/>
      <c r="H18" s="30"/>
      <c r="I18" s="30"/>
    </row>
    <row r="19" spans="1:9" x14ac:dyDescent="0.2">
      <c r="A19" s="58">
        <v>11</v>
      </c>
      <c r="B19" s="10" t="s">
        <v>23</v>
      </c>
      <c r="C19" s="11" t="s">
        <v>24</v>
      </c>
      <c r="D19" s="23">
        <f t="shared" si="2"/>
        <v>0</v>
      </c>
      <c r="E19" s="30"/>
      <c r="F19" s="30"/>
      <c r="G19" s="30"/>
      <c r="H19" s="30"/>
      <c r="I19" s="30"/>
    </row>
    <row r="20" spans="1:9" x14ac:dyDescent="0.2">
      <c r="A20" s="58">
        <v>12</v>
      </c>
      <c r="B20" s="10" t="s">
        <v>25</v>
      </c>
      <c r="C20" s="11" t="s">
        <v>26</v>
      </c>
      <c r="D20" s="23">
        <f t="shared" si="2"/>
        <v>0</v>
      </c>
      <c r="E20" s="30"/>
      <c r="F20" s="30"/>
      <c r="G20" s="30"/>
      <c r="H20" s="30"/>
      <c r="I20" s="30"/>
    </row>
    <row r="21" spans="1:9" x14ac:dyDescent="0.2">
      <c r="A21" s="58">
        <v>13</v>
      </c>
      <c r="B21" s="90" t="s">
        <v>363</v>
      </c>
      <c r="C21" s="7" t="s">
        <v>362</v>
      </c>
      <c r="D21" s="23">
        <f t="shared" si="2"/>
        <v>0</v>
      </c>
      <c r="E21" s="30"/>
      <c r="F21" s="30"/>
      <c r="G21" s="30"/>
      <c r="H21" s="30"/>
      <c r="I21" s="30"/>
    </row>
    <row r="22" spans="1:9" x14ac:dyDescent="0.2">
      <c r="A22" s="58">
        <v>14</v>
      </c>
      <c r="B22" s="6" t="s">
        <v>27</v>
      </c>
      <c r="C22" s="11" t="s">
        <v>28</v>
      </c>
      <c r="D22" s="23">
        <f t="shared" si="2"/>
        <v>0</v>
      </c>
      <c r="E22" s="30"/>
      <c r="F22" s="30"/>
      <c r="G22" s="30"/>
      <c r="H22" s="30"/>
      <c r="I22" s="30"/>
    </row>
    <row r="23" spans="1:9" x14ac:dyDescent="0.2">
      <c r="A23" s="58">
        <v>15</v>
      </c>
      <c r="B23" s="10" t="s">
        <v>29</v>
      </c>
      <c r="C23" s="11" t="s">
        <v>30</v>
      </c>
      <c r="D23" s="23">
        <f t="shared" si="2"/>
        <v>0</v>
      </c>
      <c r="E23" s="30"/>
      <c r="F23" s="30"/>
      <c r="G23" s="30"/>
      <c r="H23" s="30"/>
      <c r="I23" s="30"/>
    </row>
    <row r="24" spans="1:9" x14ac:dyDescent="0.2">
      <c r="A24" s="58">
        <v>16</v>
      </c>
      <c r="B24" s="10" t="s">
        <v>31</v>
      </c>
      <c r="C24" s="11" t="s">
        <v>32</v>
      </c>
      <c r="D24" s="23">
        <f t="shared" si="2"/>
        <v>0</v>
      </c>
      <c r="E24" s="30"/>
      <c r="F24" s="30"/>
      <c r="G24" s="30"/>
      <c r="H24" s="30"/>
      <c r="I24" s="30"/>
    </row>
    <row r="25" spans="1:9" x14ac:dyDescent="0.2">
      <c r="A25" s="58">
        <v>17</v>
      </c>
      <c r="B25" s="10" t="s">
        <v>33</v>
      </c>
      <c r="C25" s="11" t="s">
        <v>34</v>
      </c>
      <c r="D25" s="23">
        <f t="shared" si="2"/>
        <v>0</v>
      </c>
      <c r="E25" s="30"/>
      <c r="F25" s="30"/>
      <c r="G25" s="30"/>
      <c r="H25" s="30"/>
      <c r="I25" s="30"/>
    </row>
    <row r="26" spans="1:9" x14ac:dyDescent="0.2">
      <c r="A26" s="58">
        <v>18</v>
      </c>
      <c r="B26" s="10" t="s">
        <v>35</v>
      </c>
      <c r="C26" s="11" t="s">
        <v>36</v>
      </c>
      <c r="D26" s="23">
        <f t="shared" si="2"/>
        <v>0</v>
      </c>
      <c r="E26" s="30"/>
      <c r="F26" s="30"/>
      <c r="G26" s="30"/>
      <c r="H26" s="30"/>
      <c r="I26" s="30"/>
    </row>
    <row r="27" spans="1:9" x14ac:dyDescent="0.2">
      <c r="A27" s="58">
        <v>19</v>
      </c>
      <c r="B27" s="6" t="s">
        <v>37</v>
      </c>
      <c r="C27" s="7" t="s">
        <v>38</v>
      </c>
      <c r="D27" s="23">
        <f t="shared" si="2"/>
        <v>0</v>
      </c>
      <c r="E27" s="30"/>
      <c r="F27" s="30"/>
      <c r="G27" s="30"/>
      <c r="H27" s="30"/>
      <c r="I27" s="30"/>
    </row>
    <row r="28" spans="1:9" x14ac:dyDescent="0.2">
      <c r="A28" s="58">
        <v>20</v>
      </c>
      <c r="B28" s="6" t="s">
        <v>39</v>
      </c>
      <c r="C28" s="7" t="s">
        <v>40</v>
      </c>
      <c r="D28" s="23">
        <f t="shared" si="2"/>
        <v>0</v>
      </c>
      <c r="E28" s="30"/>
      <c r="F28" s="30"/>
      <c r="G28" s="30"/>
      <c r="H28" s="30"/>
      <c r="I28" s="30"/>
    </row>
    <row r="29" spans="1:9" x14ac:dyDescent="0.2">
      <c r="A29" s="58">
        <v>21</v>
      </c>
      <c r="B29" s="6" t="s">
        <v>41</v>
      </c>
      <c r="C29" s="7" t="s">
        <v>42</v>
      </c>
      <c r="D29" s="23">
        <f t="shared" si="2"/>
        <v>0</v>
      </c>
      <c r="E29" s="30"/>
      <c r="F29" s="30"/>
      <c r="G29" s="30"/>
      <c r="H29" s="30"/>
      <c r="I29" s="30"/>
    </row>
    <row r="30" spans="1:9" x14ac:dyDescent="0.2">
      <c r="A30" s="58">
        <v>22</v>
      </c>
      <c r="B30" s="6" t="s">
        <v>43</v>
      </c>
      <c r="C30" s="7" t="s">
        <v>44</v>
      </c>
      <c r="D30" s="23">
        <f t="shared" si="2"/>
        <v>0</v>
      </c>
      <c r="E30" s="30"/>
      <c r="F30" s="30"/>
      <c r="G30" s="30"/>
      <c r="H30" s="30"/>
      <c r="I30" s="30"/>
    </row>
    <row r="31" spans="1:9" x14ac:dyDescent="0.2">
      <c r="A31" s="58">
        <v>23</v>
      </c>
      <c r="B31" s="10" t="s">
        <v>45</v>
      </c>
      <c r="C31" s="11" t="s">
        <v>46</v>
      </c>
      <c r="D31" s="23">
        <f t="shared" si="2"/>
        <v>0</v>
      </c>
      <c r="E31" s="30"/>
      <c r="F31" s="30"/>
      <c r="G31" s="30"/>
      <c r="H31" s="30"/>
      <c r="I31" s="30"/>
    </row>
    <row r="32" spans="1:9" ht="12" customHeight="1" x14ac:dyDescent="0.2">
      <c r="A32" s="58">
        <v>24</v>
      </c>
      <c r="B32" s="10" t="s">
        <v>47</v>
      </c>
      <c r="C32" s="11" t="s">
        <v>48</v>
      </c>
      <c r="D32" s="23">
        <f t="shared" si="2"/>
        <v>0</v>
      </c>
      <c r="E32" s="30"/>
      <c r="F32" s="30"/>
      <c r="G32" s="30"/>
      <c r="H32" s="30"/>
      <c r="I32" s="30"/>
    </row>
    <row r="33" spans="1:9" ht="24" x14ac:dyDescent="0.2">
      <c r="A33" s="58">
        <v>25</v>
      </c>
      <c r="B33" s="10" t="s">
        <v>49</v>
      </c>
      <c r="C33" s="11" t="s">
        <v>50</v>
      </c>
      <c r="D33" s="23">
        <f t="shared" si="2"/>
        <v>0</v>
      </c>
      <c r="E33" s="30"/>
      <c r="F33" s="30"/>
      <c r="G33" s="30"/>
      <c r="H33" s="30"/>
      <c r="I33" s="30"/>
    </row>
    <row r="34" spans="1:9" x14ac:dyDescent="0.2">
      <c r="A34" s="58">
        <v>26</v>
      </c>
      <c r="B34" s="6" t="s">
        <v>51</v>
      </c>
      <c r="C34" s="13" t="s">
        <v>52</v>
      </c>
      <c r="D34" s="23">
        <f t="shared" si="2"/>
        <v>845568</v>
      </c>
      <c r="E34" s="30"/>
      <c r="F34" s="30">
        <v>845568</v>
      </c>
      <c r="G34" s="30"/>
      <c r="H34" s="30"/>
      <c r="I34" s="30"/>
    </row>
    <row r="35" spans="1:9" x14ac:dyDescent="0.2">
      <c r="A35" s="58">
        <v>27</v>
      </c>
      <c r="B35" s="10" t="s">
        <v>53</v>
      </c>
      <c r="C35" s="11" t="s">
        <v>54</v>
      </c>
      <c r="D35" s="23">
        <f t="shared" si="2"/>
        <v>379990</v>
      </c>
      <c r="E35" s="30"/>
      <c r="F35" s="30">
        <v>379990</v>
      </c>
      <c r="G35" s="30"/>
      <c r="H35" s="30"/>
      <c r="I35" s="30"/>
    </row>
    <row r="36" spans="1:9" ht="24" customHeight="1" x14ac:dyDescent="0.2">
      <c r="A36" s="58">
        <v>28</v>
      </c>
      <c r="B36" s="10" t="s">
        <v>55</v>
      </c>
      <c r="C36" s="11" t="s">
        <v>56</v>
      </c>
      <c r="D36" s="23">
        <f t="shared" si="2"/>
        <v>0</v>
      </c>
      <c r="E36" s="30"/>
      <c r="F36" s="30"/>
      <c r="G36" s="30"/>
      <c r="H36" s="30"/>
      <c r="I36" s="30"/>
    </row>
    <row r="37" spans="1:9" ht="12" customHeight="1" x14ac:dyDescent="0.2">
      <c r="A37" s="58">
        <v>29</v>
      </c>
      <c r="B37" s="9" t="s">
        <v>57</v>
      </c>
      <c r="C37" s="13" t="s">
        <v>58</v>
      </c>
      <c r="D37" s="23">
        <f t="shared" si="2"/>
        <v>0</v>
      </c>
      <c r="E37" s="30"/>
      <c r="F37" s="30"/>
      <c r="G37" s="30"/>
      <c r="H37" s="30"/>
      <c r="I37" s="30"/>
    </row>
    <row r="38" spans="1:9" ht="24" x14ac:dyDescent="0.2">
      <c r="A38" s="58">
        <v>30</v>
      </c>
      <c r="B38" s="6" t="s">
        <v>59</v>
      </c>
      <c r="C38" s="7" t="s">
        <v>60</v>
      </c>
      <c r="D38" s="23">
        <f t="shared" si="2"/>
        <v>0</v>
      </c>
      <c r="E38" s="30"/>
      <c r="F38" s="30"/>
      <c r="G38" s="30"/>
      <c r="H38" s="30"/>
      <c r="I38" s="30"/>
    </row>
    <row r="39" spans="1:9" ht="24" x14ac:dyDescent="0.2">
      <c r="A39" s="58">
        <v>31</v>
      </c>
      <c r="B39" s="10" t="s">
        <v>61</v>
      </c>
      <c r="C39" s="11" t="s">
        <v>62</v>
      </c>
      <c r="D39" s="23">
        <f t="shared" si="2"/>
        <v>0</v>
      </c>
      <c r="E39" s="30"/>
      <c r="F39" s="30"/>
      <c r="G39" s="30"/>
      <c r="H39" s="30"/>
      <c r="I39" s="30"/>
    </row>
    <row r="40" spans="1:9" x14ac:dyDescent="0.2">
      <c r="A40" s="58">
        <v>32</v>
      </c>
      <c r="B40" s="9" t="s">
        <v>63</v>
      </c>
      <c r="C40" s="7" t="s">
        <v>64</v>
      </c>
      <c r="D40" s="23">
        <f t="shared" si="2"/>
        <v>0</v>
      </c>
      <c r="E40" s="30"/>
      <c r="F40" s="30"/>
      <c r="G40" s="30"/>
      <c r="H40" s="30"/>
      <c r="I40" s="30"/>
    </row>
    <row r="41" spans="1:9" x14ac:dyDescent="0.2">
      <c r="A41" s="58">
        <v>33</v>
      </c>
      <c r="B41" s="12" t="s">
        <v>65</v>
      </c>
      <c r="C41" s="13" t="s">
        <v>66</v>
      </c>
      <c r="D41" s="23">
        <f t="shared" si="2"/>
        <v>0</v>
      </c>
      <c r="E41" s="30"/>
      <c r="F41" s="30"/>
      <c r="G41" s="30"/>
      <c r="H41" s="30"/>
      <c r="I41" s="30"/>
    </row>
    <row r="42" spans="1:9" x14ac:dyDescent="0.2">
      <c r="A42" s="58">
        <v>34</v>
      </c>
      <c r="B42" s="9" t="s">
        <v>67</v>
      </c>
      <c r="C42" s="7" t="s">
        <v>68</v>
      </c>
      <c r="D42" s="23">
        <f t="shared" si="2"/>
        <v>0</v>
      </c>
      <c r="E42" s="30"/>
      <c r="F42" s="30"/>
      <c r="G42" s="30"/>
      <c r="H42" s="30"/>
      <c r="I42" s="30"/>
    </row>
    <row r="43" spans="1:9" x14ac:dyDescent="0.2">
      <c r="A43" s="58">
        <v>35</v>
      </c>
      <c r="B43" s="10" t="s">
        <v>69</v>
      </c>
      <c r="C43" s="11" t="s">
        <v>70</v>
      </c>
      <c r="D43" s="23">
        <f t="shared" si="2"/>
        <v>0</v>
      </c>
      <c r="E43" s="30"/>
      <c r="F43" s="30"/>
      <c r="G43" s="30"/>
      <c r="H43" s="30"/>
      <c r="I43" s="30"/>
    </row>
    <row r="44" spans="1:9" x14ac:dyDescent="0.2">
      <c r="A44" s="58">
        <v>36</v>
      </c>
      <c r="B44" s="9" t="s">
        <v>71</v>
      </c>
      <c r="C44" s="7" t="s">
        <v>72</v>
      </c>
      <c r="D44" s="23">
        <f t="shared" si="2"/>
        <v>0</v>
      </c>
      <c r="E44" s="30"/>
      <c r="F44" s="30"/>
      <c r="G44" s="30"/>
      <c r="H44" s="30"/>
      <c r="I44" s="30"/>
    </row>
    <row r="45" spans="1:9" x14ac:dyDescent="0.2">
      <c r="A45" s="58">
        <v>37</v>
      </c>
      <c r="B45" s="6" t="s">
        <v>73</v>
      </c>
      <c r="C45" s="7" t="s">
        <v>74</v>
      </c>
      <c r="D45" s="23">
        <f t="shared" si="2"/>
        <v>0</v>
      </c>
      <c r="E45" s="30"/>
      <c r="F45" s="30"/>
      <c r="G45" s="30"/>
      <c r="H45" s="30"/>
      <c r="I45" s="30"/>
    </row>
    <row r="46" spans="1:9" x14ac:dyDescent="0.2">
      <c r="A46" s="58">
        <v>38</v>
      </c>
      <c r="B46" s="14" t="s">
        <v>75</v>
      </c>
      <c r="C46" s="15" t="s">
        <v>76</v>
      </c>
      <c r="D46" s="23">
        <f t="shared" si="2"/>
        <v>0</v>
      </c>
      <c r="E46" s="30"/>
      <c r="F46" s="30"/>
      <c r="G46" s="30"/>
      <c r="H46" s="30"/>
      <c r="I46" s="30"/>
    </row>
    <row r="47" spans="1:9" x14ac:dyDescent="0.2">
      <c r="A47" s="58">
        <v>39</v>
      </c>
      <c r="B47" s="6" t="s">
        <v>77</v>
      </c>
      <c r="C47" s="7" t="s">
        <v>78</v>
      </c>
      <c r="D47" s="23">
        <f t="shared" si="2"/>
        <v>0</v>
      </c>
      <c r="E47" s="30"/>
      <c r="F47" s="30"/>
      <c r="G47" s="30"/>
      <c r="H47" s="30"/>
      <c r="I47" s="30"/>
    </row>
    <row r="48" spans="1:9" x14ac:dyDescent="0.2">
      <c r="A48" s="58">
        <v>40</v>
      </c>
      <c r="B48" s="12" t="s">
        <v>79</v>
      </c>
      <c r="C48" s="13" t="s">
        <v>80</v>
      </c>
      <c r="D48" s="23">
        <f t="shared" si="2"/>
        <v>0</v>
      </c>
      <c r="E48" s="30"/>
      <c r="F48" s="30"/>
      <c r="G48" s="30"/>
      <c r="H48" s="30"/>
      <c r="I48" s="30"/>
    </row>
    <row r="49" spans="1:9" x14ac:dyDescent="0.2">
      <c r="A49" s="58">
        <v>41</v>
      </c>
      <c r="B49" s="10" t="s">
        <v>81</v>
      </c>
      <c r="C49" s="11" t="s">
        <v>82</v>
      </c>
      <c r="D49" s="23">
        <f t="shared" si="2"/>
        <v>0</v>
      </c>
      <c r="E49" s="30"/>
      <c r="F49" s="30"/>
      <c r="G49" s="30"/>
      <c r="H49" s="30"/>
      <c r="I49" s="30"/>
    </row>
    <row r="50" spans="1:9" x14ac:dyDescent="0.2">
      <c r="A50" s="58">
        <v>42</v>
      </c>
      <c r="B50" s="9" t="s">
        <v>83</v>
      </c>
      <c r="C50" s="7" t="s">
        <v>84</v>
      </c>
      <c r="D50" s="23">
        <f t="shared" si="2"/>
        <v>0</v>
      </c>
      <c r="E50" s="30"/>
      <c r="F50" s="30"/>
      <c r="G50" s="30"/>
      <c r="H50" s="30"/>
      <c r="I50" s="30"/>
    </row>
    <row r="51" spans="1:9" x14ac:dyDescent="0.2">
      <c r="A51" s="58">
        <v>43</v>
      </c>
      <c r="B51" s="10" t="s">
        <v>85</v>
      </c>
      <c r="C51" s="11" t="s">
        <v>86</v>
      </c>
      <c r="D51" s="23">
        <f t="shared" si="2"/>
        <v>0</v>
      </c>
      <c r="E51" s="30"/>
      <c r="F51" s="30"/>
      <c r="G51" s="30"/>
      <c r="H51" s="30"/>
      <c r="I51" s="30"/>
    </row>
    <row r="52" spans="1:9" x14ac:dyDescent="0.2">
      <c r="A52" s="58">
        <v>44</v>
      </c>
      <c r="B52" s="6" t="s">
        <v>87</v>
      </c>
      <c r="C52" s="7" t="s">
        <v>88</v>
      </c>
      <c r="D52" s="23">
        <f t="shared" si="2"/>
        <v>0</v>
      </c>
      <c r="E52" s="30"/>
      <c r="F52" s="30"/>
      <c r="G52" s="30"/>
      <c r="H52" s="30"/>
      <c r="I52" s="30"/>
    </row>
    <row r="53" spans="1:9" x14ac:dyDescent="0.2">
      <c r="A53" s="58">
        <v>45</v>
      </c>
      <c r="B53" s="6" t="s">
        <v>89</v>
      </c>
      <c r="C53" s="7" t="s">
        <v>90</v>
      </c>
      <c r="D53" s="23">
        <f t="shared" si="2"/>
        <v>0</v>
      </c>
      <c r="E53" s="30"/>
      <c r="F53" s="30"/>
      <c r="G53" s="30"/>
      <c r="H53" s="30"/>
      <c r="I53" s="30"/>
    </row>
    <row r="54" spans="1:9" x14ac:dyDescent="0.2">
      <c r="A54" s="58">
        <v>46</v>
      </c>
      <c r="B54" s="10" t="s">
        <v>91</v>
      </c>
      <c r="C54" s="11" t="s">
        <v>92</v>
      </c>
      <c r="D54" s="23">
        <f t="shared" si="2"/>
        <v>0</v>
      </c>
      <c r="E54" s="30"/>
      <c r="F54" s="30"/>
      <c r="G54" s="30"/>
      <c r="H54" s="30"/>
      <c r="I54" s="30"/>
    </row>
    <row r="55" spans="1:9" ht="10.5" customHeight="1" x14ac:dyDescent="0.2">
      <c r="A55" s="58">
        <v>47</v>
      </c>
      <c r="B55" s="10" t="s">
        <v>93</v>
      </c>
      <c r="C55" s="11" t="s">
        <v>94</v>
      </c>
      <c r="D55" s="23">
        <f t="shared" si="2"/>
        <v>0</v>
      </c>
      <c r="E55" s="30"/>
      <c r="F55" s="30"/>
      <c r="G55" s="30"/>
      <c r="H55" s="30"/>
      <c r="I55" s="30"/>
    </row>
    <row r="56" spans="1:9" x14ac:dyDescent="0.2">
      <c r="A56" s="58">
        <v>48</v>
      </c>
      <c r="B56" s="9" t="s">
        <v>95</v>
      </c>
      <c r="C56" s="7" t="s">
        <v>96</v>
      </c>
      <c r="D56" s="23">
        <f t="shared" si="2"/>
        <v>0</v>
      </c>
      <c r="E56" s="30"/>
      <c r="F56" s="30"/>
      <c r="G56" s="30"/>
      <c r="H56" s="30"/>
      <c r="I56" s="30"/>
    </row>
    <row r="57" spans="1:9" x14ac:dyDescent="0.2">
      <c r="A57" s="58">
        <v>49</v>
      </c>
      <c r="B57" s="10" t="s">
        <v>97</v>
      </c>
      <c r="C57" s="11" t="s">
        <v>98</v>
      </c>
      <c r="D57" s="23">
        <f t="shared" si="2"/>
        <v>0</v>
      </c>
      <c r="E57" s="30"/>
      <c r="F57" s="30"/>
      <c r="G57" s="30"/>
      <c r="H57" s="30"/>
      <c r="I57" s="30"/>
    </row>
    <row r="58" spans="1:9" x14ac:dyDescent="0.2">
      <c r="A58" s="58">
        <v>50</v>
      </c>
      <c r="B58" s="9" t="s">
        <v>99</v>
      </c>
      <c r="C58" s="7" t="s">
        <v>100</v>
      </c>
      <c r="D58" s="23">
        <f t="shared" si="2"/>
        <v>0</v>
      </c>
      <c r="E58" s="30"/>
      <c r="F58" s="30"/>
      <c r="G58" s="30"/>
      <c r="H58" s="30"/>
      <c r="I58" s="30"/>
    </row>
    <row r="59" spans="1:9" ht="10.5" customHeight="1" x14ac:dyDescent="0.2">
      <c r="A59" s="58">
        <v>51</v>
      </c>
      <c r="B59" s="10" t="s">
        <v>101</v>
      </c>
      <c r="C59" s="11" t="s">
        <v>102</v>
      </c>
      <c r="D59" s="23">
        <f t="shared" si="2"/>
        <v>0</v>
      </c>
      <c r="E59" s="30"/>
      <c r="F59" s="30"/>
      <c r="G59" s="30"/>
      <c r="H59" s="30"/>
      <c r="I59" s="30"/>
    </row>
    <row r="60" spans="1:9" x14ac:dyDescent="0.2">
      <c r="A60" s="58">
        <v>52</v>
      </c>
      <c r="B60" s="10" t="s">
        <v>103</v>
      </c>
      <c r="C60" s="11" t="s">
        <v>104</v>
      </c>
      <c r="D60" s="23">
        <f t="shared" si="2"/>
        <v>0</v>
      </c>
      <c r="E60" s="30"/>
      <c r="F60" s="30"/>
      <c r="G60" s="30"/>
      <c r="H60" s="30"/>
      <c r="I60" s="30"/>
    </row>
    <row r="61" spans="1:9" x14ac:dyDescent="0.2">
      <c r="A61" s="58">
        <v>53</v>
      </c>
      <c r="B61" s="10" t="s">
        <v>105</v>
      </c>
      <c r="C61" s="11" t="s">
        <v>106</v>
      </c>
      <c r="D61" s="23">
        <f t="shared" si="2"/>
        <v>0</v>
      </c>
      <c r="E61" s="30"/>
      <c r="F61" s="30"/>
      <c r="G61" s="30"/>
      <c r="H61" s="30"/>
      <c r="I61" s="30"/>
    </row>
    <row r="62" spans="1:9" x14ac:dyDescent="0.2">
      <c r="A62" s="58">
        <v>54</v>
      </c>
      <c r="B62" s="10" t="s">
        <v>107</v>
      </c>
      <c r="C62" s="11" t="s">
        <v>108</v>
      </c>
      <c r="D62" s="23">
        <f t="shared" si="2"/>
        <v>0</v>
      </c>
      <c r="E62" s="30"/>
      <c r="F62" s="30"/>
      <c r="G62" s="30"/>
      <c r="H62" s="30"/>
      <c r="I62" s="30"/>
    </row>
    <row r="63" spans="1:9" x14ac:dyDescent="0.2">
      <c r="A63" s="58">
        <v>55</v>
      </c>
      <c r="B63" s="10" t="s">
        <v>109</v>
      </c>
      <c r="C63" s="11" t="s">
        <v>110</v>
      </c>
      <c r="D63" s="23">
        <f t="shared" si="2"/>
        <v>0</v>
      </c>
      <c r="E63" s="30"/>
      <c r="F63" s="30"/>
      <c r="G63" s="30"/>
      <c r="H63" s="30"/>
      <c r="I63" s="30"/>
    </row>
    <row r="64" spans="1:9" ht="24" x14ac:dyDescent="0.2">
      <c r="A64" s="58">
        <v>56</v>
      </c>
      <c r="B64" s="10" t="s">
        <v>111</v>
      </c>
      <c r="C64" s="11" t="s">
        <v>112</v>
      </c>
      <c r="D64" s="23">
        <f t="shared" si="2"/>
        <v>0</v>
      </c>
      <c r="E64" s="30"/>
      <c r="F64" s="30"/>
      <c r="G64" s="30"/>
      <c r="H64" s="30"/>
      <c r="I64" s="30"/>
    </row>
    <row r="65" spans="1:9" ht="24" x14ac:dyDescent="0.2">
      <c r="A65" s="58">
        <v>57</v>
      </c>
      <c r="B65" s="9" t="s">
        <v>113</v>
      </c>
      <c r="C65" s="11" t="s">
        <v>114</v>
      </c>
      <c r="D65" s="23">
        <f t="shared" si="2"/>
        <v>0</v>
      </c>
      <c r="E65" s="30"/>
      <c r="F65" s="30"/>
      <c r="G65" s="30"/>
      <c r="H65" s="30"/>
      <c r="I65" s="30"/>
    </row>
    <row r="66" spans="1:9" ht="17.25" customHeight="1" x14ac:dyDescent="0.2">
      <c r="A66" s="58">
        <v>58</v>
      </c>
      <c r="B66" s="12" t="s">
        <v>115</v>
      </c>
      <c r="C66" s="13" t="s">
        <v>116</v>
      </c>
      <c r="D66" s="23">
        <f t="shared" si="2"/>
        <v>0</v>
      </c>
      <c r="E66" s="30"/>
      <c r="F66" s="30"/>
      <c r="G66" s="30"/>
      <c r="H66" s="30"/>
      <c r="I66" s="30"/>
    </row>
    <row r="67" spans="1:9" ht="15" customHeight="1" x14ac:dyDescent="0.2">
      <c r="A67" s="58">
        <v>59</v>
      </c>
      <c r="B67" s="9" t="s">
        <v>117</v>
      </c>
      <c r="C67" s="11" t="s">
        <v>118</v>
      </c>
      <c r="D67" s="23">
        <f t="shared" si="2"/>
        <v>0</v>
      </c>
      <c r="E67" s="30"/>
      <c r="F67" s="30"/>
      <c r="G67" s="30"/>
      <c r="H67" s="30"/>
      <c r="I67" s="30"/>
    </row>
    <row r="68" spans="1:9" ht="16.5" customHeight="1" x14ac:dyDescent="0.2">
      <c r="A68" s="58">
        <v>60</v>
      </c>
      <c r="B68" s="10" t="s">
        <v>119</v>
      </c>
      <c r="C68" s="11" t="s">
        <v>320</v>
      </c>
      <c r="D68" s="23">
        <f t="shared" si="2"/>
        <v>0</v>
      </c>
      <c r="E68" s="30"/>
      <c r="F68" s="30"/>
      <c r="G68" s="30"/>
      <c r="H68" s="30"/>
      <c r="I68" s="30"/>
    </row>
    <row r="69" spans="1:9" ht="17.25" customHeight="1" x14ac:dyDescent="0.2">
      <c r="A69" s="58">
        <v>61</v>
      </c>
      <c r="B69" s="6" t="s">
        <v>120</v>
      </c>
      <c r="C69" s="11" t="s">
        <v>121</v>
      </c>
      <c r="D69" s="23">
        <f t="shared" si="2"/>
        <v>0</v>
      </c>
      <c r="E69" s="30"/>
      <c r="F69" s="30"/>
      <c r="G69" s="30"/>
      <c r="H69" s="30"/>
      <c r="I69" s="30"/>
    </row>
    <row r="70" spans="1:9" ht="12.75" customHeight="1" x14ac:dyDescent="0.2">
      <c r="A70" s="58">
        <v>62</v>
      </c>
      <c r="B70" s="6" t="s">
        <v>122</v>
      </c>
      <c r="C70" s="11" t="s">
        <v>123</v>
      </c>
      <c r="D70" s="23">
        <f t="shared" si="2"/>
        <v>0</v>
      </c>
      <c r="E70" s="30"/>
      <c r="F70" s="30"/>
      <c r="G70" s="30"/>
      <c r="H70" s="30"/>
      <c r="I70" s="30"/>
    </row>
    <row r="71" spans="1:9" ht="27.75" customHeight="1" x14ac:dyDescent="0.2">
      <c r="A71" s="58">
        <v>63</v>
      </c>
      <c r="B71" s="9" t="s">
        <v>124</v>
      </c>
      <c r="C71" s="11" t="s">
        <v>125</v>
      </c>
      <c r="D71" s="23">
        <f t="shared" si="2"/>
        <v>0</v>
      </c>
      <c r="E71" s="30"/>
      <c r="F71" s="30"/>
      <c r="G71" s="30"/>
      <c r="H71" s="30"/>
      <c r="I71" s="30"/>
    </row>
    <row r="72" spans="1:9" x14ac:dyDescent="0.2">
      <c r="A72" s="58">
        <v>64</v>
      </c>
      <c r="B72" s="9" t="s">
        <v>126</v>
      </c>
      <c r="C72" s="7" t="s">
        <v>127</v>
      </c>
      <c r="D72" s="23">
        <f t="shared" si="2"/>
        <v>0</v>
      </c>
      <c r="E72" s="30"/>
      <c r="F72" s="30"/>
      <c r="G72" s="30"/>
      <c r="H72" s="30"/>
      <c r="I72" s="30"/>
    </row>
    <row r="73" spans="1:9" x14ac:dyDescent="0.2">
      <c r="A73" s="58">
        <v>65</v>
      </c>
      <c r="B73" s="9" t="s">
        <v>128</v>
      </c>
      <c r="C73" s="11" t="s">
        <v>129</v>
      </c>
      <c r="D73" s="23">
        <f t="shared" si="2"/>
        <v>0</v>
      </c>
      <c r="E73" s="30"/>
      <c r="F73" s="30"/>
      <c r="G73" s="30"/>
      <c r="H73" s="30"/>
      <c r="I73" s="30"/>
    </row>
    <row r="74" spans="1:9" ht="24" x14ac:dyDescent="0.2">
      <c r="A74" s="58">
        <v>66</v>
      </c>
      <c r="B74" s="9" t="s">
        <v>130</v>
      </c>
      <c r="C74" s="11" t="s">
        <v>131</v>
      </c>
      <c r="D74" s="23">
        <f t="shared" ref="D74:D137" si="3">E74+F74+G74+H74+I74</f>
        <v>0</v>
      </c>
      <c r="E74" s="30"/>
      <c r="F74" s="30"/>
      <c r="G74" s="30"/>
      <c r="H74" s="30"/>
      <c r="I74" s="30"/>
    </row>
    <row r="75" spans="1:9" ht="24" x14ac:dyDescent="0.2">
      <c r="A75" s="58">
        <v>67</v>
      </c>
      <c r="B75" s="6" t="s">
        <v>132</v>
      </c>
      <c r="C75" s="11" t="s">
        <v>133</v>
      </c>
      <c r="D75" s="23">
        <f t="shared" si="3"/>
        <v>0</v>
      </c>
      <c r="E75" s="30"/>
      <c r="F75" s="30"/>
      <c r="G75" s="30"/>
      <c r="H75" s="30"/>
      <c r="I75" s="30"/>
    </row>
    <row r="76" spans="1:9" ht="24" x14ac:dyDescent="0.2">
      <c r="A76" s="58">
        <v>68</v>
      </c>
      <c r="B76" s="9" t="s">
        <v>134</v>
      </c>
      <c r="C76" s="11" t="s">
        <v>135</v>
      </c>
      <c r="D76" s="23">
        <f t="shared" si="3"/>
        <v>0</v>
      </c>
      <c r="E76" s="30"/>
      <c r="F76" s="30"/>
      <c r="G76" s="30"/>
      <c r="H76" s="30"/>
      <c r="I76" s="30"/>
    </row>
    <row r="77" spans="1:9" ht="24" x14ac:dyDescent="0.2">
      <c r="A77" s="58">
        <v>69</v>
      </c>
      <c r="B77" s="9" t="s">
        <v>136</v>
      </c>
      <c r="C77" s="11" t="s">
        <v>137</v>
      </c>
      <c r="D77" s="23">
        <f t="shared" si="3"/>
        <v>0</v>
      </c>
      <c r="E77" s="30"/>
      <c r="F77" s="30"/>
      <c r="G77" s="30"/>
      <c r="H77" s="30"/>
      <c r="I77" s="30"/>
    </row>
    <row r="78" spans="1:9" ht="24" x14ac:dyDescent="0.2">
      <c r="A78" s="58">
        <v>70</v>
      </c>
      <c r="B78" s="6" t="s">
        <v>138</v>
      </c>
      <c r="C78" s="11" t="s">
        <v>139</v>
      </c>
      <c r="D78" s="23">
        <f t="shared" si="3"/>
        <v>0</v>
      </c>
      <c r="E78" s="30"/>
      <c r="F78" s="30"/>
      <c r="G78" s="30"/>
      <c r="H78" s="30"/>
      <c r="I78" s="30"/>
    </row>
    <row r="79" spans="1:9" ht="24" x14ac:dyDescent="0.2">
      <c r="A79" s="58">
        <v>71</v>
      </c>
      <c r="B79" s="6" t="s">
        <v>140</v>
      </c>
      <c r="C79" s="11" t="s">
        <v>141</v>
      </c>
      <c r="D79" s="23">
        <f t="shared" si="3"/>
        <v>0</v>
      </c>
      <c r="E79" s="30"/>
      <c r="F79" s="30"/>
      <c r="G79" s="30"/>
      <c r="H79" s="30"/>
      <c r="I79" s="30"/>
    </row>
    <row r="80" spans="1:9" ht="24" x14ac:dyDescent="0.2">
      <c r="A80" s="58">
        <v>72</v>
      </c>
      <c r="B80" s="6" t="s">
        <v>142</v>
      </c>
      <c r="C80" s="11" t="s">
        <v>143</v>
      </c>
      <c r="D80" s="23">
        <f t="shared" si="3"/>
        <v>0</v>
      </c>
      <c r="E80" s="30"/>
      <c r="F80" s="30"/>
      <c r="G80" s="30"/>
      <c r="H80" s="30"/>
      <c r="I80" s="30"/>
    </row>
    <row r="81" spans="1:9" ht="24" x14ac:dyDescent="0.2">
      <c r="A81" s="58">
        <v>73</v>
      </c>
      <c r="B81" s="10" t="s">
        <v>144</v>
      </c>
      <c r="C81" s="11" t="s">
        <v>145</v>
      </c>
      <c r="D81" s="23">
        <f t="shared" si="3"/>
        <v>0</v>
      </c>
      <c r="E81" s="30"/>
      <c r="F81" s="30"/>
      <c r="G81" s="30"/>
      <c r="H81" s="30"/>
      <c r="I81" s="30"/>
    </row>
    <row r="82" spans="1:9" x14ac:dyDescent="0.2">
      <c r="A82" s="58">
        <v>74</v>
      </c>
      <c r="B82" s="6" t="s">
        <v>146</v>
      </c>
      <c r="C82" s="11" t="s">
        <v>147</v>
      </c>
      <c r="D82" s="23">
        <f t="shared" si="3"/>
        <v>0</v>
      </c>
      <c r="E82" s="30"/>
      <c r="F82" s="30"/>
      <c r="G82" s="30"/>
      <c r="H82" s="30"/>
      <c r="I82" s="30"/>
    </row>
    <row r="83" spans="1:9" x14ac:dyDescent="0.2">
      <c r="A83" s="58">
        <v>75</v>
      </c>
      <c r="B83" s="10" t="s">
        <v>148</v>
      </c>
      <c r="C83" s="11" t="s">
        <v>149</v>
      </c>
      <c r="D83" s="23">
        <f t="shared" si="3"/>
        <v>0</v>
      </c>
      <c r="E83" s="30"/>
      <c r="F83" s="30"/>
      <c r="G83" s="30"/>
      <c r="H83" s="30"/>
      <c r="I83" s="30"/>
    </row>
    <row r="84" spans="1:9" x14ac:dyDescent="0.2">
      <c r="A84" s="58">
        <v>76</v>
      </c>
      <c r="B84" s="12" t="s">
        <v>150</v>
      </c>
      <c r="C84" s="13" t="s">
        <v>151</v>
      </c>
      <c r="D84" s="23">
        <f t="shared" si="3"/>
        <v>0</v>
      </c>
      <c r="E84" s="30"/>
      <c r="F84" s="30"/>
      <c r="G84" s="30"/>
      <c r="H84" s="30"/>
      <c r="I84" s="30"/>
    </row>
    <row r="85" spans="1:9" x14ac:dyDescent="0.2">
      <c r="A85" s="58">
        <v>77</v>
      </c>
      <c r="B85" s="6" t="s">
        <v>152</v>
      </c>
      <c r="C85" s="11" t="s">
        <v>153</v>
      </c>
      <c r="D85" s="23">
        <f t="shared" si="3"/>
        <v>0</v>
      </c>
      <c r="E85" s="30"/>
      <c r="F85" s="30"/>
      <c r="G85" s="30"/>
      <c r="H85" s="30"/>
      <c r="I85" s="30"/>
    </row>
    <row r="86" spans="1:9" x14ac:dyDescent="0.2">
      <c r="A86" s="58">
        <v>78</v>
      </c>
      <c r="B86" s="12" t="s">
        <v>154</v>
      </c>
      <c r="C86" s="13" t="s">
        <v>155</v>
      </c>
      <c r="D86" s="23">
        <f t="shared" si="3"/>
        <v>0</v>
      </c>
      <c r="E86" s="30"/>
      <c r="F86" s="30"/>
      <c r="G86" s="30"/>
      <c r="H86" s="30"/>
      <c r="I86" s="30"/>
    </row>
    <row r="87" spans="1:9" x14ac:dyDescent="0.2">
      <c r="A87" s="58">
        <v>79</v>
      </c>
      <c r="B87" s="6" t="s">
        <v>156</v>
      </c>
      <c r="C87" s="11" t="s">
        <v>157</v>
      </c>
      <c r="D87" s="23">
        <f t="shared" si="3"/>
        <v>6079840</v>
      </c>
      <c r="E87" s="30"/>
      <c r="F87" s="30">
        <v>6079840</v>
      </c>
      <c r="G87" s="30"/>
      <c r="H87" s="30"/>
      <c r="I87" s="30"/>
    </row>
    <row r="88" spans="1:9" x14ac:dyDescent="0.2">
      <c r="A88" s="58">
        <v>80</v>
      </c>
      <c r="B88" s="12" t="s">
        <v>158</v>
      </c>
      <c r="C88" s="13" t="s">
        <v>159</v>
      </c>
      <c r="D88" s="23">
        <f t="shared" si="3"/>
        <v>0</v>
      </c>
      <c r="E88" s="30"/>
      <c r="F88" s="30"/>
      <c r="G88" s="30"/>
      <c r="H88" s="30"/>
      <c r="I88" s="30"/>
    </row>
    <row r="89" spans="1:9" x14ac:dyDescent="0.2">
      <c r="A89" s="58">
        <v>81</v>
      </c>
      <c r="B89" s="9" t="s">
        <v>160</v>
      </c>
      <c r="C89" s="11" t="s">
        <v>161</v>
      </c>
      <c r="D89" s="23">
        <f t="shared" si="3"/>
        <v>0</v>
      </c>
      <c r="E89" s="30"/>
      <c r="F89" s="30"/>
      <c r="G89" s="30"/>
      <c r="H89" s="30"/>
      <c r="I89" s="30"/>
    </row>
    <row r="90" spans="1:9" ht="24" x14ac:dyDescent="0.2">
      <c r="A90" s="58">
        <v>82</v>
      </c>
      <c r="B90" s="10" t="s">
        <v>162</v>
      </c>
      <c r="C90" s="11" t="s">
        <v>163</v>
      </c>
      <c r="D90" s="23">
        <f t="shared" si="3"/>
        <v>949975</v>
      </c>
      <c r="E90" s="30"/>
      <c r="F90" s="30">
        <v>949975</v>
      </c>
      <c r="G90" s="30"/>
      <c r="H90" s="30"/>
      <c r="I90" s="30"/>
    </row>
    <row r="91" spans="1:9" ht="24" x14ac:dyDescent="0.2">
      <c r="A91" s="58">
        <v>83</v>
      </c>
      <c r="B91" s="9" t="s">
        <v>164</v>
      </c>
      <c r="C91" s="7" t="s">
        <v>165</v>
      </c>
      <c r="D91" s="23">
        <f t="shared" si="3"/>
        <v>0</v>
      </c>
      <c r="E91" s="30"/>
      <c r="F91" s="30"/>
      <c r="G91" s="30"/>
      <c r="H91" s="30"/>
      <c r="I91" s="30"/>
    </row>
    <row r="92" spans="1:9" x14ac:dyDescent="0.2">
      <c r="A92" s="58">
        <v>84</v>
      </c>
      <c r="B92" s="9" t="s">
        <v>166</v>
      </c>
      <c r="C92" s="13" t="s">
        <v>167</v>
      </c>
      <c r="D92" s="23">
        <f t="shared" si="3"/>
        <v>0</v>
      </c>
      <c r="E92" s="30"/>
      <c r="F92" s="30"/>
      <c r="G92" s="30"/>
      <c r="H92" s="30"/>
      <c r="I92" s="30"/>
    </row>
    <row r="93" spans="1:9" x14ac:dyDescent="0.2">
      <c r="A93" s="58">
        <v>85</v>
      </c>
      <c r="B93" s="10" t="s">
        <v>168</v>
      </c>
      <c r="C93" s="11" t="s">
        <v>169</v>
      </c>
      <c r="D93" s="23">
        <f t="shared" si="3"/>
        <v>0</v>
      </c>
      <c r="E93" s="30"/>
      <c r="F93" s="30"/>
      <c r="G93" s="30"/>
      <c r="H93" s="30"/>
      <c r="I93" s="30"/>
    </row>
    <row r="94" spans="1:9" x14ac:dyDescent="0.2">
      <c r="A94" s="58">
        <v>86</v>
      </c>
      <c r="B94" s="9" t="s">
        <v>170</v>
      </c>
      <c r="C94" s="7" t="s">
        <v>171</v>
      </c>
      <c r="D94" s="23">
        <f t="shared" si="3"/>
        <v>0</v>
      </c>
      <c r="E94" s="30"/>
      <c r="F94" s="30"/>
      <c r="G94" s="30"/>
      <c r="H94" s="30"/>
      <c r="I94" s="30"/>
    </row>
    <row r="95" spans="1:9" x14ac:dyDescent="0.2">
      <c r="A95" s="58">
        <v>87</v>
      </c>
      <c r="B95" s="10" t="s">
        <v>172</v>
      </c>
      <c r="C95" s="11" t="s">
        <v>173</v>
      </c>
      <c r="D95" s="23">
        <f t="shared" si="3"/>
        <v>0</v>
      </c>
      <c r="E95" s="30"/>
      <c r="F95" s="30"/>
      <c r="G95" s="30"/>
      <c r="H95" s="30"/>
      <c r="I95" s="30"/>
    </row>
    <row r="96" spans="1:9" x14ac:dyDescent="0.2">
      <c r="A96" s="58">
        <v>88</v>
      </c>
      <c r="B96" s="10" t="s">
        <v>174</v>
      </c>
      <c r="C96" s="11" t="s">
        <v>175</v>
      </c>
      <c r="D96" s="23">
        <f t="shared" si="3"/>
        <v>0</v>
      </c>
      <c r="E96" s="30"/>
      <c r="F96" s="30"/>
      <c r="G96" s="30"/>
      <c r="H96" s="30"/>
      <c r="I96" s="30"/>
    </row>
    <row r="97" spans="1:9" ht="13.5" customHeight="1" x14ac:dyDescent="0.2">
      <c r="A97" s="58">
        <v>89</v>
      </c>
      <c r="B97" s="9" t="s">
        <v>176</v>
      </c>
      <c r="C97" s="13" t="s">
        <v>177</v>
      </c>
      <c r="D97" s="23">
        <f t="shared" si="3"/>
        <v>0</v>
      </c>
      <c r="E97" s="30"/>
      <c r="F97" s="30"/>
      <c r="G97" s="30"/>
      <c r="H97" s="30"/>
      <c r="I97" s="30"/>
    </row>
    <row r="98" spans="1:9" ht="14.25" customHeight="1" x14ac:dyDescent="0.2">
      <c r="A98" s="58">
        <v>90</v>
      </c>
      <c r="B98" s="9" t="s">
        <v>178</v>
      </c>
      <c r="C98" s="7" t="s">
        <v>179</v>
      </c>
      <c r="D98" s="23">
        <f t="shared" si="3"/>
        <v>0</v>
      </c>
      <c r="E98" s="30"/>
      <c r="F98" s="30"/>
      <c r="G98" s="30"/>
      <c r="H98" s="30"/>
      <c r="I98" s="30"/>
    </row>
    <row r="99" spans="1:9" x14ac:dyDescent="0.2">
      <c r="A99" s="58">
        <v>91</v>
      </c>
      <c r="B99" s="6" t="s">
        <v>180</v>
      </c>
      <c r="C99" s="7" t="s">
        <v>181</v>
      </c>
      <c r="D99" s="23">
        <f t="shared" si="3"/>
        <v>0</v>
      </c>
      <c r="E99" s="30"/>
      <c r="F99" s="30"/>
      <c r="G99" s="30"/>
      <c r="H99" s="30"/>
      <c r="I99" s="30"/>
    </row>
    <row r="100" spans="1:9" x14ac:dyDescent="0.2">
      <c r="A100" s="58">
        <v>92</v>
      </c>
      <c r="B100" s="6" t="s">
        <v>182</v>
      </c>
      <c r="C100" s="7" t="s">
        <v>183</v>
      </c>
      <c r="D100" s="23">
        <f t="shared" si="3"/>
        <v>0</v>
      </c>
      <c r="E100" s="30"/>
      <c r="F100" s="30"/>
      <c r="G100" s="30"/>
      <c r="H100" s="30"/>
      <c r="I100" s="30"/>
    </row>
    <row r="101" spans="1:9" x14ac:dyDescent="0.2">
      <c r="A101" s="58">
        <v>93</v>
      </c>
      <c r="B101" s="10" t="s">
        <v>184</v>
      </c>
      <c r="C101" s="11" t="s">
        <v>185</v>
      </c>
      <c r="D101" s="23">
        <f t="shared" si="3"/>
        <v>0</v>
      </c>
      <c r="E101" s="30"/>
      <c r="F101" s="30"/>
      <c r="G101" s="30"/>
      <c r="H101" s="30"/>
      <c r="I101" s="30"/>
    </row>
    <row r="102" spans="1:9" x14ac:dyDescent="0.2">
      <c r="A102" s="58">
        <v>94</v>
      </c>
      <c r="B102" s="12" t="s">
        <v>186</v>
      </c>
      <c r="C102" s="13" t="s">
        <v>187</v>
      </c>
      <c r="D102" s="23">
        <f t="shared" si="3"/>
        <v>0</v>
      </c>
      <c r="E102" s="30"/>
      <c r="F102" s="30"/>
      <c r="G102" s="30"/>
      <c r="H102" s="30"/>
      <c r="I102" s="30"/>
    </row>
    <row r="103" spans="1:9" x14ac:dyDescent="0.2">
      <c r="A103" s="58">
        <v>95</v>
      </c>
      <c r="B103" s="6" t="s">
        <v>188</v>
      </c>
      <c r="C103" s="7" t="s">
        <v>189</v>
      </c>
      <c r="D103" s="23">
        <f t="shared" si="3"/>
        <v>0</v>
      </c>
      <c r="E103" s="30"/>
      <c r="F103" s="30"/>
      <c r="G103" s="30"/>
      <c r="H103" s="30"/>
      <c r="I103" s="30"/>
    </row>
    <row r="104" spans="1:9" x14ac:dyDescent="0.2">
      <c r="A104" s="58">
        <v>96</v>
      </c>
      <c r="B104" s="9" t="s">
        <v>190</v>
      </c>
      <c r="C104" s="7" t="s">
        <v>191</v>
      </c>
      <c r="D104" s="23">
        <f t="shared" si="3"/>
        <v>0</v>
      </c>
      <c r="E104" s="30"/>
      <c r="F104" s="30"/>
      <c r="G104" s="30"/>
      <c r="H104" s="30"/>
      <c r="I104" s="30"/>
    </row>
    <row r="105" spans="1:9" x14ac:dyDescent="0.2">
      <c r="A105" s="58">
        <v>97</v>
      </c>
      <c r="B105" s="10" t="s">
        <v>192</v>
      </c>
      <c r="C105" s="11" t="s">
        <v>193</v>
      </c>
      <c r="D105" s="23">
        <f t="shared" si="3"/>
        <v>0</v>
      </c>
      <c r="E105" s="30"/>
      <c r="F105" s="30"/>
      <c r="G105" s="30"/>
      <c r="H105" s="30"/>
      <c r="I105" s="30"/>
    </row>
    <row r="106" spans="1:9" x14ac:dyDescent="0.2">
      <c r="A106" s="58">
        <v>98</v>
      </c>
      <c r="B106" s="10" t="s">
        <v>194</v>
      </c>
      <c r="C106" s="11" t="s">
        <v>195</v>
      </c>
      <c r="D106" s="23">
        <f t="shared" si="3"/>
        <v>0</v>
      </c>
      <c r="E106" s="30"/>
      <c r="F106" s="30"/>
      <c r="G106" s="30"/>
      <c r="H106" s="30"/>
      <c r="I106" s="30"/>
    </row>
    <row r="107" spans="1:9" x14ac:dyDescent="0.2">
      <c r="A107" s="58">
        <v>99</v>
      </c>
      <c r="B107" s="6" t="s">
        <v>196</v>
      </c>
      <c r="C107" s="7" t="s">
        <v>197</v>
      </c>
      <c r="D107" s="23">
        <f t="shared" si="3"/>
        <v>0</v>
      </c>
      <c r="E107" s="30"/>
      <c r="F107" s="30"/>
      <c r="G107" s="30"/>
      <c r="H107" s="30"/>
      <c r="I107" s="30"/>
    </row>
    <row r="108" spans="1:9" x14ac:dyDescent="0.2">
      <c r="A108" s="58">
        <v>100</v>
      </c>
      <c r="B108" s="9" t="s">
        <v>198</v>
      </c>
      <c r="C108" s="7" t="s">
        <v>199</v>
      </c>
      <c r="D108" s="23">
        <f t="shared" si="3"/>
        <v>0</v>
      </c>
      <c r="E108" s="30"/>
      <c r="F108" s="30"/>
      <c r="G108" s="30"/>
      <c r="H108" s="30"/>
      <c r="I108" s="30"/>
    </row>
    <row r="109" spans="1:9" x14ac:dyDescent="0.2">
      <c r="A109" s="58">
        <v>101</v>
      </c>
      <c r="B109" s="6" t="s">
        <v>200</v>
      </c>
      <c r="C109" s="11" t="s">
        <v>201</v>
      </c>
      <c r="D109" s="23">
        <f t="shared" si="3"/>
        <v>155921054</v>
      </c>
      <c r="E109" s="30"/>
      <c r="F109" s="30"/>
      <c r="G109" s="30"/>
      <c r="H109" s="30"/>
      <c r="I109" s="30">
        <v>155921054</v>
      </c>
    </row>
    <row r="110" spans="1:9" x14ac:dyDescent="0.2">
      <c r="A110" s="58">
        <v>102</v>
      </c>
      <c r="B110" s="6" t="s">
        <v>202</v>
      </c>
      <c r="C110" s="7" t="s">
        <v>203</v>
      </c>
      <c r="D110" s="23">
        <f t="shared" si="3"/>
        <v>0</v>
      </c>
      <c r="E110" s="30"/>
      <c r="F110" s="30"/>
      <c r="G110" s="30"/>
      <c r="H110" s="30"/>
      <c r="I110" s="30"/>
    </row>
    <row r="111" spans="1:9" x14ac:dyDescent="0.2">
      <c r="A111" s="58">
        <v>103</v>
      </c>
      <c r="B111" s="10" t="s">
        <v>204</v>
      </c>
      <c r="C111" s="11" t="s">
        <v>205</v>
      </c>
      <c r="D111" s="23">
        <f t="shared" si="3"/>
        <v>52411496</v>
      </c>
      <c r="E111" s="30"/>
      <c r="F111" s="30"/>
      <c r="G111" s="30"/>
      <c r="H111" s="30"/>
      <c r="I111" s="30">
        <v>52411496</v>
      </c>
    </row>
    <row r="112" spans="1:9" x14ac:dyDescent="0.2">
      <c r="A112" s="58">
        <v>104</v>
      </c>
      <c r="B112" s="10" t="s">
        <v>206</v>
      </c>
      <c r="C112" s="11" t="s">
        <v>207</v>
      </c>
      <c r="D112" s="23">
        <f t="shared" si="3"/>
        <v>0</v>
      </c>
      <c r="E112" s="30"/>
      <c r="F112" s="30"/>
      <c r="G112" s="30"/>
      <c r="H112" s="30"/>
      <c r="I112" s="30"/>
    </row>
    <row r="113" spans="1:9" x14ac:dyDescent="0.2">
      <c r="A113" s="58">
        <v>105</v>
      </c>
      <c r="B113" s="10" t="s">
        <v>208</v>
      </c>
      <c r="C113" s="11" t="s">
        <v>209</v>
      </c>
      <c r="D113" s="23">
        <f t="shared" si="3"/>
        <v>0</v>
      </c>
      <c r="E113" s="30"/>
      <c r="F113" s="30"/>
      <c r="G113" s="30"/>
      <c r="H113" s="30"/>
      <c r="I113" s="30"/>
    </row>
    <row r="114" spans="1:9" ht="24" x14ac:dyDescent="0.2">
      <c r="A114" s="58">
        <v>106</v>
      </c>
      <c r="B114" s="10" t="s">
        <v>210</v>
      </c>
      <c r="C114" s="11" t="s">
        <v>211</v>
      </c>
      <c r="D114" s="23">
        <f t="shared" si="3"/>
        <v>0</v>
      </c>
      <c r="E114" s="30"/>
      <c r="F114" s="30"/>
      <c r="G114" s="30"/>
      <c r="H114" s="30"/>
      <c r="I114" s="30"/>
    </row>
    <row r="115" spans="1:9" x14ac:dyDescent="0.2">
      <c r="A115" s="58">
        <v>107</v>
      </c>
      <c r="B115" s="10" t="s">
        <v>212</v>
      </c>
      <c r="C115" s="11" t="s">
        <v>213</v>
      </c>
      <c r="D115" s="23">
        <f t="shared" si="3"/>
        <v>0</v>
      </c>
      <c r="E115" s="30"/>
      <c r="F115" s="30"/>
      <c r="G115" s="30"/>
      <c r="H115" s="30"/>
      <c r="I115" s="30"/>
    </row>
    <row r="116" spans="1:9" x14ac:dyDescent="0.2">
      <c r="A116" s="58">
        <v>108</v>
      </c>
      <c r="B116" s="10" t="s">
        <v>214</v>
      </c>
      <c r="C116" s="11" t="s">
        <v>215</v>
      </c>
      <c r="D116" s="23">
        <f t="shared" si="3"/>
        <v>656526488</v>
      </c>
      <c r="E116" s="30">
        <v>3804898</v>
      </c>
      <c r="F116" s="30"/>
      <c r="G116" s="30"/>
      <c r="H116" s="30"/>
      <c r="I116" s="30">
        <v>652721590</v>
      </c>
    </row>
    <row r="117" spans="1:9" ht="12" customHeight="1" x14ac:dyDescent="0.2">
      <c r="A117" s="58">
        <v>109</v>
      </c>
      <c r="B117" s="16" t="s">
        <v>216</v>
      </c>
      <c r="C117" s="17" t="s">
        <v>217</v>
      </c>
      <c r="D117" s="23">
        <f t="shared" si="3"/>
        <v>0</v>
      </c>
      <c r="E117" s="30"/>
      <c r="F117" s="30"/>
      <c r="G117" s="30"/>
      <c r="H117" s="30"/>
      <c r="I117" s="30"/>
    </row>
    <row r="118" spans="1:9" x14ac:dyDescent="0.2">
      <c r="A118" s="58">
        <v>110</v>
      </c>
      <c r="B118" s="16" t="s">
        <v>361</v>
      </c>
      <c r="C118" s="17" t="s">
        <v>321</v>
      </c>
      <c r="D118" s="23">
        <f t="shared" si="3"/>
        <v>0</v>
      </c>
      <c r="E118" s="30"/>
      <c r="F118" s="30"/>
      <c r="G118" s="30"/>
      <c r="H118" s="30"/>
      <c r="I118" s="30"/>
    </row>
    <row r="119" spans="1:9" x14ac:dyDescent="0.2">
      <c r="A119" s="58">
        <v>111</v>
      </c>
      <c r="B119" s="9" t="s">
        <v>218</v>
      </c>
      <c r="C119" s="7" t="s">
        <v>219</v>
      </c>
      <c r="D119" s="23">
        <f t="shared" si="3"/>
        <v>0</v>
      </c>
      <c r="E119" s="30"/>
      <c r="F119" s="30"/>
      <c r="G119" s="30"/>
      <c r="H119" s="30"/>
      <c r="I119" s="30"/>
    </row>
    <row r="120" spans="1:9" x14ac:dyDescent="0.2">
      <c r="A120" s="58">
        <v>112</v>
      </c>
      <c r="B120" s="10" t="s">
        <v>220</v>
      </c>
      <c r="C120" s="11" t="s">
        <v>221</v>
      </c>
      <c r="D120" s="23">
        <f t="shared" si="3"/>
        <v>0</v>
      </c>
      <c r="E120" s="30"/>
      <c r="F120" s="30"/>
      <c r="G120" s="30"/>
      <c r="H120" s="30"/>
      <c r="I120" s="30"/>
    </row>
    <row r="121" spans="1:9" ht="24" x14ac:dyDescent="0.2">
      <c r="A121" s="58">
        <v>113</v>
      </c>
      <c r="B121" s="6" t="s">
        <v>222</v>
      </c>
      <c r="C121" s="18" t="s">
        <v>223</v>
      </c>
      <c r="D121" s="23">
        <f t="shared" si="3"/>
        <v>0</v>
      </c>
      <c r="E121" s="30"/>
      <c r="F121" s="30"/>
      <c r="G121" s="30"/>
      <c r="H121" s="30"/>
      <c r="I121" s="30"/>
    </row>
    <row r="122" spans="1:9" ht="24" x14ac:dyDescent="0.2">
      <c r="A122" s="58">
        <v>114</v>
      </c>
      <c r="B122" s="10" t="s">
        <v>224</v>
      </c>
      <c r="C122" s="11" t="s">
        <v>225</v>
      </c>
      <c r="D122" s="23">
        <f t="shared" si="3"/>
        <v>0</v>
      </c>
      <c r="E122" s="30"/>
      <c r="F122" s="30"/>
      <c r="G122" s="30"/>
      <c r="H122" s="30"/>
      <c r="I122" s="30"/>
    </row>
    <row r="123" spans="1:9" ht="13.5" customHeight="1" x14ac:dyDescent="0.2">
      <c r="A123" s="58">
        <v>115</v>
      </c>
      <c r="B123" s="10" t="s">
        <v>226</v>
      </c>
      <c r="C123" s="11" t="s">
        <v>227</v>
      </c>
      <c r="D123" s="23">
        <f t="shared" si="3"/>
        <v>0</v>
      </c>
      <c r="E123" s="30"/>
      <c r="F123" s="30"/>
      <c r="G123" s="30"/>
      <c r="H123" s="30"/>
      <c r="I123" s="30"/>
    </row>
    <row r="124" spans="1:9" x14ac:dyDescent="0.2">
      <c r="A124" s="58">
        <v>116</v>
      </c>
      <c r="B124" s="9" t="s">
        <v>228</v>
      </c>
      <c r="C124" s="11" t="s">
        <v>229</v>
      </c>
      <c r="D124" s="23">
        <f t="shared" si="3"/>
        <v>0</v>
      </c>
      <c r="E124" s="30"/>
      <c r="F124" s="30"/>
      <c r="G124" s="30"/>
      <c r="H124" s="30"/>
      <c r="I124" s="30"/>
    </row>
    <row r="125" spans="1:9" x14ac:dyDescent="0.2">
      <c r="A125" s="58">
        <v>117</v>
      </c>
      <c r="B125" s="9" t="s">
        <v>230</v>
      </c>
      <c r="C125" s="11" t="s">
        <v>231</v>
      </c>
      <c r="D125" s="23">
        <f t="shared" si="3"/>
        <v>0</v>
      </c>
      <c r="E125" s="30"/>
      <c r="F125" s="30"/>
      <c r="G125" s="30"/>
      <c r="H125" s="30"/>
      <c r="I125" s="30"/>
    </row>
    <row r="126" spans="1:9" x14ac:dyDescent="0.2">
      <c r="A126" s="58">
        <v>118</v>
      </c>
      <c r="B126" s="9" t="s">
        <v>232</v>
      </c>
      <c r="C126" s="11" t="s">
        <v>233</v>
      </c>
      <c r="D126" s="23">
        <f t="shared" si="3"/>
        <v>0</v>
      </c>
      <c r="E126" s="30"/>
      <c r="F126" s="30"/>
      <c r="G126" s="30"/>
      <c r="H126" s="30"/>
      <c r="I126" s="30"/>
    </row>
    <row r="127" spans="1:9" ht="12.75" customHeight="1" x14ac:dyDescent="0.2">
      <c r="A127" s="58">
        <v>119</v>
      </c>
      <c r="B127" s="6" t="s">
        <v>234</v>
      </c>
      <c r="C127" s="7" t="s">
        <v>235</v>
      </c>
      <c r="D127" s="23">
        <f t="shared" si="3"/>
        <v>55241518</v>
      </c>
      <c r="E127" s="30"/>
      <c r="F127" s="30"/>
      <c r="G127" s="30"/>
      <c r="H127" s="30"/>
      <c r="I127" s="30">
        <v>55241518</v>
      </c>
    </row>
    <row r="128" spans="1:9" x14ac:dyDescent="0.2">
      <c r="A128" s="58">
        <v>120</v>
      </c>
      <c r="B128" s="9" t="s">
        <v>236</v>
      </c>
      <c r="C128" s="7" t="s">
        <v>237</v>
      </c>
      <c r="D128" s="23">
        <f t="shared" si="3"/>
        <v>0</v>
      </c>
      <c r="E128" s="30"/>
      <c r="F128" s="30"/>
      <c r="G128" s="30"/>
      <c r="H128" s="30"/>
      <c r="I128" s="30"/>
    </row>
    <row r="129" spans="1:9" x14ac:dyDescent="0.2">
      <c r="A129" s="58">
        <v>121</v>
      </c>
      <c r="B129" s="10" t="s">
        <v>238</v>
      </c>
      <c r="C129" s="11" t="s">
        <v>239</v>
      </c>
      <c r="D129" s="23">
        <f t="shared" si="3"/>
        <v>239522691</v>
      </c>
      <c r="E129" s="30">
        <v>973950</v>
      </c>
      <c r="F129" s="30"/>
      <c r="G129" s="30"/>
      <c r="H129" s="30"/>
      <c r="I129" s="30">
        <v>238548741</v>
      </c>
    </row>
    <row r="130" spans="1:9" x14ac:dyDescent="0.2">
      <c r="A130" s="58">
        <v>122</v>
      </c>
      <c r="B130" s="10" t="s">
        <v>240</v>
      </c>
      <c r="C130" s="11" t="s">
        <v>241</v>
      </c>
      <c r="D130" s="23">
        <f t="shared" si="3"/>
        <v>0</v>
      </c>
      <c r="E130" s="30"/>
      <c r="F130" s="30"/>
      <c r="G130" s="30"/>
      <c r="H130" s="30"/>
      <c r="I130" s="30"/>
    </row>
    <row r="131" spans="1:9" x14ac:dyDescent="0.2">
      <c r="A131" s="58">
        <v>123</v>
      </c>
      <c r="B131" s="10" t="s">
        <v>242</v>
      </c>
      <c r="C131" s="11" t="s">
        <v>322</v>
      </c>
      <c r="D131" s="23">
        <f t="shared" si="3"/>
        <v>46548897</v>
      </c>
      <c r="E131" s="30"/>
      <c r="F131" s="30">
        <v>7910425</v>
      </c>
      <c r="G131" s="30">
        <v>12986000</v>
      </c>
      <c r="H131" s="30">
        <v>3116640</v>
      </c>
      <c r="I131" s="30">
        <v>22535832</v>
      </c>
    </row>
    <row r="132" spans="1:9" x14ac:dyDescent="0.2">
      <c r="A132" s="58">
        <v>124</v>
      </c>
      <c r="B132" s="10" t="s">
        <v>243</v>
      </c>
      <c r="C132" s="11" t="s">
        <v>244</v>
      </c>
      <c r="D132" s="23">
        <f t="shared" si="3"/>
        <v>0</v>
      </c>
      <c r="E132" s="30"/>
      <c r="F132" s="30"/>
      <c r="G132" s="30"/>
      <c r="H132" s="30"/>
      <c r="I132" s="30"/>
    </row>
    <row r="133" spans="1:9" ht="21.75" customHeight="1" x14ac:dyDescent="0.2">
      <c r="A133" s="58">
        <v>125</v>
      </c>
      <c r="B133" s="10" t="s">
        <v>245</v>
      </c>
      <c r="C133" s="11" t="s">
        <v>246</v>
      </c>
      <c r="D133" s="23">
        <f t="shared" si="3"/>
        <v>2903405</v>
      </c>
      <c r="E133" s="30"/>
      <c r="F133" s="30">
        <v>2903405</v>
      </c>
      <c r="G133" s="30"/>
      <c r="H133" s="30"/>
      <c r="I133" s="30"/>
    </row>
    <row r="134" spans="1:9" x14ac:dyDescent="0.2">
      <c r="A134" s="58">
        <v>126</v>
      </c>
      <c r="B134" s="6" t="s">
        <v>247</v>
      </c>
      <c r="C134" s="7" t="s">
        <v>248</v>
      </c>
      <c r="D134" s="23">
        <f t="shared" si="3"/>
        <v>21715648</v>
      </c>
      <c r="E134" s="30"/>
      <c r="F134" s="30">
        <v>574780</v>
      </c>
      <c r="G134" s="30"/>
      <c r="H134" s="30"/>
      <c r="I134" s="30">
        <v>21140868</v>
      </c>
    </row>
    <row r="135" spans="1:9" x14ac:dyDescent="0.2">
      <c r="A135" s="58">
        <v>127</v>
      </c>
      <c r="B135" s="10" t="s">
        <v>249</v>
      </c>
      <c r="C135" s="11" t="s">
        <v>250</v>
      </c>
      <c r="D135" s="23">
        <f t="shared" si="3"/>
        <v>0</v>
      </c>
      <c r="E135" s="30"/>
      <c r="F135" s="30"/>
      <c r="G135" s="30"/>
      <c r="H135" s="30"/>
      <c r="I135" s="30"/>
    </row>
    <row r="136" spans="1:9" x14ac:dyDescent="0.2">
      <c r="A136" s="58">
        <v>128</v>
      </c>
      <c r="B136" s="6" t="s">
        <v>251</v>
      </c>
      <c r="C136" s="11" t="s">
        <v>323</v>
      </c>
      <c r="D136" s="23">
        <f t="shared" si="3"/>
        <v>0</v>
      </c>
      <c r="E136" s="30"/>
      <c r="F136" s="30"/>
      <c r="G136" s="30"/>
      <c r="H136" s="30"/>
      <c r="I136" s="30"/>
    </row>
    <row r="137" spans="1:9" ht="11.25" customHeight="1" x14ac:dyDescent="0.2">
      <c r="A137" s="58">
        <v>129</v>
      </c>
      <c r="B137" s="12" t="s">
        <v>252</v>
      </c>
      <c r="C137" s="13" t="s">
        <v>253</v>
      </c>
      <c r="D137" s="23">
        <f t="shared" si="3"/>
        <v>0</v>
      </c>
      <c r="E137" s="30"/>
      <c r="F137" s="30"/>
      <c r="G137" s="30"/>
      <c r="H137" s="30"/>
      <c r="I137" s="30"/>
    </row>
    <row r="138" spans="1:9" x14ac:dyDescent="0.2">
      <c r="A138" s="58">
        <v>130</v>
      </c>
      <c r="B138" s="10" t="s">
        <v>254</v>
      </c>
      <c r="C138" s="11" t="s">
        <v>255</v>
      </c>
      <c r="D138" s="23">
        <f t="shared" ref="D138:D145" si="4">E138+F138+G138+H138+I138</f>
        <v>0</v>
      </c>
      <c r="E138" s="30"/>
      <c r="F138" s="30"/>
      <c r="G138" s="30"/>
      <c r="H138" s="30"/>
      <c r="I138" s="30"/>
    </row>
    <row r="139" spans="1:9" x14ac:dyDescent="0.2">
      <c r="A139" s="58">
        <v>131</v>
      </c>
      <c r="B139" s="10" t="s">
        <v>256</v>
      </c>
      <c r="C139" s="11" t="s">
        <v>257</v>
      </c>
      <c r="D139" s="23">
        <f>E139+F139+G139+H139+I139</f>
        <v>0</v>
      </c>
      <c r="E139" s="30"/>
      <c r="F139" s="30"/>
      <c r="G139" s="30"/>
      <c r="H139" s="30"/>
      <c r="I139" s="30"/>
    </row>
    <row r="140" spans="1:9" x14ac:dyDescent="0.2">
      <c r="A140" s="58">
        <v>132</v>
      </c>
      <c r="B140" s="10" t="s">
        <v>258</v>
      </c>
      <c r="C140" s="11" t="s">
        <v>259</v>
      </c>
      <c r="D140" s="23">
        <f t="shared" si="4"/>
        <v>0</v>
      </c>
      <c r="E140" s="30"/>
      <c r="F140" s="30"/>
      <c r="G140" s="30"/>
      <c r="H140" s="30"/>
      <c r="I140" s="30"/>
    </row>
    <row r="141" spans="1:9" ht="13.5" customHeight="1" x14ac:dyDescent="0.2">
      <c r="A141" s="58">
        <v>133</v>
      </c>
      <c r="B141" s="12" t="s">
        <v>260</v>
      </c>
      <c r="C141" s="13" t="s">
        <v>324</v>
      </c>
      <c r="D141" s="23">
        <f t="shared" si="4"/>
        <v>189995</v>
      </c>
      <c r="E141" s="30"/>
      <c r="F141" s="30">
        <v>189995</v>
      </c>
      <c r="G141" s="30"/>
      <c r="H141" s="30"/>
      <c r="I141" s="30"/>
    </row>
    <row r="142" spans="1:9" x14ac:dyDescent="0.2">
      <c r="A142" s="58">
        <v>134</v>
      </c>
      <c r="B142" s="9" t="s">
        <v>261</v>
      </c>
      <c r="C142" s="13" t="s">
        <v>262</v>
      </c>
      <c r="D142" s="23">
        <f t="shared" si="4"/>
        <v>569985</v>
      </c>
      <c r="E142" s="30"/>
      <c r="F142" s="30">
        <v>569985</v>
      </c>
      <c r="G142" s="30"/>
      <c r="H142" s="30"/>
      <c r="I142" s="30"/>
    </row>
    <row r="143" spans="1:9" x14ac:dyDescent="0.2">
      <c r="A143" s="58">
        <v>135</v>
      </c>
      <c r="B143" s="10" t="s">
        <v>263</v>
      </c>
      <c r="C143" s="11" t="s">
        <v>264</v>
      </c>
      <c r="D143" s="23">
        <f t="shared" si="4"/>
        <v>1899950</v>
      </c>
      <c r="E143" s="30"/>
      <c r="F143" s="30">
        <v>1899950</v>
      </c>
      <c r="G143" s="30"/>
      <c r="H143" s="30"/>
      <c r="I143" s="30"/>
    </row>
    <row r="144" spans="1:9" x14ac:dyDescent="0.2">
      <c r="A144" s="58">
        <v>136</v>
      </c>
      <c r="B144" s="6" t="s">
        <v>265</v>
      </c>
      <c r="C144" s="7" t="s">
        <v>266</v>
      </c>
      <c r="D144" s="23">
        <f t="shared" si="4"/>
        <v>0</v>
      </c>
      <c r="E144" s="30"/>
      <c r="F144" s="30"/>
      <c r="G144" s="30"/>
      <c r="H144" s="30"/>
      <c r="I144" s="30"/>
    </row>
    <row r="145" spans="1:9" ht="10.5" customHeight="1" x14ac:dyDescent="0.2">
      <c r="A145" s="58">
        <v>137</v>
      </c>
      <c r="B145" s="76" t="s">
        <v>267</v>
      </c>
      <c r="C145" s="69" t="s">
        <v>268</v>
      </c>
      <c r="D145" s="23">
        <f t="shared" si="4"/>
        <v>0</v>
      </c>
      <c r="E145" s="30"/>
      <c r="F145" s="30"/>
      <c r="G145" s="30"/>
      <c r="H145" s="30"/>
      <c r="I145" s="30"/>
    </row>
  </sheetData>
  <mergeCells count="10">
    <mergeCell ref="A6:C6"/>
    <mergeCell ref="A7:C7"/>
    <mergeCell ref="A8:C8"/>
    <mergeCell ref="E4:F4"/>
    <mergeCell ref="G4:I4"/>
    <mergeCell ref="A2:I2"/>
    <mergeCell ref="A4:A5"/>
    <mergeCell ref="B4:B5"/>
    <mergeCell ref="C4:C5"/>
    <mergeCell ref="D4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8"/>
  <sheetViews>
    <sheetView workbookViewId="0">
      <pane xSplit="3" ySplit="8" topLeftCell="H9" activePane="bottomRight" state="frozen"/>
      <selection pane="topRight" activeCell="D1" sqref="D1"/>
      <selection pane="bottomLeft" activeCell="A9" sqref="A9"/>
      <selection pane="bottomRight" activeCell="N18" sqref="N18"/>
    </sheetView>
  </sheetViews>
  <sheetFormatPr defaultRowHeight="12" x14ac:dyDescent="0.2"/>
  <cols>
    <col min="1" max="1" width="4.7109375" style="51" customWidth="1"/>
    <col min="2" max="2" width="9.28515625" style="51" customWidth="1"/>
    <col min="3" max="3" width="29.28515625" style="80" customWidth="1"/>
    <col min="4" max="4" width="12.85546875" style="80" customWidth="1"/>
    <col min="5" max="5" width="13" style="80" customWidth="1"/>
    <col min="6" max="6" width="10.7109375" style="80" customWidth="1"/>
    <col min="7" max="8" width="12.5703125" style="80" customWidth="1"/>
    <col min="9" max="9" width="9.85546875" style="80" customWidth="1"/>
    <col min="10" max="11" width="10.85546875" style="80" customWidth="1"/>
    <col min="12" max="12" width="11.7109375" style="80" customWidth="1"/>
    <col min="13" max="13" width="12.140625" style="3" customWidth="1"/>
    <col min="14" max="14" width="15.42578125" style="31" customWidth="1"/>
    <col min="15" max="15" width="13.42578125" style="31" customWidth="1"/>
    <col min="16" max="16" width="13.85546875" style="97" customWidth="1"/>
    <col min="17" max="17" width="10" style="88" bestFit="1" customWidth="1"/>
    <col min="18" max="18" width="6.28515625" style="3" customWidth="1"/>
    <col min="19" max="16384" width="9.140625" style="3"/>
  </cols>
  <sheetData>
    <row r="2" spans="1:18" ht="20.25" customHeight="1" x14ac:dyDescent="0.2">
      <c r="A2" s="135" t="s">
        <v>349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8" s="73" customFormat="1" x14ac:dyDescent="0.2">
      <c r="A3" s="91"/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  <c r="N3" s="91"/>
      <c r="O3" s="91"/>
      <c r="P3" s="97"/>
      <c r="Q3" s="96"/>
    </row>
    <row r="4" spans="1:18" s="33" customFormat="1" ht="12.75" thickBot="1" x14ac:dyDescent="0.25">
      <c r="A4" s="31"/>
      <c r="B4" s="31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97"/>
      <c r="Q4" s="88"/>
    </row>
    <row r="5" spans="1:18" s="5" customFormat="1" ht="17.25" customHeight="1" x14ac:dyDescent="0.2">
      <c r="A5" s="151" t="s">
        <v>0</v>
      </c>
      <c r="B5" s="155" t="s">
        <v>1</v>
      </c>
      <c r="C5" s="159" t="s">
        <v>2</v>
      </c>
      <c r="D5" s="168" t="s">
        <v>350</v>
      </c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70"/>
      <c r="P5" s="147" t="s">
        <v>364</v>
      </c>
      <c r="Q5" s="98"/>
    </row>
    <row r="6" spans="1:18" ht="26.25" customHeight="1" x14ac:dyDescent="0.2">
      <c r="A6" s="152"/>
      <c r="B6" s="156"/>
      <c r="C6" s="160"/>
      <c r="D6" s="173" t="s">
        <v>290</v>
      </c>
      <c r="E6" s="136" t="s">
        <v>351</v>
      </c>
      <c r="F6" s="136" t="s">
        <v>341</v>
      </c>
      <c r="G6" s="136" t="s">
        <v>342</v>
      </c>
      <c r="H6" s="165"/>
      <c r="I6" s="165"/>
      <c r="J6" s="165"/>
      <c r="K6" s="165"/>
      <c r="L6" s="136" t="s">
        <v>343</v>
      </c>
      <c r="M6" s="163"/>
      <c r="N6" s="163"/>
      <c r="O6" s="164"/>
      <c r="P6" s="148"/>
    </row>
    <row r="7" spans="1:18" ht="28.5" customHeight="1" x14ac:dyDescent="0.2">
      <c r="A7" s="153"/>
      <c r="B7" s="157"/>
      <c r="C7" s="161"/>
      <c r="D7" s="174"/>
      <c r="E7" s="165"/>
      <c r="F7" s="165"/>
      <c r="G7" s="165" t="s">
        <v>270</v>
      </c>
      <c r="H7" s="136" t="s">
        <v>338</v>
      </c>
      <c r="I7" s="136" t="s">
        <v>339</v>
      </c>
      <c r="J7" s="136" t="s">
        <v>340</v>
      </c>
      <c r="K7" s="165"/>
      <c r="L7" s="165" t="s">
        <v>270</v>
      </c>
      <c r="M7" s="136" t="s">
        <v>338</v>
      </c>
      <c r="N7" s="137" t="s">
        <v>340</v>
      </c>
      <c r="O7" s="167"/>
      <c r="P7" s="148"/>
    </row>
    <row r="8" spans="1:18" ht="115.5" customHeight="1" thickBot="1" x14ac:dyDescent="0.25">
      <c r="A8" s="154"/>
      <c r="B8" s="158"/>
      <c r="C8" s="162"/>
      <c r="D8" s="175"/>
      <c r="E8" s="166"/>
      <c r="F8" s="166"/>
      <c r="G8" s="166"/>
      <c r="H8" s="166"/>
      <c r="I8" s="166"/>
      <c r="J8" s="110" t="s">
        <v>352</v>
      </c>
      <c r="K8" s="110" t="s">
        <v>353</v>
      </c>
      <c r="L8" s="166"/>
      <c r="M8" s="166"/>
      <c r="N8" s="111" t="s">
        <v>354</v>
      </c>
      <c r="O8" s="112" t="s">
        <v>355</v>
      </c>
      <c r="P8" s="149"/>
    </row>
    <row r="9" spans="1:18" s="5" customFormat="1" x14ac:dyDescent="0.2">
      <c r="A9" s="176" t="s">
        <v>270</v>
      </c>
      <c r="B9" s="177"/>
      <c r="C9" s="178"/>
      <c r="D9" s="124">
        <f>D11+D10</f>
        <v>1344324863</v>
      </c>
      <c r="E9" s="109">
        <f>E11+E10</f>
        <v>167746963</v>
      </c>
      <c r="F9" s="109">
        <f t="shared" ref="F9:O9" si="0">F11+F10</f>
        <v>75396000</v>
      </c>
      <c r="G9" s="109">
        <f t="shared" si="0"/>
        <v>200711601</v>
      </c>
      <c r="H9" s="109">
        <f t="shared" si="0"/>
        <v>50768546</v>
      </c>
      <c r="I9" s="109">
        <f t="shared" si="0"/>
        <v>7199311</v>
      </c>
      <c r="J9" s="109">
        <f t="shared" si="0"/>
        <v>126753936</v>
      </c>
      <c r="K9" s="109">
        <f t="shared" si="0"/>
        <v>15989808</v>
      </c>
      <c r="L9" s="109">
        <f t="shared" si="0"/>
        <v>900470299</v>
      </c>
      <c r="M9" s="109">
        <f t="shared" si="0"/>
        <v>785944553</v>
      </c>
      <c r="N9" s="109">
        <f t="shared" si="0"/>
        <v>64663985</v>
      </c>
      <c r="O9" s="125">
        <f t="shared" si="0"/>
        <v>49861761</v>
      </c>
      <c r="P9" s="133">
        <f t="shared" ref="P9" si="1">P11+P10</f>
        <v>1680059</v>
      </c>
      <c r="Q9" s="98"/>
      <c r="R9" s="98"/>
    </row>
    <row r="10" spans="1:18" s="5" customFormat="1" ht="12.75" customHeight="1" x14ac:dyDescent="0.2">
      <c r="A10" s="171" t="s">
        <v>269</v>
      </c>
      <c r="B10" s="172"/>
      <c r="C10" s="172"/>
      <c r="D10" s="126">
        <f>E10+F10+G10+L10</f>
        <v>31997548</v>
      </c>
      <c r="E10" s="23"/>
      <c r="F10" s="100"/>
      <c r="G10" s="23">
        <f>SUM(H10:K10)</f>
        <v>0</v>
      </c>
      <c r="H10" s="100"/>
      <c r="I10" s="100"/>
      <c r="J10" s="100"/>
      <c r="K10" s="100"/>
      <c r="L10" s="23">
        <f>SUM(M10:O10)</f>
        <v>31997548</v>
      </c>
      <c r="M10" s="100">
        <v>25684461</v>
      </c>
      <c r="N10" s="100"/>
      <c r="O10" s="127">
        <v>6313087</v>
      </c>
      <c r="P10" s="120"/>
      <c r="Q10" s="98"/>
    </row>
    <row r="11" spans="1:18" ht="12.75" customHeight="1" x14ac:dyDescent="0.2">
      <c r="A11" s="171" t="s">
        <v>313</v>
      </c>
      <c r="B11" s="172"/>
      <c r="C11" s="172"/>
      <c r="D11" s="128">
        <f t="shared" ref="D11:O11" si="2">SUM(D12:D148)</f>
        <v>1312327315</v>
      </c>
      <c r="E11" s="25">
        <f t="shared" si="2"/>
        <v>167746963</v>
      </c>
      <c r="F11" s="25">
        <f t="shared" si="2"/>
        <v>75396000</v>
      </c>
      <c r="G11" s="25">
        <f t="shared" si="2"/>
        <v>200711601</v>
      </c>
      <c r="H11" s="25">
        <f t="shared" si="2"/>
        <v>50768546</v>
      </c>
      <c r="I11" s="25">
        <f t="shared" si="2"/>
        <v>7199311</v>
      </c>
      <c r="J11" s="25">
        <f t="shared" si="2"/>
        <v>126753936</v>
      </c>
      <c r="K11" s="25">
        <f t="shared" si="2"/>
        <v>15989808</v>
      </c>
      <c r="L11" s="25">
        <f t="shared" si="2"/>
        <v>868472751</v>
      </c>
      <c r="M11" s="25">
        <f t="shared" si="2"/>
        <v>760260092</v>
      </c>
      <c r="N11" s="25">
        <f t="shared" si="2"/>
        <v>64663985</v>
      </c>
      <c r="O11" s="129">
        <f t="shared" si="2"/>
        <v>43548674</v>
      </c>
      <c r="P11" s="121">
        <f t="shared" ref="P11" si="3">SUM(P12:P148)</f>
        <v>1680059</v>
      </c>
    </row>
    <row r="12" spans="1:18" ht="12" customHeight="1" x14ac:dyDescent="0.2">
      <c r="A12" s="102">
        <v>1</v>
      </c>
      <c r="B12" s="6" t="s">
        <v>3</v>
      </c>
      <c r="C12" s="113" t="s">
        <v>4</v>
      </c>
      <c r="D12" s="126">
        <f>E12+F12+G12+L12</f>
        <v>9269098</v>
      </c>
      <c r="E12" s="23"/>
      <c r="F12" s="23"/>
      <c r="G12" s="23">
        <f>SUM(H12:K12)</f>
        <v>707610</v>
      </c>
      <c r="H12" s="23"/>
      <c r="I12" s="23"/>
      <c r="J12" s="23">
        <v>707610</v>
      </c>
      <c r="K12" s="23"/>
      <c r="L12" s="23">
        <f>SUM(M12:O12)</f>
        <v>8561488</v>
      </c>
      <c r="M12" s="23">
        <v>8561488</v>
      </c>
      <c r="N12" s="30"/>
      <c r="O12" s="130"/>
      <c r="P12" s="122">
        <v>30921</v>
      </c>
    </row>
    <row r="13" spans="1:18" x14ac:dyDescent="0.2">
      <c r="A13" s="102">
        <v>2</v>
      </c>
      <c r="B13" s="9" t="s">
        <v>5</v>
      </c>
      <c r="C13" s="113" t="s">
        <v>6</v>
      </c>
      <c r="D13" s="126">
        <f t="shared" ref="D13:D76" si="4">E13+F13+G13+L13</f>
        <v>10909063</v>
      </c>
      <c r="E13" s="23"/>
      <c r="F13" s="23"/>
      <c r="G13" s="23">
        <f t="shared" ref="G13:G76" si="5">SUM(H13:K13)</f>
        <v>1033163</v>
      </c>
      <c r="H13" s="23"/>
      <c r="I13" s="23"/>
      <c r="J13" s="23">
        <v>1033163</v>
      </c>
      <c r="K13" s="23"/>
      <c r="L13" s="23">
        <f t="shared" ref="L13:L76" si="6">SUM(M13:O13)</f>
        <v>9875900</v>
      </c>
      <c r="M13" s="30">
        <v>8561488</v>
      </c>
      <c r="N13" s="30">
        <v>871157</v>
      </c>
      <c r="O13" s="130">
        <v>443255</v>
      </c>
      <c r="P13" s="122">
        <v>29985</v>
      </c>
    </row>
    <row r="14" spans="1:18" x14ac:dyDescent="0.2">
      <c r="A14" s="102">
        <v>3</v>
      </c>
      <c r="B14" s="90" t="s">
        <v>7</v>
      </c>
      <c r="C14" s="114" t="s">
        <v>8</v>
      </c>
      <c r="D14" s="126">
        <f t="shared" si="4"/>
        <v>18389988</v>
      </c>
      <c r="E14" s="23"/>
      <c r="F14" s="93"/>
      <c r="G14" s="23">
        <f t="shared" si="5"/>
        <v>2702219</v>
      </c>
      <c r="H14" s="93"/>
      <c r="I14" s="93"/>
      <c r="J14" s="93">
        <v>2702219</v>
      </c>
      <c r="K14" s="93"/>
      <c r="L14" s="23">
        <f t="shared" si="6"/>
        <v>15687769</v>
      </c>
      <c r="M14" s="30">
        <v>13698380</v>
      </c>
      <c r="N14" s="30">
        <v>986580</v>
      </c>
      <c r="O14" s="130">
        <v>1002809</v>
      </c>
      <c r="P14" s="122">
        <v>22488</v>
      </c>
    </row>
    <row r="15" spans="1:18" ht="14.25" customHeight="1" x14ac:dyDescent="0.2">
      <c r="A15" s="102">
        <v>4</v>
      </c>
      <c r="B15" s="6" t="s">
        <v>9</v>
      </c>
      <c r="C15" s="113" t="s">
        <v>10</v>
      </c>
      <c r="D15" s="126">
        <f t="shared" si="4"/>
        <v>9871148</v>
      </c>
      <c r="E15" s="23"/>
      <c r="F15" s="23"/>
      <c r="G15" s="23">
        <f t="shared" si="5"/>
        <v>806276</v>
      </c>
      <c r="H15" s="23"/>
      <c r="I15" s="23"/>
      <c r="J15" s="23">
        <v>806276</v>
      </c>
      <c r="K15" s="23"/>
      <c r="L15" s="23">
        <f t="shared" si="6"/>
        <v>9064872</v>
      </c>
      <c r="M15" s="30">
        <v>8561488</v>
      </c>
      <c r="N15" s="30">
        <v>503384</v>
      </c>
      <c r="O15" s="130"/>
      <c r="P15" s="122">
        <v>38418</v>
      </c>
    </row>
    <row r="16" spans="1:18" ht="12" customHeight="1" x14ac:dyDescent="0.2">
      <c r="A16" s="102">
        <v>5</v>
      </c>
      <c r="B16" s="6" t="s">
        <v>11</v>
      </c>
      <c r="C16" s="113" t="s">
        <v>12</v>
      </c>
      <c r="D16" s="126">
        <f t="shared" si="4"/>
        <v>9216506</v>
      </c>
      <c r="E16" s="23"/>
      <c r="F16" s="23"/>
      <c r="G16" s="23">
        <f t="shared" si="5"/>
        <v>655018</v>
      </c>
      <c r="H16" s="23"/>
      <c r="I16" s="23"/>
      <c r="J16" s="23">
        <v>655018</v>
      </c>
      <c r="K16" s="23"/>
      <c r="L16" s="23">
        <f t="shared" si="6"/>
        <v>8561488</v>
      </c>
      <c r="M16" s="30">
        <v>8561488</v>
      </c>
      <c r="N16" s="30"/>
      <c r="O16" s="130"/>
      <c r="P16" s="122">
        <v>30921</v>
      </c>
    </row>
    <row r="17" spans="1:16" x14ac:dyDescent="0.2">
      <c r="A17" s="102">
        <v>6</v>
      </c>
      <c r="B17" s="90" t="s">
        <v>13</v>
      </c>
      <c r="C17" s="114" t="s">
        <v>14</v>
      </c>
      <c r="D17" s="126">
        <f t="shared" si="4"/>
        <v>34839152</v>
      </c>
      <c r="E17" s="23"/>
      <c r="F17" s="93"/>
      <c r="G17" s="23">
        <f t="shared" si="5"/>
        <v>10556120</v>
      </c>
      <c r="H17" s="93"/>
      <c r="I17" s="93">
        <v>3003263</v>
      </c>
      <c r="J17" s="93">
        <v>7450770</v>
      </c>
      <c r="K17" s="93">
        <v>102087</v>
      </c>
      <c r="L17" s="23">
        <f t="shared" si="6"/>
        <v>24283032</v>
      </c>
      <c r="M17" s="30">
        <v>20119494</v>
      </c>
      <c r="N17" s="30">
        <v>1848520</v>
      </c>
      <c r="O17" s="130">
        <v>2315018</v>
      </c>
      <c r="P17" s="122">
        <f>937+937</f>
        <v>1874</v>
      </c>
    </row>
    <row r="18" spans="1:16" x14ac:dyDescent="0.2">
      <c r="A18" s="102">
        <v>7</v>
      </c>
      <c r="B18" s="12" t="s">
        <v>15</v>
      </c>
      <c r="C18" s="115" t="s">
        <v>16</v>
      </c>
      <c r="D18" s="126">
        <f t="shared" si="4"/>
        <v>12599516</v>
      </c>
      <c r="E18" s="23"/>
      <c r="F18" s="94"/>
      <c r="G18" s="23">
        <f t="shared" si="5"/>
        <v>1446950</v>
      </c>
      <c r="H18" s="94"/>
      <c r="I18" s="94"/>
      <c r="J18" s="94">
        <v>1446950</v>
      </c>
      <c r="K18" s="94"/>
      <c r="L18" s="23">
        <f t="shared" si="6"/>
        <v>11152566</v>
      </c>
      <c r="M18" s="30">
        <v>8561488</v>
      </c>
      <c r="N18" s="30">
        <v>1498302</v>
      </c>
      <c r="O18" s="130">
        <v>1092776</v>
      </c>
      <c r="P18" s="122">
        <v>23425</v>
      </c>
    </row>
    <row r="19" spans="1:16" x14ac:dyDescent="0.2">
      <c r="A19" s="102">
        <v>8</v>
      </c>
      <c r="B19" s="90" t="s">
        <v>17</v>
      </c>
      <c r="C19" s="114" t="s">
        <v>18</v>
      </c>
      <c r="D19" s="126">
        <f t="shared" si="4"/>
        <v>9398624</v>
      </c>
      <c r="E19" s="23"/>
      <c r="F19" s="93"/>
      <c r="G19" s="23">
        <f t="shared" si="5"/>
        <v>837136</v>
      </c>
      <c r="H19" s="93"/>
      <c r="I19" s="93"/>
      <c r="J19" s="93">
        <v>837136</v>
      </c>
      <c r="K19" s="93"/>
      <c r="L19" s="23">
        <f t="shared" si="6"/>
        <v>8561488</v>
      </c>
      <c r="M19" s="30">
        <v>8561488</v>
      </c>
      <c r="N19" s="30"/>
      <c r="O19" s="130"/>
      <c r="P19" s="122">
        <v>25299</v>
      </c>
    </row>
    <row r="20" spans="1:16" x14ac:dyDescent="0.2">
      <c r="A20" s="102">
        <v>9</v>
      </c>
      <c r="B20" s="90" t="s">
        <v>19</v>
      </c>
      <c r="C20" s="114" t="s">
        <v>20</v>
      </c>
      <c r="D20" s="126">
        <f t="shared" si="4"/>
        <v>6073374</v>
      </c>
      <c r="E20" s="23"/>
      <c r="F20" s="93"/>
      <c r="G20" s="23">
        <f t="shared" si="5"/>
        <v>1010127</v>
      </c>
      <c r="H20" s="93"/>
      <c r="I20" s="93"/>
      <c r="J20" s="93">
        <v>1010127</v>
      </c>
      <c r="K20" s="93"/>
      <c r="L20" s="23">
        <f t="shared" si="6"/>
        <v>5063247</v>
      </c>
      <c r="M20" s="30">
        <v>4280744</v>
      </c>
      <c r="N20" s="30">
        <v>549904</v>
      </c>
      <c r="O20" s="130">
        <v>232599</v>
      </c>
      <c r="P20" s="122">
        <v>41229</v>
      </c>
    </row>
    <row r="21" spans="1:16" x14ac:dyDescent="0.2">
      <c r="A21" s="102">
        <v>10</v>
      </c>
      <c r="B21" s="90" t="s">
        <v>21</v>
      </c>
      <c r="C21" s="114" t="s">
        <v>22</v>
      </c>
      <c r="D21" s="126">
        <f t="shared" si="4"/>
        <v>9276053</v>
      </c>
      <c r="E21" s="23"/>
      <c r="F21" s="93"/>
      <c r="G21" s="23">
        <f t="shared" si="5"/>
        <v>714565</v>
      </c>
      <c r="H21" s="93"/>
      <c r="I21" s="93"/>
      <c r="J21" s="93">
        <v>714565</v>
      </c>
      <c r="K21" s="93"/>
      <c r="L21" s="23">
        <f t="shared" si="6"/>
        <v>8561488</v>
      </c>
      <c r="M21" s="30">
        <v>8561488</v>
      </c>
      <c r="N21" s="30"/>
      <c r="O21" s="130"/>
      <c r="P21" s="122">
        <f>22488+2811</f>
        <v>25299</v>
      </c>
    </row>
    <row r="22" spans="1:16" x14ac:dyDescent="0.2">
      <c r="A22" s="102">
        <v>11</v>
      </c>
      <c r="B22" s="90" t="s">
        <v>23</v>
      </c>
      <c r="C22" s="114" t="s">
        <v>24</v>
      </c>
      <c r="D22" s="126">
        <f t="shared" si="4"/>
        <v>9289527</v>
      </c>
      <c r="E22" s="23"/>
      <c r="F22" s="93"/>
      <c r="G22" s="23">
        <f t="shared" si="5"/>
        <v>728039</v>
      </c>
      <c r="H22" s="93"/>
      <c r="I22" s="93"/>
      <c r="J22" s="93">
        <v>728039</v>
      </c>
      <c r="K22" s="93"/>
      <c r="L22" s="23">
        <f t="shared" si="6"/>
        <v>8561488</v>
      </c>
      <c r="M22" s="30">
        <v>8561488</v>
      </c>
      <c r="N22" s="30"/>
      <c r="O22" s="130"/>
      <c r="P22" s="122">
        <v>29047</v>
      </c>
    </row>
    <row r="23" spans="1:16" x14ac:dyDescent="0.2">
      <c r="A23" s="102">
        <v>12</v>
      </c>
      <c r="B23" s="90" t="s">
        <v>25</v>
      </c>
      <c r="C23" s="114" t="s">
        <v>26</v>
      </c>
      <c r="D23" s="126">
        <f t="shared" si="4"/>
        <v>10641656</v>
      </c>
      <c r="E23" s="23"/>
      <c r="F23" s="93"/>
      <c r="G23" s="23">
        <f t="shared" si="5"/>
        <v>1137914</v>
      </c>
      <c r="H23" s="93"/>
      <c r="I23" s="93"/>
      <c r="J23" s="93">
        <v>1137914</v>
      </c>
      <c r="K23" s="93"/>
      <c r="L23" s="23">
        <f t="shared" si="6"/>
        <v>9503742</v>
      </c>
      <c r="M23" s="30">
        <v>8561488</v>
      </c>
      <c r="N23" s="30">
        <v>942254</v>
      </c>
      <c r="O23" s="130"/>
      <c r="P23" s="122">
        <v>37481</v>
      </c>
    </row>
    <row r="24" spans="1:16" x14ac:dyDescent="0.2">
      <c r="A24" s="102">
        <v>13</v>
      </c>
      <c r="B24" s="90" t="s">
        <v>363</v>
      </c>
      <c r="C24" s="113" t="s">
        <v>362</v>
      </c>
      <c r="D24" s="126">
        <f t="shared" si="4"/>
        <v>0</v>
      </c>
      <c r="E24" s="23"/>
      <c r="F24" s="93"/>
      <c r="G24" s="23"/>
      <c r="H24" s="93"/>
      <c r="I24" s="93"/>
      <c r="J24" s="93"/>
      <c r="K24" s="93"/>
      <c r="L24" s="23"/>
      <c r="M24" s="30"/>
      <c r="N24" s="30"/>
      <c r="O24" s="130"/>
      <c r="P24" s="122"/>
    </row>
    <row r="25" spans="1:16" ht="15" customHeight="1" x14ac:dyDescent="0.2">
      <c r="A25" s="102">
        <v>14</v>
      </c>
      <c r="B25" s="6" t="s">
        <v>27</v>
      </c>
      <c r="C25" s="114" t="s">
        <v>28</v>
      </c>
      <c r="D25" s="126">
        <f t="shared" si="4"/>
        <v>0</v>
      </c>
      <c r="E25" s="23"/>
      <c r="F25" s="93"/>
      <c r="G25" s="23">
        <f t="shared" si="5"/>
        <v>0</v>
      </c>
      <c r="H25" s="93"/>
      <c r="I25" s="93"/>
      <c r="J25" s="93"/>
      <c r="K25" s="93"/>
      <c r="L25" s="23">
        <f t="shared" si="6"/>
        <v>0</v>
      </c>
      <c r="M25" s="30"/>
      <c r="N25" s="30"/>
      <c r="O25" s="130"/>
      <c r="P25" s="122"/>
    </row>
    <row r="26" spans="1:16" x14ac:dyDescent="0.2">
      <c r="A26" s="102">
        <v>15</v>
      </c>
      <c r="B26" s="90" t="s">
        <v>29</v>
      </c>
      <c r="C26" s="114" t="s">
        <v>30</v>
      </c>
      <c r="D26" s="126">
        <f t="shared" si="4"/>
        <v>9748952</v>
      </c>
      <c r="E26" s="23"/>
      <c r="F26" s="93"/>
      <c r="G26" s="23">
        <f t="shared" si="5"/>
        <v>1187464</v>
      </c>
      <c r="H26" s="93"/>
      <c r="I26" s="93"/>
      <c r="J26" s="93">
        <v>1187464</v>
      </c>
      <c r="K26" s="93"/>
      <c r="L26" s="23">
        <f t="shared" si="6"/>
        <v>8561488</v>
      </c>
      <c r="M26" s="30">
        <v>8561488</v>
      </c>
      <c r="N26" s="30"/>
      <c r="O26" s="130"/>
      <c r="P26" s="122">
        <v>33733</v>
      </c>
    </row>
    <row r="27" spans="1:16" x14ac:dyDescent="0.2">
      <c r="A27" s="102">
        <v>16</v>
      </c>
      <c r="B27" s="90" t="s">
        <v>31</v>
      </c>
      <c r="C27" s="114" t="s">
        <v>32</v>
      </c>
      <c r="D27" s="126">
        <f t="shared" si="4"/>
        <v>10478295</v>
      </c>
      <c r="E27" s="23"/>
      <c r="F27" s="93"/>
      <c r="G27" s="23">
        <f t="shared" si="5"/>
        <v>1916807</v>
      </c>
      <c r="H27" s="93"/>
      <c r="I27" s="93"/>
      <c r="J27" s="93">
        <v>1916807</v>
      </c>
      <c r="K27" s="93"/>
      <c r="L27" s="23">
        <f t="shared" si="6"/>
        <v>8561488</v>
      </c>
      <c r="M27" s="30">
        <v>8561488</v>
      </c>
      <c r="N27" s="30"/>
      <c r="O27" s="130"/>
      <c r="P27" s="122">
        <v>54347</v>
      </c>
    </row>
    <row r="28" spans="1:16" x14ac:dyDescent="0.2">
      <c r="A28" s="102">
        <v>17</v>
      </c>
      <c r="B28" s="90" t="s">
        <v>33</v>
      </c>
      <c r="C28" s="114" t="s">
        <v>34</v>
      </c>
      <c r="D28" s="126">
        <f t="shared" si="4"/>
        <v>13055097</v>
      </c>
      <c r="E28" s="23"/>
      <c r="F28" s="93"/>
      <c r="G28" s="23">
        <f t="shared" si="5"/>
        <v>1932019</v>
      </c>
      <c r="H28" s="93"/>
      <c r="I28" s="93"/>
      <c r="J28" s="93">
        <v>1932019</v>
      </c>
      <c r="K28" s="93"/>
      <c r="L28" s="23">
        <f t="shared" si="6"/>
        <v>11123078</v>
      </c>
      <c r="M28" s="30">
        <v>9417636</v>
      </c>
      <c r="N28" s="30">
        <v>950592</v>
      </c>
      <c r="O28" s="130">
        <v>754850</v>
      </c>
      <c r="P28" s="122">
        <v>53410</v>
      </c>
    </row>
    <row r="29" spans="1:16" x14ac:dyDescent="0.2">
      <c r="A29" s="102">
        <v>18</v>
      </c>
      <c r="B29" s="90" t="s">
        <v>35</v>
      </c>
      <c r="C29" s="114" t="s">
        <v>36</v>
      </c>
      <c r="D29" s="126">
        <f t="shared" si="4"/>
        <v>25606975</v>
      </c>
      <c r="E29" s="23"/>
      <c r="F29" s="93"/>
      <c r="G29" s="23">
        <f t="shared" si="5"/>
        <v>5691141</v>
      </c>
      <c r="H29" s="93"/>
      <c r="I29" s="93">
        <v>1203435</v>
      </c>
      <c r="J29" s="93">
        <v>4385619</v>
      </c>
      <c r="K29" s="93">
        <v>102087</v>
      </c>
      <c r="L29" s="23">
        <f t="shared" si="6"/>
        <v>19915834</v>
      </c>
      <c r="M29" s="30">
        <v>15838751</v>
      </c>
      <c r="N29" s="30">
        <v>2027579</v>
      </c>
      <c r="O29" s="130">
        <v>2049504</v>
      </c>
      <c r="P29" s="122">
        <v>35606</v>
      </c>
    </row>
    <row r="30" spans="1:16" x14ac:dyDescent="0.2">
      <c r="A30" s="102">
        <v>19</v>
      </c>
      <c r="B30" s="6" t="s">
        <v>37</v>
      </c>
      <c r="C30" s="113" t="s">
        <v>38</v>
      </c>
      <c r="D30" s="126">
        <f t="shared" si="4"/>
        <v>5576679</v>
      </c>
      <c r="E30" s="23"/>
      <c r="F30" s="23"/>
      <c r="G30" s="23">
        <f t="shared" si="5"/>
        <v>456817</v>
      </c>
      <c r="H30" s="23"/>
      <c r="I30" s="23"/>
      <c r="J30" s="23">
        <v>456817</v>
      </c>
      <c r="K30" s="23"/>
      <c r="L30" s="23">
        <f t="shared" si="6"/>
        <v>5119862</v>
      </c>
      <c r="M30" s="30">
        <v>4280744</v>
      </c>
      <c r="N30" s="30">
        <v>615296</v>
      </c>
      <c r="O30" s="130">
        <v>223822</v>
      </c>
      <c r="P30" s="122">
        <v>23425</v>
      </c>
    </row>
    <row r="31" spans="1:16" x14ac:dyDescent="0.2">
      <c r="A31" s="102">
        <v>20</v>
      </c>
      <c r="B31" s="6" t="s">
        <v>39</v>
      </c>
      <c r="C31" s="113" t="s">
        <v>40</v>
      </c>
      <c r="D31" s="126">
        <f t="shared" si="4"/>
        <v>10595670</v>
      </c>
      <c r="E31" s="23"/>
      <c r="F31" s="23"/>
      <c r="G31" s="23">
        <f t="shared" si="5"/>
        <v>856261</v>
      </c>
      <c r="H31" s="23"/>
      <c r="I31" s="23"/>
      <c r="J31" s="23">
        <v>856261</v>
      </c>
      <c r="K31" s="23"/>
      <c r="L31" s="23">
        <f t="shared" si="6"/>
        <v>9739409</v>
      </c>
      <c r="M31" s="30">
        <v>8561488</v>
      </c>
      <c r="N31" s="30">
        <v>596424</v>
      </c>
      <c r="O31" s="130">
        <v>581497</v>
      </c>
      <c r="P31" s="122">
        <v>21551</v>
      </c>
    </row>
    <row r="32" spans="1:16" x14ac:dyDescent="0.2">
      <c r="A32" s="102">
        <v>21</v>
      </c>
      <c r="B32" s="6" t="s">
        <v>41</v>
      </c>
      <c r="C32" s="113" t="s">
        <v>42</v>
      </c>
      <c r="D32" s="126">
        <f t="shared" si="4"/>
        <v>14559820</v>
      </c>
      <c r="E32" s="23"/>
      <c r="F32" s="23"/>
      <c r="G32" s="23">
        <f t="shared" si="5"/>
        <v>3316406</v>
      </c>
      <c r="H32" s="23"/>
      <c r="I32" s="23">
        <v>298196</v>
      </c>
      <c r="J32" s="23">
        <v>3018210</v>
      </c>
      <c r="K32" s="23"/>
      <c r="L32" s="23">
        <f t="shared" si="6"/>
        <v>11243414</v>
      </c>
      <c r="M32" s="30">
        <v>8561488</v>
      </c>
      <c r="N32" s="30">
        <v>1742753</v>
      </c>
      <c r="O32" s="130">
        <v>939173</v>
      </c>
      <c r="P32" s="122">
        <f>31858+7497</f>
        <v>39355</v>
      </c>
    </row>
    <row r="33" spans="1:16" x14ac:dyDescent="0.2">
      <c r="A33" s="102">
        <v>22</v>
      </c>
      <c r="B33" s="6" t="s">
        <v>43</v>
      </c>
      <c r="C33" s="113" t="s">
        <v>44</v>
      </c>
      <c r="D33" s="126">
        <f t="shared" si="4"/>
        <v>17423416</v>
      </c>
      <c r="E33" s="23"/>
      <c r="F33" s="23"/>
      <c r="G33" s="23">
        <f t="shared" si="5"/>
        <v>1359095</v>
      </c>
      <c r="H33" s="23"/>
      <c r="I33" s="23"/>
      <c r="J33" s="23">
        <v>1257008</v>
      </c>
      <c r="K33" s="23">
        <v>102087</v>
      </c>
      <c r="L33" s="23">
        <f t="shared" si="6"/>
        <v>16064321</v>
      </c>
      <c r="M33" s="30">
        <v>13698380</v>
      </c>
      <c r="N33" s="30">
        <v>1554039</v>
      </c>
      <c r="O33" s="130">
        <v>811902</v>
      </c>
      <c r="P33" s="122">
        <v>937</v>
      </c>
    </row>
    <row r="34" spans="1:16" x14ac:dyDescent="0.2">
      <c r="A34" s="102">
        <v>23</v>
      </c>
      <c r="B34" s="90" t="s">
        <v>45</v>
      </c>
      <c r="C34" s="114" t="s">
        <v>46</v>
      </c>
      <c r="D34" s="126">
        <f t="shared" si="4"/>
        <v>0</v>
      </c>
      <c r="E34" s="23"/>
      <c r="F34" s="93"/>
      <c r="G34" s="23">
        <f t="shared" si="5"/>
        <v>0</v>
      </c>
      <c r="H34" s="93"/>
      <c r="I34" s="93"/>
      <c r="J34" s="93"/>
      <c r="K34" s="93"/>
      <c r="L34" s="23">
        <f t="shared" si="6"/>
        <v>0</v>
      </c>
      <c r="M34" s="30"/>
      <c r="N34" s="30"/>
      <c r="O34" s="130"/>
      <c r="P34" s="122"/>
    </row>
    <row r="35" spans="1:16" ht="12" customHeight="1" x14ac:dyDescent="0.2">
      <c r="A35" s="102">
        <v>24</v>
      </c>
      <c r="B35" s="90" t="s">
        <v>47</v>
      </c>
      <c r="C35" s="114" t="s">
        <v>48</v>
      </c>
      <c r="D35" s="126">
        <f t="shared" si="4"/>
        <v>0</v>
      </c>
      <c r="E35" s="23"/>
      <c r="F35" s="93"/>
      <c r="G35" s="23">
        <f t="shared" si="5"/>
        <v>0</v>
      </c>
      <c r="H35" s="93"/>
      <c r="I35" s="93"/>
      <c r="J35" s="93"/>
      <c r="K35" s="93"/>
      <c r="L35" s="23">
        <f t="shared" si="6"/>
        <v>0</v>
      </c>
      <c r="M35" s="30"/>
      <c r="N35" s="30"/>
      <c r="O35" s="130"/>
      <c r="P35" s="122"/>
    </row>
    <row r="36" spans="1:16" ht="24" x14ac:dyDescent="0.2">
      <c r="A36" s="102">
        <v>25</v>
      </c>
      <c r="B36" s="90" t="s">
        <v>49</v>
      </c>
      <c r="C36" s="114" t="s">
        <v>50</v>
      </c>
      <c r="D36" s="126">
        <f t="shared" si="4"/>
        <v>0</v>
      </c>
      <c r="E36" s="23"/>
      <c r="F36" s="93"/>
      <c r="G36" s="23">
        <f t="shared" si="5"/>
        <v>0</v>
      </c>
      <c r="H36" s="93"/>
      <c r="I36" s="93"/>
      <c r="J36" s="93"/>
      <c r="K36" s="93"/>
      <c r="L36" s="23">
        <f t="shared" si="6"/>
        <v>0</v>
      </c>
      <c r="M36" s="30"/>
      <c r="N36" s="30"/>
      <c r="O36" s="130"/>
      <c r="P36" s="122"/>
    </row>
    <row r="37" spans="1:16" x14ac:dyDescent="0.2">
      <c r="A37" s="102">
        <v>26</v>
      </c>
      <c r="B37" s="6" t="s">
        <v>51</v>
      </c>
      <c r="C37" s="115" t="s">
        <v>52</v>
      </c>
      <c r="D37" s="126">
        <f t="shared" si="4"/>
        <v>23544090</v>
      </c>
      <c r="E37" s="23"/>
      <c r="F37" s="94"/>
      <c r="G37" s="23">
        <f t="shared" si="5"/>
        <v>0</v>
      </c>
      <c r="H37" s="94"/>
      <c r="I37" s="94"/>
      <c r="J37" s="94"/>
      <c r="K37" s="94"/>
      <c r="L37" s="23">
        <f t="shared" si="6"/>
        <v>23544090</v>
      </c>
      <c r="M37" s="30">
        <v>23544090</v>
      </c>
      <c r="N37" s="30"/>
      <c r="O37" s="130"/>
      <c r="P37" s="122"/>
    </row>
    <row r="38" spans="1:16" x14ac:dyDescent="0.2">
      <c r="A38" s="102">
        <v>27</v>
      </c>
      <c r="B38" s="90" t="s">
        <v>53</v>
      </c>
      <c r="C38" s="114" t="s">
        <v>54</v>
      </c>
      <c r="D38" s="126">
        <f t="shared" si="4"/>
        <v>18401518</v>
      </c>
      <c r="E38" s="23"/>
      <c r="F38" s="93"/>
      <c r="G38" s="23">
        <f t="shared" si="5"/>
        <v>2831310</v>
      </c>
      <c r="H38" s="93"/>
      <c r="I38" s="93"/>
      <c r="J38" s="93">
        <v>2831310</v>
      </c>
      <c r="K38" s="93"/>
      <c r="L38" s="23">
        <f t="shared" si="6"/>
        <v>15570208</v>
      </c>
      <c r="M38" s="30">
        <v>8561488</v>
      </c>
      <c r="N38" s="30">
        <v>3289331</v>
      </c>
      <c r="O38" s="130">
        <v>3719389</v>
      </c>
      <c r="P38" s="122">
        <v>39355</v>
      </c>
    </row>
    <row r="39" spans="1:16" ht="14.25" customHeight="1" x14ac:dyDescent="0.2">
      <c r="A39" s="102">
        <v>28</v>
      </c>
      <c r="B39" s="90" t="s">
        <v>55</v>
      </c>
      <c r="C39" s="114" t="s">
        <v>56</v>
      </c>
      <c r="D39" s="126">
        <f t="shared" si="4"/>
        <v>2568446</v>
      </c>
      <c r="E39" s="23"/>
      <c r="F39" s="93"/>
      <c r="G39" s="23">
        <f t="shared" si="5"/>
        <v>0</v>
      </c>
      <c r="H39" s="93"/>
      <c r="I39" s="93"/>
      <c r="J39" s="93"/>
      <c r="K39" s="93"/>
      <c r="L39" s="23">
        <f t="shared" si="6"/>
        <v>2568446</v>
      </c>
      <c r="M39" s="30">
        <v>2568446</v>
      </c>
      <c r="N39" s="30"/>
      <c r="O39" s="130"/>
      <c r="P39" s="122"/>
    </row>
    <row r="40" spans="1:16" ht="12" customHeight="1" x14ac:dyDescent="0.2">
      <c r="A40" s="102">
        <v>29</v>
      </c>
      <c r="B40" s="9" t="s">
        <v>57</v>
      </c>
      <c r="C40" s="115" t="s">
        <v>58</v>
      </c>
      <c r="D40" s="126">
        <f t="shared" si="4"/>
        <v>0</v>
      </c>
      <c r="E40" s="23"/>
      <c r="F40" s="23"/>
      <c r="G40" s="23">
        <f t="shared" si="5"/>
        <v>0</v>
      </c>
      <c r="H40" s="23"/>
      <c r="I40" s="23"/>
      <c r="J40" s="23"/>
      <c r="K40" s="23"/>
      <c r="L40" s="23">
        <f t="shared" si="6"/>
        <v>0</v>
      </c>
      <c r="M40" s="30"/>
      <c r="N40" s="30"/>
      <c r="O40" s="130"/>
      <c r="P40" s="122"/>
    </row>
    <row r="41" spans="1:16" ht="24" x14ac:dyDescent="0.2">
      <c r="A41" s="102">
        <v>30</v>
      </c>
      <c r="B41" s="6" t="s">
        <v>59</v>
      </c>
      <c r="C41" s="113" t="s">
        <v>60</v>
      </c>
      <c r="D41" s="126">
        <f t="shared" si="4"/>
        <v>0</v>
      </c>
      <c r="E41" s="23"/>
      <c r="F41" s="94"/>
      <c r="G41" s="23">
        <f t="shared" si="5"/>
        <v>0</v>
      </c>
      <c r="H41" s="94"/>
      <c r="I41" s="94"/>
      <c r="J41" s="94"/>
      <c r="K41" s="94"/>
      <c r="L41" s="23">
        <f t="shared" si="6"/>
        <v>0</v>
      </c>
      <c r="M41" s="30"/>
      <c r="N41" s="30"/>
      <c r="O41" s="130"/>
      <c r="P41" s="122"/>
    </row>
    <row r="42" spans="1:16" ht="15.75" customHeight="1" x14ac:dyDescent="0.2">
      <c r="A42" s="102">
        <v>31</v>
      </c>
      <c r="B42" s="90" t="s">
        <v>61</v>
      </c>
      <c r="C42" s="114" t="s">
        <v>62</v>
      </c>
      <c r="D42" s="126">
        <f t="shared" si="4"/>
        <v>0</v>
      </c>
      <c r="E42" s="23"/>
      <c r="F42" s="23"/>
      <c r="G42" s="23">
        <f t="shared" si="5"/>
        <v>0</v>
      </c>
      <c r="H42" s="23"/>
      <c r="I42" s="23"/>
      <c r="J42" s="23"/>
      <c r="K42" s="23"/>
      <c r="L42" s="23">
        <f t="shared" si="6"/>
        <v>0</v>
      </c>
      <c r="M42" s="30"/>
      <c r="N42" s="30"/>
      <c r="O42" s="130"/>
      <c r="P42" s="122"/>
    </row>
    <row r="43" spans="1:16" x14ac:dyDescent="0.2">
      <c r="A43" s="102">
        <v>32</v>
      </c>
      <c r="B43" s="9" t="s">
        <v>63</v>
      </c>
      <c r="C43" s="113" t="s">
        <v>64</v>
      </c>
      <c r="D43" s="126">
        <f t="shared" si="4"/>
        <v>19287315</v>
      </c>
      <c r="E43" s="23"/>
      <c r="F43" s="93"/>
      <c r="G43" s="23">
        <f t="shared" si="5"/>
        <v>2441373</v>
      </c>
      <c r="H43" s="93"/>
      <c r="I43" s="93"/>
      <c r="J43" s="93">
        <v>2339286</v>
      </c>
      <c r="K43" s="93">
        <v>102087</v>
      </c>
      <c r="L43" s="23">
        <f t="shared" si="6"/>
        <v>16845942</v>
      </c>
      <c r="M43" s="30">
        <v>13698380</v>
      </c>
      <c r="N43" s="30">
        <v>1646640</v>
      </c>
      <c r="O43" s="130">
        <v>1500922</v>
      </c>
      <c r="P43" s="122">
        <v>32795</v>
      </c>
    </row>
    <row r="44" spans="1:16" x14ac:dyDescent="0.2">
      <c r="A44" s="102">
        <v>33</v>
      </c>
      <c r="B44" s="12" t="s">
        <v>65</v>
      </c>
      <c r="C44" s="115" t="s">
        <v>66</v>
      </c>
      <c r="D44" s="126">
        <f t="shared" si="4"/>
        <v>20976148</v>
      </c>
      <c r="E44" s="23"/>
      <c r="F44" s="23"/>
      <c r="G44" s="23">
        <f t="shared" si="5"/>
        <v>0</v>
      </c>
      <c r="H44" s="23"/>
      <c r="I44" s="23"/>
      <c r="J44" s="103"/>
      <c r="K44" s="23"/>
      <c r="L44" s="23">
        <f t="shared" si="6"/>
        <v>20976148</v>
      </c>
      <c r="M44" s="30">
        <v>17979122</v>
      </c>
      <c r="N44" s="30">
        <v>1147206</v>
      </c>
      <c r="O44" s="130">
        <v>1849820</v>
      </c>
      <c r="P44" s="122"/>
    </row>
    <row r="45" spans="1:16" x14ac:dyDescent="0.2">
      <c r="A45" s="102">
        <v>34</v>
      </c>
      <c r="B45" s="9" t="s">
        <v>67</v>
      </c>
      <c r="C45" s="113" t="s">
        <v>68</v>
      </c>
      <c r="D45" s="126">
        <f t="shared" si="4"/>
        <v>10859699</v>
      </c>
      <c r="E45" s="23"/>
      <c r="F45" s="94"/>
      <c r="G45" s="23">
        <f t="shared" si="5"/>
        <v>1235710</v>
      </c>
      <c r="H45" s="94"/>
      <c r="I45" s="94"/>
      <c r="J45" s="23">
        <v>1235710</v>
      </c>
      <c r="K45" s="94"/>
      <c r="L45" s="23">
        <f t="shared" si="6"/>
        <v>9623989</v>
      </c>
      <c r="M45" s="30">
        <v>8561488</v>
      </c>
      <c r="N45" s="30">
        <v>722380</v>
      </c>
      <c r="O45" s="130">
        <v>340121</v>
      </c>
      <c r="P45" s="122">
        <v>36543</v>
      </c>
    </row>
    <row r="46" spans="1:16" x14ac:dyDescent="0.2">
      <c r="A46" s="102">
        <v>35</v>
      </c>
      <c r="B46" s="90" t="s">
        <v>69</v>
      </c>
      <c r="C46" s="114" t="s">
        <v>70</v>
      </c>
      <c r="D46" s="126">
        <f t="shared" si="4"/>
        <v>18648114</v>
      </c>
      <c r="E46" s="23"/>
      <c r="F46" s="23"/>
      <c r="G46" s="23">
        <f t="shared" si="5"/>
        <v>3471984</v>
      </c>
      <c r="H46" s="23"/>
      <c r="I46" s="23"/>
      <c r="J46" s="94">
        <v>3471984</v>
      </c>
      <c r="K46" s="23"/>
      <c r="L46" s="23">
        <f t="shared" si="6"/>
        <v>15176130</v>
      </c>
      <c r="M46" s="30">
        <v>12842230</v>
      </c>
      <c r="N46" s="30">
        <v>1210403</v>
      </c>
      <c r="O46" s="130">
        <v>1123497</v>
      </c>
      <c r="P46" s="122">
        <f>29047+1874</f>
        <v>30921</v>
      </c>
    </row>
    <row r="47" spans="1:16" x14ac:dyDescent="0.2">
      <c r="A47" s="102">
        <v>36</v>
      </c>
      <c r="B47" s="9" t="s">
        <v>71</v>
      </c>
      <c r="C47" s="113" t="s">
        <v>72</v>
      </c>
      <c r="D47" s="126">
        <f t="shared" si="4"/>
        <v>9447739</v>
      </c>
      <c r="E47" s="23"/>
      <c r="F47" s="23"/>
      <c r="G47" s="23">
        <f t="shared" si="5"/>
        <v>886251</v>
      </c>
      <c r="H47" s="23"/>
      <c r="I47" s="23"/>
      <c r="J47" s="23">
        <v>886251</v>
      </c>
      <c r="K47" s="23"/>
      <c r="L47" s="23">
        <f t="shared" si="6"/>
        <v>8561488</v>
      </c>
      <c r="M47" s="30">
        <v>8561488</v>
      </c>
      <c r="N47" s="30"/>
      <c r="O47" s="130"/>
      <c r="P47" s="122">
        <v>37481</v>
      </c>
    </row>
    <row r="48" spans="1:16" x14ac:dyDescent="0.2">
      <c r="A48" s="102">
        <v>37</v>
      </c>
      <c r="B48" s="6" t="s">
        <v>73</v>
      </c>
      <c r="C48" s="113" t="s">
        <v>74</v>
      </c>
      <c r="D48" s="126">
        <f t="shared" si="4"/>
        <v>18025893</v>
      </c>
      <c r="E48" s="23"/>
      <c r="F48" s="93"/>
      <c r="G48" s="23">
        <f t="shared" si="5"/>
        <v>2467508</v>
      </c>
      <c r="H48" s="93"/>
      <c r="I48" s="93"/>
      <c r="J48" s="93">
        <v>2467508</v>
      </c>
      <c r="K48" s="93"/>
      <c r="L48" s="23">
        <f t="shared" si="6"/>
        <v>15558385</v>
      </c>
      <c r="M48" s="30">
        <v>12842230</v>
      </c>
      <c r="N48" s="30">
        <v>1419306</v>
      </c>
      <c r="O48" s="130">
        <v>1296849</v>
      </c>
      <c r="P48" s="122">
        <v>38418</v>
      </c>
    </row>
    <row r="49" spans="1:16" x14ac:dyDescent="0.2">
      <c r="A49" s="102">
        <v>38</v>
      </c>
      <c r="B49" s="14" t="s">
        <v>75</v>
      </c>
      <c r="C49" s="116" t="s">
        <v>76</v>
      </c>
      <c r="D49" s="126">
        <f t="shared" si="4"/>
        <v>9646374</v>
      </c>
      <c r="E49" s="23"/>
      <c r="F49" s="23"/>
      <c r="G49" s="23">
        <f t="shared" si="5"/>
        <v>1084886</v>
      </c>
      <c r="H49" s="23"/>
      <c r="I49" s="23"/>
      <c r="J49" s="23">
        <v>1084886</v>
      </c>
      <c r="K49" s="23"/>
      <c r="L49" s="23">
        <f t="shared" si="6"/>
        <v>8561488</v>
      </c>
      <c r="M49" s="30">
        <v>8561488</v>
      </c>
      <c r="N49" s="30"/>
      <c r="O49" s="130"/>
      <c r="P49" s="122">
        <v>42166</v>
      </c>
    </row>
    <row r="50" spans="1:16" x14ac:dyDescent="0.2">
      <c r="A50" s="102">
        <v>39</v>
      </c>
      <c r="B50" s="6" t="s">
        <v>77</v>
      </c>
      <c r="C50" s="113" t="s">
        <v>78</v>
      </c>
      <c r="D50" s="126">
        <f t="shared" si="4"/>
        <v>9947792</v>
      </c>
      <c r="E50" s="23"/>
      <c r="F50" s="23"/>
      <c r="G50" s="23">
        <f t="shared" si="5"/>
        <v>551136</v>
      </c>
      <c r="H50" s="23"/>
      <c r="I50" s="23"/>
      <c r="J50" s="23">
        <v>551136</v>
      </c>
      <c r="K50" s="23"/>
      <c r="L50" s="23">
        <f t="shared" si="6"/>
        <v>9396656</v>
      </c>
      <c r="M50" s="30">
        <v>8561488</v>
      </c>
      <c r="N50" s="30">
        <v>637678</v>
      </c>
      <c r="O50" s="130">
        <v>197490</v>
      </c>
      <c r="P50" s="122">
        <v>23425</v>
      </c>
    </row>
    <row r="51" spans="1:16" x14ac:dyDescent="0.2">
      <c r="A51" s="102">
        <v>40</v>
      </c>
      <c r="B51" s="12" t="s">
        <v>79</v>
      </c>
      <c r="C51" s="115" t="s">
        <v>80</v>
      </c>
      <c r="D51" s="126">
        <f t="shared" si="4"/>
        <v>9529019</v>
      </c>
      <c r="E51" s="23"/>
      <c r="F51" s="95"/>
      <c r="G51" s="23">
        <f t="shared" si="5"/>
        <v>967531</v>
      </c>
      <c r="H51" s="95"/>
      <c r="I51" s="95"/>
      <c r="J51" s="95">
        <v>967531</v>
      </c>
      <c r="K51" s="95"/>
      <c r="L51" s="23">
        <f t="shared" si="6"/>
        <v>8561488</v>
      </c>
      <c r="M51" s="30">
        <v>8561488</v>
      </c>
      <c r="N51" s="30"/>
      <c r="O51" s="130"/>
      <c r="P51" s="122">
        <v>37481</v>
      </c>
    </row>
    <row r="52" spans="1:16" x14ac:dyDescent="0.2">
      <c r="A52" s="102">
        <v>41</v>
      </c>
      <c r="B52" s="90" t="s">
        <v>81</v>
      </c>
      <c r="C52" s="114" t="s">
        <v>82</v>
      </c>
      <c r="D52" s="126">
        <f t="shared" si="4"/>
        <v>9449043</v>
      </c>
      <c r="E52" s="23"/>
      <c r="F52" s="23"/>
      <c r="G52" s="23">
        <f t="shared" si="5"/>
        <v>887555</v>
      </c>
      <c r="H52" s="23"/>
      <c r="I52" s="23"/>
      <c r="J52" s="23">
        <v>887555</v>
      </c>
      <c r="K52" s="23"/>
      <c r="L52" s="23">
        <f t="shared" si="6"/>
        <v>8561488</v>
      </c>
      <c r="M52" s="30">
        <v>8561488</v>
      </c>
      <c r="N52" s="30"/>
      <c r="O52" s="130"/>
      <c r="P52" s="122">
        <v>21551</v>
      </c>
    </row>
    <row r="53" spans="1:16" x14ac:dyDescent="0.2">
      <c r="A53" s="102">
        <v>42</v>
      </c>
      <c r="B53" s="9" t="s">
        <v>83</v>
      </c>
      <c r="C53" s="113" t="s">
        <v>84</v>
      </c>
      <c r="D53" s="126">
        <f t="shared" si="4"/>
        <v>0</v>
      </c>
      <c r="E53" s="23"/>
      <c r="F53" s="94"/>
      <c r="G53" s="23">
        <f t="shared" si="5"/>
        <v>0</v>
      </c>
      <c r="H53" s="94"/>
      <c r="I53" s="94"/>
      <c r="J53" s="94"/>
      <c r="K53" s="94"/>
      <c r="L53" s="23">
        <f t="shared" si="6"/>
        <v>0</v>
      </c>
      <c r="M53" s="30"/>
      <c r="N53" s="30"/>
      <c r="O53" s="130"/>
      <c r="P53" s="122"/>
    </row>
    <row r="54" spans="1:16" x14ac:dyDescent="0.2">
      <c r="A54" s="102">
        <v>43</v>
      </c>
      <c r="B54" s="90" t="s">
        <v>85</v>
      </c>
      <c r="C54" s="114" t="s">
        <v>86</v>
      </c>
      <c r="D54" s="126">
        <f t="shared" si="4"/>
        <v>20889308</v>
      </c>
      <c r="E54" s="23"/>
      <c r="F54" s="93"/>
      <c r="G54" s="23">
        <f t="shared" si="5"/>
        <v>3785311</v>
      </c>
      <c r="H54" s="93"/>
      <c r="I54" s="93"/>
      <c r="J54" s="93">
        <v>3683224</v>
      </c>
      <c r="K54" s="93">
        <v>102087</v>
      </c>
      <c r="L54" s="23">
        <f t="shared" si="6"/>
        <v>17103997</v>
      </c>
      <c r="M54" s="30">
        <v>13698380</v>
      </c>
      <c r="N54" s="30">
        <v>1858614</v>
      </c>
      <c r="O54" s="130">
        <v>1547003</v>
      </c>
      <c r="P54" s="122"/>
    </row>
    <row r="55" spans="1:16" x14ac:dyDescent="0.2">
      <c r="A55" s="102">
        <v>44</v>
      </c>
      <c r="B55" s="6" t="s">
        <v>87</v>
      </c>
      <c r="C55" s="113" t="s">
        <v>88</v>
      </c>
      <c r="D55" s="126">
        <f t="shared" si="4"/>
        <v>11124154</v>
      </c>
      <c r="E55" s="23"/>
      <c r="F55" s="23"/>
      <c r="G55" s="23">
        <f t="shared" si="5"/>
        <v>1163993</v>
      </c>
      <c r="H55" s="23"/>
      <c r="I55" s="23"/>
      <c r="J55" s="23">
        <v>1163993</v>
      </c>
      <c r="K55" s="23"/>
      <c r="L55" s="23">
        <f t="shared" si="6"/>
        <v>9960161</v>
      </c>
      <c r="M55" s="30">
        <v>8561488</v>
      </c>
      <c r="N55" s="30">
        <v>766706</v>
      </c>
      <c r="O55" s="130">
        <v>631967</v>
      </c>
      <c r="P55" s="122">
        <f>35606+937</f>
        <v>36543</v>
      </c>
    </row>
    <row r="56" spans="1:16" x14ac:dyDescent="0.2">
      <c r="A56" s="102">
        <v>45</v>
      </c>
      <c r="B56" s="6" t="s">
        <v>89</v>
      </c>
      <c r="C56" s="113" t="s">
        <v>90</v>
      </c>
      <c r="D56" s="126">
        <f t="shared" si="4"/>
        <v>24521720</v>
      </c>
      <c r="E56" s="23"/>
      <c r="F56" s="93"/>
      <c r="G56" s="23">
        <f t="shared" si="5"/>
        <v>3818019</v>
      </c>
      <c r="H56" s="93"/>
      <c r="I56" s="93">
        <v>596393</v>
      </c>
      <c r="J56" s="93">
        <v>3221626</v>
      </c>
      <c r="K56" s="93"/>
      <c r="L56" s="23">
        <f t="shared" si="6"/>
        <v>20703701</v>
      </c>
      <c r="M56" s="30">
        <v>17122974</v>
      </c>
      <c r="N56" s="30">
        <v>2092971</v>
      </c>
      <c r="O56" s="130">
        <v>1487756</v>
      </c>
      <c r="P56" s="122">
        <f>23425+937</f>
        <v>24362</v>
      </c>
    </row>
    <row r="57" spans="1:16" x14ac:dyDescent="0.2">
      <c r="A57" s="102">
        <v>46</v>
      </c>
      <c r="B57" s="90" t="s">
        <v>91</v>
      </c>
      <c r="C57" s="114" t="s">
        <v>92</v>
      </c>
      <c r="D57" s="126">
        <f t="shared" si="4"/>
        <v>9548578</v>
      </c>
      <c r="E57" s="23"/>
      <c r="F57" s="23"/>
      <c r="G57" s="23">
        <f t="shared" si="5"/>
        <v>987090</v>
      </c>
      <c r="H57" s="23"/>
      <c r="I57" s="23"/>
      <c r="J57" s="23">
        <v>987090</v>
      </c>
      <c r="K57" s="23"/>
      <c r="L57" s="23">
        <f t="shared" si="6"/>
        <v>8561488</v>
      </c>
      <c r="M57" s="30">
        <v>8561488</v>
      </c>
      <c r="N57" s="30"/>
      <c r="O57" s="130"/>
      <c r="P57" s="122">
        <v>29047</v>
      </c>
    </row>
    <row r="58" spans="1:16" ht="10.5" customHeight="1" x14ac:dyDescent="0.2">
      <c r="A58" s="102">
        <v>47</v>
      </c>
      <c r="B58" s="90" t="s">
        <v>93</v>
      </c>
      <c r="C58" s="114" t="s">
        <v>94</v>
      </c>
      <c r="D58" s="126">
        <f t="shared" si="4"/>
        <v>9644201</v>
      </c>
      <c r="E58" s="23"/>
      <c r="F58" s="23"/>
      <c r="G58" s="23">
        <f t="shared" si="5"/>
        <v>1082713</v>
      </c>
      <c r="H58" s="23"/>
      <c r="I58" s="23"/>
      <c r="J58" s="23">
        <v>1082713</v>
      </c>
      <c r="K58" s="23"/>
      <c r="L58" s="23">
        <f t="shared" si="6"/>
        <v>8561488</v>
      </c>
      <c r="M58" s="30">
        <v>8561488</v>
      </c>
      <c r="N58" s="30"/>
      <c r="O58" s="130"/>
      <c r="P58" s="122">
        <v>44040</v>
      </c>
    </row>
    <row r="59" spans="1:16" x14ac:dyDescent="0.2">
      <c r="A59" s="102">
        <v>48</v>
      </c>
      <c r="B59" s="9" t="s">
        <v>95</v>
      </c>
      <c r="C59" s="113" t="s">
        <v>96</v>
      </c>
      <c r="D59" s="126">
        <f t="shared" si="4"/>
        <v>12274242</v>
      </c>
      <c r="E59" s="23"/>
      <c r="F59" s="93"/>
      <c r="G59" s="23">
        <f t="shared" si="5"/>
        <v>1861171</v>
      </c>
      <c r="H59" s="93"/>
      <c r="I59" s="93"/>
      <c r="J59" s="93">
        <v>1861171</v>
      </c>
      <c r="K59" s="93"/>
      <c r="L59" s="23">
        <f t="shared" si="6"/>
        <v>10413071</v>
      </c>
      <c r="M59" s="30">
        <v>8561488</v>
      </c>
      <c r="N59" s="30">
        <v>815859</v>
      </c>
      <c r="O59" s="130">
        <v>1035724</v>
      </c>
      <c r="P59" s="122">
        <v>35606</v>
      </c>
    </row>
    <row r="60" spans="1:16" x14ac:dyDescent="0.2">
      <c r="A60" s="102">
        <v>49</v>
      </c>
      <c r="B60" s="90" t="s">
        <v>97</v>
      </c>
      <c r="C60" s="114" t="s">
        <v>98</v>
      </c>
      <c r="D60" s="126">
        <f t="shared" si="4"/>
        <v>9612531</v>
      </c>
      <c r="E60" s="23"/>
      <c r="F60" s="93"/>
      <c r="G60" s="23">
        <f t="shared" si="5"/>
        <v>547659</v>
      </c>
      <c r="H60" s="93"/>
      <c r="I60" s="93"/>
      <c r="J60" s="93">
        <v>547659</v>
      </c>
      <c r="K60" s="93"/>
      <c r="L60" s="23">
        <f t="shared" si="6"/>
        <v>9064872</v>
      </c>
      <c r="M60" s="30">
        <v>8561488</v>
      </c>
      <c r="N60" s="30">
        <v>503384</v>
      </c>
      <c r="O60" s="130"/>
      <c r="P60" s="122">
        <v>23425</v>
      </c>
    </row>
    <row r="61" spans="1:16" x14ac:dyDescent="0.2">
      <c r="A61" s="102">
        <v>50</v>
      </c>
      <c r="B61" s="9" t="s">
        <v>99</v>
      </c>
      <c r="C61" s="113" t="s">
        <v>100</v>
      </c>
      <c r="D61" s="126">
        <f t="shared" si="4"/>
        <v>10711497</v>
      </c>
      <c r="E61" s="23"/>
      <c r="F61" s="23"/>
      <c r="G61" s="23">
        <f t="shared" si="5"/>
        <v>1086190</v>
      </c>
      <c r="H61" s="23"/>
      <c r="I61" s="23"/>
      <c r="J61" s="23">
        <v>1086190</v>
      </c>
      <c r="K61" s="23"/>
      <c r="L61" s="23">
        <f t="shared" si="6"/>
        <v>9625307</v>
      </c>
      <c r="M61" s="30">
        <v>8561488</v>
      </c>
      <c r="N61" s="30">
        <v>798305</v>
      </c>
      <c r="O61" s="130">
        <v>265514</v>
      </c>
      <c r="P61" s="122">
        <v>32796</v>
      </c>
    </row>
    <row r="62" spans="1:16" ht="10.5" customHeight="1" x14ac:dyDescent="0.2">
      <c r="A62" s="102">
        <v>51</v>
      </c>
      <c r="B62" s="90" t="s">
        <v>101</v>
      </c>
      <c r="C62" s="114" t="s">
        <v>102</v>
      </c>
      <c r="D62" s="126">
        <f t="shared" si="4"/>
        <v>10623873</v>
      </c>
      <c r="E62" s="23"/>
      <c r="F62" s="93"/>
      <c r="G62" s="23">
        <f t="shared" si="5"/>
        <v>1206588</v>
      </c>
      <c r="H62" s="93"/>
      <c r="I62" s="93"/>
      <c r="J62" s="93">
        <v>1206588</v>
      </c>
      <c r="K62" s="93"/>
      <c r="L62" s="23">
        <f t="shared" si="6"/>
        <v>9417285</v>
      </c>
      <c r="M62" s="30">
        <v>8561488</v>
      </c>
      <c r="N62" s="30">
        <v>855797</v>
      </c>
      <c r="O62" s="130"/>
      <c r="P62" s="122">
        <v>31858</v>
      </c>
    </row>
    <row r="63" spans="1:16" x14ac:dyDescent="0.2">
      <c r="A63" s="102">
        <v>52</v>
      </c>
      <c r="B63" s="90" t="s">
        <v>103</v>
      </c>
      <c r="C63" s="114" t="s">
        <v>104</v>
      </c>
      <c r="D63" s="126">
        <f t="shared" si="4"/>
        <v>23124639</v>
      </c>
      <c r="E63" s="23"/>
      <c r="F63" s="23"/>
      <c r="G63" s="23">
        <f t="shared" si="5"/>
        <v>4686831</v>
      </c>
      <c r="H63" s="23"/>
      <c r="I63" s="23"/>
      <c r="J63" s="23">
        <v>4686831</v>
      </c>
      <c r="K63" s="23"/>
      <c r="L63" s="23">
        <f t="shared" si="6"/>
        <v>18437808</v>
      </c>
      <c r="M63" s="30">
        <v>14982602</v>
      </c>
      <c r="N63" s="30">
        <v>1480309</v>
      </c>
      <c r="O63" s="130">
        <v>1974897</v>
      </c>
      <c r="P63" s="122">
        <v>44977</v>
      </c>
    </row>
    <row r="64" spans="1:16" x14ac:dyDescent="0.2">
      <c r="A64" s="102">
        <v>53</v>
      </c>
      <c r="B64" s="90" t="s">
        <v>105</v>
      </c>
      <c r="C64" s="114" t="s">
        <v>106</v>
      </c>
      <c r="D64" s="126">
        <f t="shared" si="4"/>
        <v>10143981</v>
      </c>
      <c r="E64" s="23"/>
      <c r="F64" s="93"/>
      <c r="G64" s="23">
        <f t="shared" si="5"/>
        <v>911461</v>
      </c>
      <c r="H64" s="93"/>
      <c r="I64" s="93"/>
      <c r="J64" s="93">
        <v>911461</v>
      </c>
      <c r="K64" s="93"/>
      <c r="L64" s="23">
        <f t="shared" si="6"/>
        <v>9232520</v>
      </c>
      <c r="M64" s="30">
        <v>8561488</v>
      </c>
      <c r="N64" s="30">
        <v>671032</v>
      </c>
      <c r="O64" s="130"/>
      <c r="P64" s="122">
        <v>37481</v>
      </c>
    </row>
    <row r="65" spans="1:16" ht="15.75" customHeight="1" x14ac:dyDescent="0.2">
      <c r="A65" s="102">
        <v>54</v>
      </c>
      <c r="B65" s="90" t="s">
        <v>107</v>
      </c>
      <c r="C65" s="114" t="s">
        <v>108</v>
      </c>
      <c r="D65" s="126">
        <f t="shared" si="4"/>
        <v>0</v>
      </c>
      <c r="E65" s="23"/>
      <c r="F65" s="93"/>
      <c r="G65" s="23">
        <f t="shared" si="5"/>
        <v>0</v>
      </c>
      <c r="H65" s="93"/>
      <c r="I65" s="93"/>
      <c r="J65" s="93"/>
      <c r="K65" s="93"/>
      <c r="L65" s="23">
        <f t="shared" si="6"/>
        <v>0</v>
      </c>
      <c r="M65" s="30"/>
      <c r="N65" s="30"/>
      <c r="O65" s="130"/>
      <c r="P65" s="122"/>
    </row>
    <row r="66" spans="1:16" x14ac:dyDescent="0.2">
      <c r="A66" s="102">
        <v>55</v>
      </c>
      <c r="B66" s="90" t="s">
        <v>109</v>
      </c>
      <c r="C66" s="114" t="s">
        <v>110</v>
      </c>
      <c r="D66" s="126">
        <f t="shared" si="4"/>
        <v>0</v>
      </c>
      <c r="E66" s="23"/>
      <c r="F66" s="93"/>
      <c r="G66" s="23">
        <f t="shared" si="5"/>
        <v>0</v>
      </c>
      <c r="H66" s="93"/>
      <c r="I66" s="93"/>
      <c r="J66" s="93"/>
      <c r="K66" s="93"/>
      <c r="L66" s="23">
        <f t="shared" si="6"/>
        <v>0</v>
      </c>
      <c r="M66" s="30"/>
      <c r="N66" s="30"/>
      <c r="O66" s="130"/>
      <c r="P66" s="122"/>
    </row>
    <row r="67" spans="1:16" ht="24" x14ac:dyDescent="0.2">
      <c r="A67" s="102">
        <v>56</v>
      </c>
      <c r="B67" s="90" t="s">
        <v>111</v>
      </c>
      <c r="C67" s="114" t="s">
        <v>112</v>
      </c>
      <c r="D67" s="126">
        <f t="shared" si="4"/>
        <v>0</v>
      </c>
      <c r="E67" s="23"/>
      <c r="F67" s="93"/>
      <c r="G67" s="23">
        <f t="shared" si="5"/>
        <v>0</v>
      </c>
      <c r="H67" s="93"/>
      <c r="I67" s="93"/>
      <c r="J67" s="93"/>
      <c r="K67" s="93"/>
      <c r="L67" s="23">
        <f t="shared" si="6"/>
        <v>0</v>
      </c>
      <c r="M67" s="30"/>
      <c r="N67" s="30"/>
      <c r="O67" s="130"/>
      <c r="P67" s="122"/>
    </row>
    <row r="68" spans="1:16" ht="24" x14ac:dyDescent="0.2">
      <c r="A68" s="102">
        <v>57</v>
      </c>
      <c r="B68" s="9" t="s">
        <v>113</v>
      </c>
      <c r="C68" s="114" t="s">
        <v>114</v>
      </c>
      <c r="D68" s="126">
        <f t="shared" si="4"/>
        <v>0</v>
      </c>
      <c r="E68" s="23"/>
      <c r="F68" s="93"/>
      <c r="G68" s="23">
        <f t="shared" si="5"/>
        <v>0</v>
      </c>
      <c r="H68" s="93"/>
      <c r="I68" s="93"/>
      <c r="J68" s="93"/>
      <c r="K68" s="93"/>
      <c r="L68" s="23">
        <f t="shared" si="6"/>
        <v>0</v>
      </c>
      <c r="M68" s="30"/>
      <c r="N68" s="30"/>
      <c r="O68" s="130"/>
      <c r="P68" s="122"/>
    </row>
    <row r="69" spans="1:16" ht="24" customHeight="1" x14ac:dyDescent="0.2">
      <c r="A69" s="102">
        <v>58</v>
      </c>
      <c r="B69" s="12" t="s">
        <v>115</v>
      </c>
      <c r="C69" s="115" t="s">
        <v>116</v>
      </c>
      <c r="D69" s="126">
        <f t="shared" si="4"/>
        <v>0</v>
      </c>
      <c r="E69" s="23"/>
      <c r="F69" s="93"/>
      <c r="G69" s="23">
        <f t="shared" si="5"/>
        <v>0</v>
      </c>
      <c r="H69" s="93"/>
      <c r="I69" s="93"/>
      <c r="J69" s="93"/>
      <c r="K69" s="93"/>
      <c r="L69" s="23">
        <f t="shared" si="6"/>
        <v>0</v>
      </c>
      <c r="M69" s="30"/>
      <c r="N69" s="30"/>
      <c r="O69" s="130"/>
      <c r="P69" s="122"/>
    </row>
    <row r="70" spans="1:16" ht="21.75" customHeight="1" x14ac:dyDescent="0.2">
      <c r="A70" s="102">
        <v>59</v>
      </c>
      <c r="B70" s="9" t="s">
        <v>117</v>
      </c>
      <c r="C70" s="114" t="s">
        <v>118</v>
      </c>
      <c r="D70" s="126">
        <f t="shared" si="4"/>
        <v>1261740</v>
      </c>
      <c r="E70" s="23"/>
      <c r="F70" s="93"/>
      <c r="G70" s="23">
        <f t="shared" si="5"/>
        <v>0</v>
      </c>
      <c r="H70" s="93"/>
      <c r="I70" s="93"/>
      <c r="J70" s="93"/>
      <c r="K70" s="93"/>
      <c r="L70" s="23">
        <f t="shared" si="6"/>
        <v>1261740</v>
      </c>
      <c r="M70" s="30"/>
      <c r="N70" s="30"/>
      <c r="O70" s="130">
        <v>1261740</v>
      </c>
      <c r="P70" s="122"/>
    </row>
    <row r="71" spans="1:16" ht="27" customHeight="1" x14ac:dyDescent="0.2">
      <c r="A71" s="102">
        <v>60</v>
      </c>
      <c r="B71" s="90" t="s">
        <v>119</v>
      </c>
      <c r="C71" s="114" t="s">
        <v>320</v>
      </c>
      <c r="D71" s="126">
        <f t="shared" si="4"/>
        <v>0</v>
      </c>
      <c r="E71" s="23"/>
      <c r="F71" s="94"/>
      <c r="G71" s="23">
        <f t="shared" si="5"/>
        <v>0</v>
      </c>
      <c r="H71" s="94"/>
      <c r="I71" s="94"/>
      <c r="J71" s="94"/>
      <c r="K71" s="94"/>
      <c r="L71" s="23">
        <f t="shared" si="6"/>
        <v>0</v>
      </c>
      <c r="M71" s="30"/>
      <c r="N71" s="30"/>
      <c r="O71" s="130"/>
      <c r="P71" s="122"/>
    </row>
    <row r="72" spans="1:16" ht="27" customHeight="1" x14ac:dyDescent="0.2">
      <c r="A72" s="102">
        <v>61</v>
      </c>
      <c r="B72" s="6" t="s">
        <v>120</v>
      </c>
      <c r="C72" s="114" t="s">
        <v>121</v>
      </c>
      <c r="D72" s="126">
        <f t="shared" si="4"/>
        <v>0</v>
      </c>
      <c r="E72" s="23"/>
      <c r="F72" s="93"/>
      <c r="G72" s="23">
        <f t="shared" si="5"/>
        <v>0</v>
      </c>
      <c r="H72" s="93"/>
      <c r="I72" s="93"/>
      <c r="J72" s="93"/>
      <c r="K72" s="93"/>
      <c r="L72" s="23">
        <f t="shared" si="6"/>
        <v>0</v>
      </c>
      <c r="M72" s="30"/>
      <c r="N72" s="30"/>
      <c r="O72" s="130"/>
      <c r="P72" s="122"/>
    </row>
    <row r="73" spans="1:16" ht="27" customHeight="1" x14ac:dyDescent="0.2">
      <c r="A73" s="102">
        <v>62</v>
      </c>
      <c r="B73" s="6" t="s">
        <v>122</v>
      </c>
      <c r="C73" s="114" t="s">
        <v>123</v>
      </c>
      <c r="D73" s="126">
        <f t="shared" si="4"/>
        <v>0</v>
      </c>
      <c r="E73" s="23"/>
      <c r="F73" s="93"/>
      <c r="G73" s="23">
        <f t="shared" si="5"/>
        <v>0</v>
      </c>
      <c r="H73" s="93"/>
      <c r="I73" s="93"/>
      <c r="J73" s="93"/>
      <c r="K73" s="93"/>
      <c r="L73" s="23">
        <f t="shared" si="6"/>
        <v>0</v>
      </c>
      <c r="M73" s="30"/>
      <c r="N73" s="30"/>
      <c r="O73" s="130"/>
      <c r="P73" s="122"/>
    </row>
    <row r="74" spans="1:16" ht="12.75" customHeight="1" x14ac:dyDescent="0.2">
      <c r="A74" s="102">
        <v>63</v>
      </c>
      <c r="B74" s="9" t="s">
        <v>124</v>
      </c>
      <c r="C74" s="114" t="s">
        <v>125</v>
      </c>
      <c r="D74" s="126">
        <f t="shared" si="4"/>
        <v>3654020</v>
      </c>
      <c r="E74" s="23"/>
      <c r="F74" s="93"/>
      <c r="G74" s="23">
        <f t="shared" si="5"/>
        <v>0</v>
      </c>
      <c r="H74" s="93"/>
      <c r="I74" s="93"/>
      <c r="J74" s="93"/>
      <c r="K74" s="93"/>
      <c r="L74" s="23">
        <f t="shared" si="6"/>
        <v>3654020</v>
      </c>
      <c r="M74" s="30"/>
      <c r="N74" s="30">
        <v>2442750</v>
      </c>
      <c r="O74" s="130">
        <v>1211270</v>
      </c>
      <c r="P74" s="122"/>
    </row>
    <row r="75" spans="1:16" x14ac:dyDescent="0.2">
      <c r="A75" s="102">
        <v>64</v>
      </c>
      <c r="B75" s="9" t="s">
        <v>126</v>
      </c>
      <c r="C75" s="113" t="s">
        <v>127</v>
      </c>
      <c r="D75" s="126">
        <f t="shared" si="4"/>
        <v>3119038</v>
      </c>
      <c r="E75" s="23"/>
      <c r="F75" s="93"/>
      <c r="G75" s="23">
        <f t="shared" si="5"/>
        <v>0</v>
      </c>
      <c r="H75" s="93"/>
      <c r="I75" s="93"/>
      <c r="J75" s="93"/>
      <c r="K75" s="93"/>
      <c r="L75" s="23">
        <f t="shared" si="6"/>
        <v>3119038</v>
      </c>
      <c r="M75" s="30"/>
      <c r="N75" s="30">
        <v>1923128</v>
      </c>
      <c r="O75" s="130">
        <v>1195910</v>
      </c>
      <c r="P75" s="122"/>
    </row>
    <row r="76" spans="1:16" x14ac:dyDescent="0.2">
      <c r="A76" s="102">
        <v>65</v>
      </c>
      <c r="B76" s="9" t="s">
        <v>128</v>
      </c>
      <c r="C76" s="114" t="s">
        <v>129</v>
      </c>
      <c r="D76" s="126">
        <f t="shared" si="4"/>
        <v>3008893</v>
      </c>
      <c r="E76" s="23"/>
      <c r="F76" s="93"/>
      <c r="G76" s="23">
        <f t="shared" si="5"/>
        <v>0</v>
      </c>
      <c r="H76" s="93"/>
      <c r="I76" s="93"/>
      <c r="J76" s="93"/>
      <c r="K76" s="93"/>
      <c r="L76" s="23">
        <f t="shared" si="6"/>
        <v>3008893</v>
      </c>
      <c r="M76" s="30"/>
      <c r="N76" s="30">
        <v>3008893</v>
      </c>
      <c r="O76" s="130"/>
      <c r="P76" s="122"/>
    </row>
    <row r="77" spans="1:16" ht="24" x14ac:dyDescent="0.2">
      <c r="A77" s="102">
        <v>66</v>
      </c>
      <c r="B77" s="9" t="s">
        <v>130</v>
      </c>
      <c r="C77" s="114" t="s">
        <v>131</v>
      </c>
      <c r="D77" s="126">
        <f t="shared" ref="D77:D140" si="7">E77+F77+G77+L77</f>
        <v>0</v>
      </c>
      <c r="E77" s="23"/>
      <c r="F77" s="93"/>
      <c r="G77" s="23">
        <f t="shared" ref="G77:G140" si="8">SUM(H77:K77)</f>
        <v>0</v>
      </c>
      <c r="H77" s="93"/>
      <c r="I77" s="93"/>
      <c r="J77" s="93"/>
      <c r="K77" s="93"/>
      <c r="L77" s="23">
        <f t="shared" ref="L77:L140" si="9">SUM(M77:O77)</f>
        <v>0</v>
      </c>
      <c r="M77" s="30"/>
      <c r="N77" s="30"/>
      <c r="O77" s="130"/>
      <c r="P77" s="122"/>
    </row>
    <row r="78" spans="1:16" ht="24" x14ac:dyDescent="0.2">
      <c r="A78" s="102">
        <v>67</v>
      </c>
      <c r="B78" s="6" t="s">
        <v>132</v>
      </c>
      <c r="C78" s="114" t="s">
        <v>133</v>
      </c>
      <c r="D78" s="126">
        <f t="shared" si="7"/>
        <v>0</v>
      </c>
      <c r="E78" s="23"/>
      <c r="F78" s="93"/>
      <c r="G78" s="23">
        <f t="shared" si="8"/>
        <v>0</v>
      </c>
      <c r="H78" s="93"/>
      <c r="I78" s="93"/>
      <c r="J78" s="93"/>
      <c r="K78" s="93"/>
      <c r="L78" s="23">
        <f t="shared" si="9"/>
        <v>0</v>
      </c>
      <c r="M78" s="30"/>
      <c r="N78" s="30"/>
      <c r="O78" s="130"/>
      <c r="P78" s="122"/>
    </row>
    <row r="79" spans="1:16" ht="24" x14ac:dyDescent="0.2">
      <c r="A79" s="102">
        <v>68</v>
      </c>
      <c r="B79" s="9" t="s">
        <v>134</v>
      </c>
      <c r="C79" s="114" t="s">
        <v>135</v>
      </c>
      <c r="D79" s="126">
        <f t="shared" si="7"/>
        <v>0</v>
      </c>
      <c r="E79" s="23"/>
      <c r="F79" s="93"/>
      <c r="G79" s="23">
        <f t="shared" si="8"/>
        <v>0</v>
      </c>
      <c r="H79" s="93"/>
      <c r="I79" s="93"/>
      <c r="J79" s="93"/>
      <c r="K79" s="93"/>
      <c r="L79" s="23">
        <f t="shared" si="9"/>
        <v>0</v>
      </c>
      <c r="M79" s="30"/>
      <c r="N79" s="30"/>
      <c r="O79" s="130"/>
      <c r="P79" s="122"/>
    </row>
    <row r="80" spans="1:16" ht="24" x14ac:dyDescent="0.2">
      <c r="A80" s="102">
        <v>69</v>
      </c>
      <c r="B80" s="9" t="s">
        <v>136</v>
      </c>
      <c r="C80" s="114" t="s">
        <v>137</v>
      </c>
      <c r="D80" s="126">
        <f t="shared" si="7"/>
        <v>0</v>
      </c>
      <c r="E80" s="23"/>
      <c r="F80" s="93"/>
      <c r="G80" s="23">
        <f t="shared" si="8"/>
        <v>0</v>
      </c>
      <c r="H80" s="93"/>
      <c r="I80" s="93"/>
      <c r="J80" s="93"/>
      <c r="K80" s="93"/>
      <c r="L80" s="23">
        <f t="shared" si="9"/>
        <v>0</v>
      </c>
      <c r="M80" s="30"/>
      <c r="N80" s="30"/>
      <c r="O80" s="130"/>
      <c r="P80" s="122"/>
    </row>
    <row r="81" spans="1:16" ht="24" x14ac:dyDescent="0.2">
      <c r="A81" s="102">
        <v>70</v>
      </c>
      <c r="B81" s="6" t="s">
        <v>138</v>
      </c>
      <c r="C81" s="114" t="s">
        <v>139</v>
      </c>
      <c r="D81" s="126">
        <f t="shared" si="7"/>
        <v>0</v>
      </c>
      <c r="E81" s="23"/>
      <c r="F81" s="93"/>
      <c r="G81" s="23">
        <f t="shared" si="8"/>
        <v>0</v>
      </c>
      <c r="H81" s="93"/>
      <c r="I81" s="93"/>
      <c r="J81" s="93"/>
      <c r="K81" s="93"/>
      <c r="L81" s="23">
        <f t="shared" si="9"/>
        <v>0</v>
      </c>
      <c r="M81" s="30"/>
      <c r="N81" s="30"/>
      <c r="O81" s="130"/>
      <c r="P81" s="122"/>
    </row>
    <row r="82" spans="1:16" ht="24" x14ac:dyDescent="0.2">
      <c r="A82" s="102">
        <v>71</v>
      </c>
      <c r="B82" s="6" t="s">
        <v>140</v>
      </c>
      <c r="C82" s="114" t="s">
        <v>141</v>
      </c>
      <c r="D82" s="126">
        <f t="shared" si="7"/>
        <v>0</v>
      </c>
      <c r="E82" s="23"/>
      <c r="F82" s="23"/>
      <c r="G82" s="23">
        <f t="shared" si="8"/>
        <v>0</v>
      </c>
      <c r="H82" s="23"/>
      <c r="I82" s="23"/>
      <c r="J82" s="23"/>
      <c r="K82" s="23"/>
      <c r="L82" s="23">
        <f t="shared" si="9"/>
        <v>0</v>
      </c>
      <c r="M82" s="30"/>
      <c r="N82" s="30"/>
      <c r="O82" s="130"/>
      <c r="P82" s="122"/>
    </row>
    <row r="83" spans="1:16" ht="24" x14ac:dyDescent="0.2">
      <c r="A83" s="102">
        <v>72</v>
      </c>
      <c r="B83" s="6" t="s">
        <v>142</v>
      </c>
      <c r="C83" s="114" t="s">
        <v>143</v>
      </c>
      <c r="D83" s="126">
        <f t="shared" si="7"/>
        <v>0</v>
      </c>
      <c r="E83" s="23"/>
      <c r="F83" s="93"/>
      <c r="G83" s="23">
        <f t="shared" si="8"/>
        <v>0</v>
      </c>
      <c r="H83" s="93"/>
      <c r="I83" s="93"/>
      <c r="J83" s="93"/>
      <c r="K83" s="93"/>
      <c r="L83" s="23">
        <f t="shared" si="9"/>
        <v>0</v>
      </c>
      <c r="M83" s="30"/>
      <c r="N83" s="30"/>
      <c r="O83" s="130"/>
      <c r="P83" s="122"/>
    </row>
    <row r="84" spans="1:16" ht="14.25" customHeight="1" x14ac:dyDescent="0.2">
      <c r="A84" s="102">
        <v>73</v>
      </c>
      <c r="B84" s="90" t="s">
        <v>144</v>
      </c>
      <c r="C84" s="114" t="s">
        <v>145</v>
      </c>
      <c r="D84" s="126">
        <f t="shared" si="7"/>
        <v>1002818</v>
      </c>
      <c r="E84" s="23"/>
      <c r="F84" s="93"/>
      <c r="G84" s="23">
        <f t="shared" si="8"/>
        <v>0</v>
      </c>
      <c r="H84" s="93"/>
      <c r="I84" s="93"/>
      <c r="J84" s="93"/>
      <c r="K84" s="93"/>
      <c r="L84" s="23">
        <f t="shared" si="9"/>
        <v>1002818</v>
      </c>
      <c r="M84" s="30"/>
      <c r="N84" s="30">
        <v>1002818</v>
      </c>
      <c r="O84" s="130"/>
      <c r="P84" s="122">
        <v>3748</v>
      </c>
    </row>
    <row r="85" spans="1:16" x14ac:dyDescent="0.2">
      <c r="A85" s="102">
        <v>74</v>
      </c>
      <c r="B85" s="6" t="s">
        <v>146</v>
      </c>
      <c r="C85" s="114" t="s">
        <v>147</v>
      </c>
      <c r="D85" s="126">
        <f t="shared" si="7"/>
        <v>30485689</v>
      </c>
      <c r="E85" s="23"/>
      <c r="F85" s="93"/>
      <c r="G85" s="23">
        <f t="shared" si="8"/>
        <v>0</v>
      </c>
      <c r="H85" s="93"/>
      <c r="I85" s="93"/>
      <c r="J85" s="93"/>
      <c r="K85" s="93"/>
      <c r="L85" s="23">
        <f t="shared" si="9"/>
        <v>30485689</v>
      </c>
      <c r="M85" s="30">
        <v>25684462</v>
      </c>
      <c r="N85" s="30">
        <v>3609706</v>
      </c>
      <c r="O85" s="130">
        <v>1191521</v>
      </c>
      <c r="P85" s="122">
        <v>2811</v>
      </c>
    </row>
    <row r="86" spans="1:16" x14ac:dyDescent="0.2">
      <c r="A86" s="102">
        <v>75</v>
      </c>
      <c r="B86" s="90" t="s">
        <v>148</v>
      </c>
      <c r="C86" s="114" t="s">
        <v>149</v>
      </c>
      <c r="D86" s="126">
        <f t="shared" si="7"/>
        <v>29070330</v>
      </c>
      <c r="E86" s="23"/>
      <c r="F86" s="93"/>
      <c r="G86" s="23">
        <f t="shared" si="8"/>
        <v>0</v>
      </c>
      <c r="H86" s="93"/>
      <c r="I86" s="93"/>
      <c r="J86" s="93"/>
      <c r="K86" s="93"/>
      <c r="L86" s="23">
        <f t="shared" si="9"/>
        <v>29070330</v>
      </c>
      <c r="M86" s="30">
        <v>25684461</v>
      </c>
      <c r="N86" s="30">
        <v>1968332</v>
      </c>
      <c r="O86" s="130">
        <v>1417537</v>
      </c>
      <c r="P86" s="122"/>
    </row>
    <row r="87" spans="1:16" x14ac:dyDescent="0.2">
      <c r="A87" s="102">
        <v>76</v>
      </c>
      <c r="B87" s="12" t="s">
        <v>150</v>
      </c>
      <c r="C87" s="115" t="s">
        <v>151</v>
      </c>
      <c r="D87" s="126">
        <f t="shared" si="7"/>
        <v>14106168</v>
      </c>
      <c r="E87" s="23"/>
      <c r="F87" s="93"/>
      <c r="G87" s="23">
        <f t="shared" si="8"/>
        <v>0</v>
      </c>
      <c r="H87" s="93"/>
      <c r="I87" s="93"/>
      <c r="J87" s="93"/>
      <c r="K87" s="93"/>
      <c r="L87" s="23">
        <f t="shared" si="9"/>
        <v>14106168</v>
      </c>
      <c r="M87" s="30">
        <v>12842230</v>
      </c>
      <c r="N87" s="30">
        <v>423510</v>
      </c>
      <c r="O87" s="130">
        <v>840428</v>
      </c>
      <c r="P87" s="122"/>
    </row>
    <row r="88" spans="1:16" x14ac:dyDescent="0.2">
      <c r="A88" s="102">
        <v>77</v>
      </c>
      <c r="B88" s="6" t="s">
        <v>152</v>
      </c>
      <c r="C88" s="114" t="s">
        <v>153</v>
      </c>
      <c r="D88" s="126">
        <f t="shared" si="7"/>
        <v>14676697</v>
      </c>
      <c r="E88" s="23"/>
      <c r="F88" s="93"/>
      <c r="G88" s="23">
        <f t="shared" si="8"/>
        <v>0</v>
      </c>
      <c r="H88" s="93"/>
      <c r="I88" s="93"/>
      <c r="J88" s="93"/>
      <c r="K88" s="93"/>
      <c r="L88" s="23">
        <f t="shared" si="9"/>
        <v>14676697</v>
      </c>
      <c r="M88" s="30">
        <v>12842230</v>
      </c>
      <c r="N88" s="30">
        <v>737302</v>
      </c>
      <c r="O88" s="130">
        <v>1097165</v>
      </c>
      <c r="P88" s="122">
        <v>1874</v>
      </c>
    </row>
    <row r="89" spans="1:16" x14ac:dyDescent="0.2">
      <c r="A89" s="102">
        <v>78</v>
      </c>
      <c r="B89" s="12" t="s">
        <v>154</v>
      </c>
      <c r="C89" s="115" t="s">
        <v>155</v>
      </c>
      <c r="D89" s="126">
        <f t="shared" si="7"/>
        <v>9715706</v>
      </c>
      <c r="E89" s="23"/>
      <c r="F89" s="93"/>
      <c r="G89" s="23">
        <f t="shared" si="8"/>
        <v>0</v>
      </c>
      <c r="H89" s="93"/>
      <c r="I89" s="93"/>
      <c r="J89" s="93"/>
      <c r="K89" s="93"/>
      <c r="L89" s="23">
        <f t="shared" si="9"/>
        <v>9715706</v>
      </c>
      <c r="M89" s="30">
        <v>8561488</v>
      </c>
      <c r="N89" s="30"/>
      <c r="O89" s="130">
        <v>1154218</v>
      </c>
      <c r="P89" s="122"/>
    </row>
    <row r="90" spans="1:16" x14ac:dyDescent="0.2">
      <c r="A90" s="102">
        <v>79</v>
      </c>
      <c r="B90" s="6" t="s">
        <v>156</v>
      </c>
      <c r="C90" s="114" t="s">
        <v>157</v>
      </c>
      <c r="D90" s="126">
        <f t="shared" si="7"/>
        <v>22887624</v>
      </c>
      <c r="E90" s="23"/>
      <c r="F90" s="93"/>
      <c r="G90" s="23">
        <f t="shared" si="8"/>
        <v>0</v>
      </c>
      <c r="H90" s="93"/>
      <c r="I90" s="93"/>
      <c r="J90" s="93"/>
      <c r="K90" s="93"/>
      <c r="L90" s="23">
        <f t="shared" si="9"/>
        <v>22887624</v>
      </c>
      <c r="M90" s="30">
        <v>20547569</v>
      </c>
      <c r="N90" s="30">
        <v>2340055</v>
      </c>
      <c r="O90" s="130"/>
      <c r="P90" s="122">
        <v>937</v>
      </c>
    </row>
    <row r="91" spans="1:16" x14ac:dyDescent="0.2">
      <c r="A91" s="102">
        <v>80</v>
      </c>
      <c r="B91" s="12" t="s">
        <v>158</v>
      </c>
      <c r="C91" s="115" t="s">
        <v>159</v>
      </c>
      <c r="D91" s="126">
        <f t="shared" si="7"/>
        <v>0</v>
      </c>
      <c r="E91" s="23"/>
      <c r="F91" s="93"/>
      <c r="G91" s="23">
        <f t="shared" si="8"/>
        <v>0</v>
      </c>
      <c r="H91" s="93"/>
      <c r="I91" s="93"/>
      <c r="J91" s="93"/>
      <c r="K91" s="93"/>
      <c r="L91" s="23">
        <f t="shared" si="9"/>
        <v>0</v>
      </c>
      <c r="M91" s="30"/>
      <c r="N91" s="30"/>
      <c r="O91" s="130"/>
      <c r="P91" s="122"/>
    </row>
    <row r="92" spans="1:16" x14ac:dyDescent="0.2">
      <c r="A92" s="102">
        <v>81</v>
      </c>
      <c r="B92" s="9" t="s">
        <v>160</v>
      </c>
      <c r="C92" s="114" t="s">
        <v>161</v>
      </c>
      <c r="D92" s="126">
        <f t="shared" si="7"/>
        <v>0</v>
      </c>
      <c r="E92" s="23"/>
      <c r="F92" s="93"/>
      <c r="G92" s="23">
        <f t="shared" si="8"/>
        <v>0</v>
      </c>
      <c r="H92" s="93"/>
      <c r="I92" s="93"/>
      <c r="J92" s="93"/>
      <c r="K92" s="93"/>
      <c r="L92" s="23">
        <f t="shared" si="9"/>
        <v>0</v>
      </c>
      <c r="M92" s="30"/>
      <c r="N92" s="30"/>
      <c r="O92" s="130"/>
      <c r="P92" s="122"/>
    </row>
    <row r="93" spans="1:16" ht="13.5" customHeight="1" x14ac:dyDescent="0.2">
      <c r="A93" s="102">
        <v>82</v>
      </c>
      <c r="B93" s="90" t="s">
        <v>162</v>
      </c>
      <c r="C93" s="114" t="s">
        <v>163</v>
      </c>
      <c r="D93" s="126">
        <f t="shared" si="7"/>
        <v>0</v>
      </c>
      <c r="E93" s="23"/>
      <c r="F93" s="93"/>
      <c r="G93" s="23">
        <f t="shared" si="8"/>
        <v>0</v>
      </c>
      <c r="H93" s="93"/>
      <c r="I93" s="93"/>
      <c r="J93" s="93"/>
      <c r="K93" s="93"/>
      <c r="L93" s="23">
        <f t="shared" si="9"/>
        <v>0</v>
      </c>
      <c r="M93" s="30"/>
      <c r="N93" s="30"/>
      <c r="O93" s="130"/>
      <c r="P93" s="122"/>
    </row>
    <row r="94" spans="1:16" ht="24" x14ac:dyDescent="0.2">
      <c r="A94" s="102">
        <v>83</v>
      </c>
      <c r="B94" s="9" t="s">
        <v>164</v>
      </c>
      <c r="C94" s="113" t="s">
        <v>165</v>
      </c>
      <c r="D94" s="126">
        <f t="shared" si="7"/>
        <v>0</v>
      </c>
      <c r="E94" s="23"/>
      <c r="F94" s="93"/>
      <c r="G94" s="23">
        <f t="shared" si="8"/>
        <v>0</v>
      </c>
      <c r="H94" s="93"/>
      <c r="I94" s="93"/>
      <c r="J94" s="93"/>
      <c r="K94" s="93"/>
      <c r="L94" s="23">
        <f t="shared" si="9"/>
        <v>0</v>
      </c>
      <c r="M94" s="30"/>
      <c r="N94" s="30"/>
      <c r="O94" s="130"/>
      <c r="P94" s="122"/>
    </row>
    <row r="95" spans="1:16" x14ac:dyDescent="0.2">
      <c r="A95" s="102">
        <v>84</v>
      </c>
      <c r="B95" s="9" t="s">
        <v>166</v>
      </c>
      <c r="C95" s="115" t="s">
        <v>167</v>
      </c>
      <c r="D95" s="126">
        <f t="shared" si="7"/>
        <v>0</v>
      </c>
      <c r="E95" s="23"/>
      <c r="F95" s="93"/>
      <c r="G95" s="23">
        <f t="shared" si="8"/>
        <v>0</v>
      </c>
      <c r="H95" s="93"/>
      <c r="I95" s="93"/>
      <c r="J95" s="93"/>
      <c r="K95" s="93"/>
      <c r="L95" s="23">
        <f t="shared" si="9"/>
        <v>0</v>
      </c>
      <c r="M95" s="30"/>
      <c r="N95" s="30"/>
      <c r="O95" s="130"/>
      <c r="P95" s="122"/>
    </row>
    <row r="96" spans="1:16" x14ac:dyDescent="0.2">
      <c r="A96" s="102">
        <v>85</v>
      </c>
      <c r="B96" s="90" t="s">
        <v>168</v>
      </c>
      <c r="C96" s="114" t="s">
        <v>169</v>
      </c>
      <c r="D96" s="126">
        <f t="shared" si="7"/>
        <v>0</v>
      </c>
      <c r="E96" s="23"/>
      <c r="F96" s="93"/>
      <c r="G96" s="23">
        <f t="shared" si="8"/>
        <v>0</v>
      </c>
      <c r="H96" s="93"/>
      <c r="I96" s="93"/>
      <c r="J96" s="93"/>
      <c r="K96" s="93"/>
      <c r="L96" s="23">
        <f t="shared" si="9"/>
        <v>0</v>
      </c>
      <c r="M96" s="30"/>
      <c r="N96" s="30"/>
      <c r="O96" s="130"/>
      <c r="P96" s="122"/>
    </row>
    <row r="97" spans="1:16" x14ac:dyDescent="0.2">
      <c r="A97" s="102">
        <v>86</v>
      </c>
      <c r="B97" s="9" t="s">
        <v>170</v>
      </c>
      <c r="C97" s="113" t="s">
        <v>171</v>
      </c>
      <c r="D97" s="126">
        <f t="shared" si="7"/>
        <v>9260405</v>
      </c>
      <c r="E97" s="23"/>
      <c r="F97" s="94"/>
      <c r="G97" s="23">
        <f t="shared" si="8"/>
        <v>698917</v>
      </c>
      <c r="H97" s="94"/>
      <c r="I97" s="94"/>
      <c r="J97" s="94">
        <v>698917</v>
      </c>
      <c r="K97" s="94"/>
      <c r="L97" s="23">
        <f t="shared" si="9"/>
        <v>8561488</v>
      </c>
      <c r="M97" s="30">
        <v>8561488</v>
      </c>
      <c r="N97" s="30"/>
      <c r="O97" s="130"/>
      <c r="P97" s="122">
        <v>25299</v>
      </c>
    </row>
    <row r="98" spans="1:16" x14ac:dyDescent="0.2">
      <c r="A98" s="102">
        <v>87</v>
      </c>
      <c r="B98" s="90" t="s">
        <v>172</v>
      </c>
      <c r="C98" s="114" t="s">
        <v>173</v>
      </c>
      <c r="D98" s="126">
        <f t="shared" si="7"/>
        <v>9467733</v>
      </c>
      <c r="E98" s="23"/>
      <c r="F98" s="93"/>
      <c r="G98" s="23">
        <f t="shared" si="8"/>
        <v>906245</v>
      </c>
      <c r="H98" s="93"/>
      <c r="I98" s="93"/>
      <c r="J98" s="93">
        <v>906245</v>
      </c>
      <c r="K98" s="93"/>
      <c r="L98" s="23">
        <f t="shared" si="9"/>
        <v>8561488</v>
      </c>
      <c r="M98" s="30">
        <v>8561488</v>
      </c>
      <c r="N98" s="30"/>
      <c r="O98" s="130"/>
      <c r="P98" s="122">
        <v>19677</v>
      </c>
    </row>
    <row r="99" spans="1:16" x14ac:dyDescent="0.2">
      <c r="A99" s="102">
        <v>88</v>
      </c>
      <c r="B99" s="90" t="s">
        <v>174</v>
      </c>
      <c r="C99" s="114" t="s">
        <v>175</v>
      </c>
      <c r="D99" s="126">
        <f t="shared" si="7"/>
        <v>11484248</v>
      </c>
      <c r="E99" s="23"/>
      <c r="F99" s="93"/>
      <c r="G99" s="23">
        <f t="shared" si="8"/>
        <v>1593427</v>
      </c>
      <c r="H99" s="93"/>
      <c r="I99" s="93"/>
      <c r="J99" s="93">
        <v>1593427</v>
      </c>
      <c r="K99" s="93"/>
      <c r="L99" s="23">
        <f t="shared" si="9"/>
        <v>9890821</v>
      </c>
      <c r="M99" s="30">
        <v>8561488</v>
      </c>
      <c r="N99" s="30">
        <v>826831</v>
      </c>
      <c r="O99" s="130">
        <v>502502</v>
      </c>
      <c r="P99" s="122">
        <v>16866</v>
      </c>
    </row>
    <row r="100" spans="1:16" ht="13.5" customHeight="1" x14ac:dyDescent="0.2">
      <c r="A100" s="102">
        <v>89</v>
      </c>
      <c r="B100" s="9" t="s">
        <v>176</v>
      </c>
      <c r="C100" s="115" t="s">
        <v>177</v>
      </c>
      <c r="D100" s="126">
        <f t="shared" si="7"/>
        <v>5603968</v>
      </c>
      <c r="E100" s="23"/>
      <c r="F100" s="94"/>
      <c r="G100" s="23">
        <f t="shared" si="8"/>
        <v>493762</v>
      </c>
      <c r="H100" s="94"/>
      <c r="I100" s="94"/>
      <c r="J100" s="94">
        <v>493762</v>
      </c>
      <c r="K100" s="94"/>
      <c r="L100" s="23">
        <f t="shared" si="9"/>
        <v>5110206</v>
      </c>
      <c r="M100" s="30">
        <v>4280744</v>
      </c>
      <c r="N100" s="30">
        <v>544199</v>
      </c>
      <c r="O100" s="130">
        <v>285263</v>
      </c>
      <c r="P100" s="122">
        <v>23425</v>
      </c>
    </row>
    <row r="101" spans="1:16" ht="14.25" customHeight="1" x14ac:dyDescent="0.2">
      <c r="A101" s="102">
        <v>90</v>
      </c>
      <c r="B101" s="9" t="s">
        <v>178</v>
      </c>
      <c r="C101" s="113" t="s">
        <v>179</v>
      </c>
      <c r="D101" s="126">
        <f t="shared" si="7"/>
        <v>10105859</v>
      </c>
      <c r="E101" s="23"/>
      <c r="F101" s="93"/>
      <c r="G101" s="23">
        <f t="shared" si="8"/>
        <v>1040987</v>
      </c>
      <c r="H101" s="93"/>
      <c r="I101" s="93"/>
      <c r="J101" s="93">
        <v>1040987</v>
      </c>
      <c r="K101" s="93"/>
      <c r="L101" s="23">
        <f t="shared" si="9"/>
        <v>9064872</v>
      </c>
      <c r="M101" s="30">
        <v>8561488</v>
      </c>
      <c r="N101" s="30">
        <v>503384</v>
      </c>
      <c r="O101" s="130"/>
      <c r="P101" s="122">
        <v>32795</v>
      </c>
    </row>
    <row r="102" spans="1:16" x14ac:dyDescent="0.2">
      <c r="A102" s="102">
        <v>91</v>
      </c>
      <c r="B102" s="6" t="s">
        <v>180</v>
      </c>
      <c r="C102" s="113" t="s">
        <v>181</v>
      </c>
      <c r="D102" s="126">
        <f t="shared" si="7"/>
        <v>11742196</v>
      </c>
      <c r="E102" s="23"/>
      <c r="F102" s="94"/>
      <c r="G102" s="23">
        <f t="shared" si="8"/>
        <v>1830311</v>
      </c>
      <c r="H102" s="94"/>
      <c r="I102" s="94"/>
      <c r="J102" s="94">
        <v>1830311</v>
      </c>
      <c r="K102" s="94"/>
      <c r="L102" s="23">
        <f t="shared" si="9"/>
        <v>9911885</v>
      </c>
      <c r="M102" s="30">
        <v>8561488</v>
      </c>
      <c r="N102" s="30">
        <v>678932</v>
      </c>
      <c r="O102" s="130">
        <v>671465</v>
      </c>
      <c r="P102" s="122">
        <f>27173+937</f>
        <v>28110</v>
      </c>
    </row>
    <row r="103" spans="1:16" x14ac:dyDescent="0.2">
      <c r="A103" s="102">
        <v>92</v>
      </c>
      <c r="B103" s="6" t="s">
        <v>182</v>
      </c>
      <c r="C103" s="113" t="s">
        <v>183</v>
      </c>
      <c r="D103" s="126">
        <f t="shared" si="7"/>
        <v>11406080</v>
      </c>
      <c r="E103" s="23"/>
      <c r="F103" s="93"/>
      <c r="G103" s="23">
        <f t="shared" si="8"/>
        <v>1191376</v>
      </c>
      <c r="H103" s="93"/>
      <c r="I103" s="93"/>
      <c r="J103" s="93">
        <v>1191376</v>
      </c>
      <c r="K103" s="93"/>
      <c r="L103" s="23">
        <f t="shared" si="9"/>
        <v>10214704</v>
      </c>
      <c r="M103" s="30">
        <v>8561488</v>
      </c>
      <c r="N103" s="30">
        <v>830342</v>
      </c>
      <c r="O103" s="130">
        <v>822874</v>
      </c>
      <c r="P103" s="122">
        <v>29984</v>
      </c>
    </row>
    <row r="104" spans="1:16" x14ac:dyDescent="0.2">
      <c r="A104" s="102">
        <v>93</v>
      </c>
      <c r="B104" s="90" t="s">
        <v>184</v>
      </c>
      <c r="C104" s="114" t="s">
        <v>185</v>
      </c>
      <c r="D104" s="126">
        <f t="shared" si="7"/>
        <v>4988354</v>
      </c>
      <c r="E104" s="23"/>
      <c r="F104" s="93"/>
      <c r="G104" s="23">
        <f t="shared" si="8"/>
        <v>707610</v>
      </c>
      <c r="H104" s="93"/>
      <c r="I104" s="93"/>
      <c r="J104" s="93">
        <v>707610</v>
      </c>
      <c r="K104" s="93"/>
      <c r="L104" s="23">
        <f t="shared" si="9"/>
        <v>4280744</v>
      </c>
      <c r="M104" s="30">
        <v>4280744</v>
      </c>
      <c r="N104" s="30"/>
      <c r="O104" s="130"/>
      <c r="P104" s="122">
        <v>20614</v>
      </c>
    </row>
    <row r="105" spans="1:16" x14ac:dyDescent="0.2">
      <c r="A105" s="102">
        <v>94</v>
      </c>
      <c r="B105" s="12" t="s">
        <v>186</v>
      </c>
      <c r="C105" s="115" t="s">
        <v>187</v>
      </c>
      <c r="D105" s="126">
        <f t="shared" si="7"/>
        <v>10304477</v>
      </c>
      <c r="E105" s="23"/>
      <c r="F105" s="23"/>
      <c r="G105" s="23">
        <f t="shared" si="8"/>
        <v>970139</v>
      </c>
      <c r="H105" s="23"/>
      <c r="I105" s="23"/>
      <c r="J105" s="23">
        <v>970139</v>
      </c>
      <c r="K105" s="23"/>
      <c r="L105" s="23">
        <f t="shared" si="9"/>
        <v>9334338</v>
      </c>
      <c r="M105" s="30">
        <v>8561488</v>
      </c>
      <c r="N105" s="30">
        <v>772850</v>
      </c>
      <c r="O105" s="130"/>
      <c r="P105" s="122">
        <f>24362+937</f>
        <v>25299</v>
      </c>
    </row>
    <row r="106" spans="1:16" x14ac:dyDescent="0.2">
      <c r="A106" s="102">
        <v>95</v>
      </c>
      <c r="B106" s="6" t="s">
        <v>188</v>
      </c>
      <c r="C106" s="113" t="s">
        <v>189</v>
      </c>
      <c r="D106" s="126">
        <f t="shared" si="7"/>
        <v>9135226</v>
      </c>
      <c r="E106" s="23"/>
      <c r="F106" s="94"/>
      <c r="G106" s="23">
        <f t="shared" si="8"/>
        <v>573738</v>
      </c>
      <c r="H106" s="94"/>
      <c r="I106" s="94"/>
      <c r="J106" s="94">
        <v>573738</v>
      </c>
      <c r="K106" s="94"/>
      <c r="L106" s="23">
        <f t="shared" si="9"/>
        <v>8561488</v>
      </c>
      <c r="M106" s="30">
        <v>8561488</v>
      </c>
      <c r="N106" s="30"/>
      <c r="O106" s="130"/>
      <c r="P106" s="122">
        <v>28110</v>
      </c>
    </row>
    <row r="107" spans="1:16" x14ac:dyDescent="0.2">
      <c r="A107" s="102">
        <v>96</v>
      </c>
      <c r="B107" s="9" t="s">
        <v>190</v>
      </c>
      <c r="C107" s="113" t="s">
        <v>191</v>
      </c>
      <c r="D107" s="126">
        <f t="shared" si="7"/>
        <v>13511188</v>
      </c>
      <c r="E107" s="23"/>
      <c r="F107" s="93"/>
      <c r="G107" s="23">
        <f t="shared" si="8"/>
        <v>1236958</v>
      </c>
      <c r="H107" s="93"/>
      <c r="I107" s="93"/>
      <c r="J107" s="93">
        <v>1134871</v>
      </c>
      <c r="K107" s="93">
        <v>102087</v>
      </c>
      <c r="L107" s="23">
        <f t="shared" si="9"/>
        <v>12274230</v>
      </c>
      <c r="M107" s="30">
        <v>9417636</v>
      </c>
      <c r="N107" s="30">
        <v>1693599</v>
      </c>
      <c r="O107" s="130">
        <v>1162995</v>
      </c>
      <c r="P107" s="122">
        <f>15929+937</f>
        <v>16866</v>
      </c>
    </row>
    <row r="108" spans="1:16" x14ac:dyDescent="0.2">
      <c r="A108" s="102">
        <v>97</v>
      </c>
      <c r="B108" s="90" t="s">
        <v>192</v>
      </c>
      <c r="C108" s="114" t="s">
        <v>193</v>
      </c>
      <c r="D108" s="126">
        <f t="shared" si="7"/>
        <v>10988696</v>
      </c>
      <c r="E108" s="23"/>
      <c r="F108" s="23"/>
      <c r="G108" s="23">
        <f t="shared" si="8"/>
        <v>2007648</v>
      </c>
      <c r="H108" s="23"/>
      <c r="I108" s="23"/>
      <c r="J108" s="23">
        <v>2007648</v>
      </c>
      <c r="K108" s="23"/>
      <c r="L108" s="23">
        <f t="shared" si="9"/>
        <v>8981048</v>
      </c>
      <c r="M108" s="30">
        <v>8561488</v>
      </c>
      <c r="N108" s="30">
        <v>419560</v>
      </c>
      <c r="O108" s="130"/>
      <c r="P108" s="122">
        <v>9370</v>
      </c>
    </row>
    <row r="109" spans="1:16" x14ac:dyDescent="0.2">
      <c r="A109" s="102">
        <v>98</v>
      </c>
      <c r="B109" s="90" t="s">
        <v>194</v>
      </c>
      <c r="C109" s="114" t="s">
        <v>195</v>
      </c>
      <c r="D109" s="126">
        <f t="shared" si="7"/>
        <v>11508166</v>
      </c>
      <c r="E109" s="23"/>
      <c r="F109" s="93"/>
      <c r="G109" s="23">
        <f t="shared" si="8"/>
        <v>892336</v>
      </c>
      <c r="H109" s="93"/>
      <c r="I109" s="93"/>
      <c r="J109" s="93">
        <v>892336</v>
      </c>
      <c r="K109" s="93"/>
      <c r="L109" s="23">
        <f t="shared" si="9"/>
        <v>10615830</v>
      </c>
      <c r="M109" s="30">
        <v>8561488</v>
      </c>
      <c r="N109" s="30">
        <v>1187582</v>
      </c>
      <c r="O109" s="130">
        <v>866760</v>
      </c>
      <c r="P109" s="122">
        <v>35606</v>
      </c>
    </row>
    <row r="110" spans="1:16" x14ac:dyDescent="0.2">
      <c r="A110" s="102">
        <v>99</v>
      </c>
      <c r="B110" s="6" t="s">
        <v>196</v>
      </c>
      <c r="C110" s="113" t="s">
        <v>197</v>
      </c>
      <c r="D110" s="126">
        <f t="shared" si="7"/>
        <v>12562324</v>
      </c>
      <c r="E110" s="23"/>
      <c r="F110" s="93"/>
      <c r="G110" s="23">
        <f t="shared" si="8"/>
        <v>2023296</v>
      </c>
      <c r="H110" s="93"/>
      <c r="I110" s="93"/>
      <c r="J110" s="93">
        <v>2023296</v>
      </c>
      <c r="K110" s="93"/>
      <c r="L110" s="23">
        <f t="shared" si="9"/>
        <v>10539028</v>
      </c>
      <c r="M110" s="30">
        <v>8561488</v>
      </c>
      <c r="N110" s="30">
        <v>1064699</v>
      </c>
      <c r="O110" s="130">
        <v>912841</v>
      </c>
      <c r="P110" s="122">
        <f>30921+7497</f>
        <v>38418</v>
      </c>
    </row>
    <row r="111" spans="1:16" x14ac:dyDescent="0.2">
      <c r="A111" s="102">
        <v>100</v>
      </c>
      <c r="B111" s="9" t="s">
        <v>198</v>
      </c>
      <c r="C111" s="113" t="s">
        <v>199</v>
      </c>
      <c r="D111" s="126">
        <f t="shared" si="7"/>
        <v>9236499</v>
      </c>
      <c r="E111" s="23"/>
      <c r="F111" s="94"/>
      <c r="G111" s="23">
        <f t="shared" si="8"/>
        <v>675011</v>
      </c>
      <c r="H111" s="94"/>
      <c r="I111" s="94"/>
      <c r="J111" s="94">
        <v>675011</v>
      </c>
      <c r="K111" s="94"/>
      <c r="L111" s="23">
        <f t="shared" si="9"/>
        <v>8561488</v>
      </c>
      <c r="M111" s="30">
        <v>8561488</v>
      </c>
      <c r="N111" s="30"/>
      <c r="O111" s="130"/>
      <c r="P111" s="122">
        <v>24362</v>
      </c>
    </row>
    <row r="112" spans="1:16" x14ac:dyDescent="0.2">
      <c r="A112" s="102">
        <v>101</v>
      </c>
      <c r="B112" s="6" t="s">
        <v>200</v>
      </c>
      <c r="C112" s="114" t="s">
        <v>201</v>
      </c>
      <c r="D112" s="126">
        <f t="shared" si="7"/>
        <v>0</v>
      </c>
      <c r="E112" s="23"/>
      <c r="F112" s="23"/>
      <c r="G112" s="23">
        <f t="shared" si="8"/>
        <v>0</v>
      </c>
      <c r="H112" s="23"/>
      <c r="I112" s="23"/>
      <c r="J112" s="23"/>
      <c r="K112" s="23"/>
      <c r="L112" s="23">
        <f t="shared" si="9"/>
        <v>0</v>
      </c>
      <c r="M112" s="30"/>
      <c r="N112" s="30"/>
      <c r="O112" s="130"/>
      <c r="P112" s="122"/>
    </row>
    <row r="113" spans="1:16" x14ac:dyDescent="0.2">
      <c r="A113" s="102">
        <v>102</v>
      </c>
      <c r="B113" s="6" t="s">
        <v>202</v>
      </c>
      <c r="C113" s="113" t="s">
        <v>203</v>
      </c>
      <c r="D113" s="126">
        <f t="shared" si="7"/>
        <v>0</v>
      </c>
      <c r="E113" s="23"/>
      <c r="F113" s="23"/>
      <c r="G113" s="23">
        <f t="shared" si="8"/>
        <v>0</v>
      </c>
      <c r="H113" s="23"/>
      <c r="I113" s="23"/>
      <c r="J113" s="23"/>
      <c r="K113" s="23"/>
      <c r="L113" s="23">
        <f t="shared" si="9"/>
        <v>0</v>
      </c>
      <c r="M113" s="30"/>
      <c r="N113" s="30"/>
      <c r="O113" s="130"/>
      <c r="P113" s="122"/>
    </row>
    <row r="114" spans="1:16" x14ac:dyDescent="0.2">
      <c r="A114" s="102">
        <v>103</v>
      </c>
      <c r="B114" s="90" t="s">
        <v>204</v>
      </c>
      <c r="C114" s="114" t="s">
        <v>205</v>
      </c>
      <c r="D114" s="126">
        <f t="shared" si="7"/>
        <v>0</v>
      </c>
      <c r="E114" s="23"/>
      <c r="F114" s="23"/>
      <c r="G114" s="23">
        <f t="shared" si="8"/>
        <v>0</v>
      </c>
      <c r="H114" s="23"/>
      <c r="I114" s="23"/>
      <c r="J114" s="23"/>
      <c r="K114" s="23"/>
      <c r="L114" s="23">
        <f t="shared" si="9"/>
        <v>0</v>
      </c>
      <c r="M114" s="30"/>
      <c r="N114" s="30"/>
      <c r="O114" s="130"/>
      <c r="P114" s="122"/>
    </row>
    <row r="115" spans="1:16" x14ac:dyDescent="0.2">
      <c r="A115" s="102">
        <v>104</v>
      </c>
      <c r="B115" s="90" t="s">
        <v>206</v>
      </c>
      <c r="C115" s="114" t="s">
        <v>207</v>
      </c>
      <c r="D115" s="126">
        <f t="shared" si="7"/>
        <v>0</v>
      </c>
      <c r="E115" s="23"/>
      <c r="F115" s="93"/>
      <c r="G115" s="23">
        <f t="shared" si="8"/>
        <v>0</v>
      </c>
      <c r="H115" s="93"/>
      <c r="I115" s="93"/>
      <c r="J115" s="93"/>
      <c r="K115" s="93"/>
      <c r="L115" s="23">
        <f t="shared" si="9"/>
        <v>0</v>
      </c>
      <c r="M115" s="30"/>
      <c r="N115" s="30"/>
      <c r="O115" s="130"/>
      <c r="P115" s="122"/>
    </row>
    <row r="116" spans="1:16" x14ac:dyDescent="0.2">
      <c r="A116" s="102">
        <v>105</v>
      </c>
      <c r="B116" s="90" t="s">
        <v>208</v>
      </c>
      <c r="C116" s="114" t="s">
        <v>209</v>
      </c>
      <c r="D116" s="126">
        <f t="shared" si="7"/>
        <v>0</v>
      </c>
      <c r="E116" s="23"/>
      <c r="F116" s="94"/>
      <c r="G116" s="23">
        <f t="shared" si="8"/>
        <v>0</v>
      </c>
      <c r="H116" s="94"/>
      <c r="I116" s="94"/>
      <c r="J116" s="94"/>
      <c r="K116" s="94"/>
      <c r="L116" s="23">
        <f t="shared" si="9"/>
        <v>0</v>
      </c>
      <c r="M116" s="30"/>
      <c r="N116" s="30"/>
      <c r="O116" s="130"/>
      <c r="P116" s="122"/>
    </row>
    <row r="117" spans="1:16" ht="24" x14ac:dyDescent="0.2">
      <c r="A117" s="102">
        <v>106</v>
      </c>
      <c r="B117" s="90" t="s">
        <v>210</v>
      </c>
      <c r="C117" s="114" t="s">
        <v>211</v>
      </c>
      <c r="D117" s="126">
        <f t="shared" si="7"/>
        <v>0</v>
      </c>
      <c r="E117" s="23"/>
      <c r="F117" s="23"/>
      <c r="G117" s="23">
        <f t="shared" si="8"/>
        <v>0</v>
      </c>
      <c r="H117" s="23"/>
      <c r="I117" s="23"/>
      <c r="J117" s="23"/>
      <c r="K117" s="23"/>
      <c r="L117" s="23">
        <f t="shared" si="9"/>
        <v>0</v>
      </c>
      <c r="M117" s="30"/>
      <c r="N117" s="30"/>
      <c r="O117" s="130"/>
      <c r="P117" s="122"/>
    </row>
    <row r="118" spans="1:16" x14ac:dyDescent="0.2">
      <c r="A118" s="102">
        <v>107</v>
      </c>
      <c r="B118" s="90" t="s">
        <v>212</v>
      </c>
      <c r="C118" s="114" t="s">
        <v>213</v>
      </c>
      <c r="D118" s="126">
        <f t="shared" si="7"/>
        <v>0</v>
      </c>
      <c r="E118" s="23"/>
      <c r="F118" s="23"/>
      <c r="G118" s="23">
        <f t="shared" si="8"/>
        <v>0</v>
      </c>
      <c r="H118" s="23"/>
      <c r="I118" s="23"/>
      <c r="J118" s="23"/>
      <c r="K118" s="23"/>
      <c r="L118" s="23">
        <f t="shared" si="9"/>
        <v>0</v>
      </c>
      <c r="M118" s="30"/>
      <c r="N118" s="30"/>
      <c r="O118" s="130"/>
      <c r="P118" s="122"/>
    </row>
    <row r="119" spans="1:16" x14ac:dyDescent="0.2">
      <c r="A119" s="102">
        <v>108</v>
      </c>
      <c r="B119" s="90" t="s">
        <v>214</v>
      </c>
      <c r="C119" s="114" t="s">
        <v>215</v>
      </c>
      <c r="D119" s="126">
        <f t="shared" si="7"/>
        <v>0</v>
      </c>
      <c r="E119" s="23"/>
      <c r="F119" s="93"/>
      <c r="G119" s="23">
        <f t="shared" si="8"/>
        <v>0</v>
      </c>
      <c r="H119" s="93"/>
      <c r="I119" s="93"/>
      <c r="J119" s="93"/>
      <c r="K119" s="93"/>
      <c r="L119" s="23">
        <f t="shared" si="9"/>
        <v>0</v>
      </c>
      <c r="M119" s="30"/>
      <c r="N119" s="30"/>
      <c r="O119" s="130"/>
      <c r="P119" s="122"/>
    </row>
    <row r="120" spans="1:16" ht="12" customHeight="1" x14ac:dyDescent="0.2">
      <c r="A120" s="102">
        <v>109</v>
      </c>
      <c r="B120" s="16" t="s">
        <v>216</v>
      </c>
      <c r="C120" s="117" t="s">
        <v>217</v>
      </c>
      <c r="D120" s="126">
        <f t="shared" si="7"/>
        <v>0</v>
      </c>
      <c r="E120" s="23"/>
      <c r="F120" s="93"/>
      <c r="G120" s="23">
        <f t="shared" si="8"/>
        <v>0</v>
      </c>
      <c r="H120" s="93"/>
      <c r="I120" s="93"/>
      <c r="J120" s="93"/>
      <c r="K120" s="93"/>
      <c r="L120" s="23">
        <f t="shared" si="9"/>
        <v>0</v>
      </c>
      <c r="M120" s="30"/>
      <c r="N120" s="30"/>
      <c r="O120" s="130"/>
      <c r="P120" s="122"/>
    </row>
    <row r="121" spans="1:16" x14ac:dyDescent="0.2">
      <c r="A121" s="102">
        <v>110</v>
      </c>
      <c r="B121" s="16" t="s">
        <v>361</v>
      </c>
      <c r="C121" s="117" t="s">
        <v>321</v>
      </c>
      <c r="D121" s="126">
        <f t="shared" si="7"/>
        <v>0</v>
      </c>
      <c r="E121" s="23"/>
      <c r="F121" s="23"/>
      <c r="G121" s="23">
        <f t="shared" si="8"/>
        <v>0</v>
      </c>
      <c r="H121" s="23"/>
      <c r="I121" s="23"/>
      <c r="J121" s="23"/>
      <c r="K121" s="23"/>
      <c r="L121" s="23">
        <f t="shared" si="9"/>
        <v>0</v>
      </c>
      <c r="M121" s="30"/>
      <c r="N121" s="30"/>
      <c r="O121" s="130"/>
      <c r="P121" s="122"/>
    </row>
    <row r="122" spans="1:16" x14ac:dyDescent="0.2">
      <c r="A122" s="102">
        <v>111</v>
      </c>
      <c r="B122" s="9" t="s">
        <v>218</v>
      </c>
      <c r="C122" s="113" t="s">
        <v>219</v>
      </c>
      <c r="D122" s="126">
        <f t="shared" si="7"/>
        <v>0</v>
      </c>
      <c r="E122" s="23"/>
      <c r="F122" s="23"/>
      <c r="G122" s="23">
        <f t="shared" si="8"/>
        <v>0</v>
      </c>
      <c r="H122" s="23"/>
      <c r="I122" s="23"/>
      <c r="J122" s="23"/>
      <c r="K122" s="23"/>
      <c r="L122" s="23">
        <f t="shared" si="9"/>
        <v>0</v>
      </c>
      <c r="M122" s="30"/>
      <c r="N122" s="30"/>
      <c r="O122" s="130"/>
      <c r="P122" s="122"/>
    </row>
    <row r="123" spans="1:16" x14ac:dyDescent="0.2">
      <c r="A123" s="102">
        <v>112</v>
      </c>
      <c r="B123" s="90" t="s">
        <v>220</v>
      </c>
      <c r="C123" s="114" t="s">
        <v>221</v>
      </c>
      <c r="D123" s="126">
        <f t="shared" si="7"/>
        <v>0</v>
      </c>
      <c r="E123" s="23"/>
      <c r="F123" s="93"/>
      <c r="G123" s="23">
        <f t="shared" si="8"/>
        <v>0</v>
      </c>
      <c r="H123" s="93"/>
      <c r="I123" s="93"/>
      <c r="J123" s="93"/>
      <c r="K123" s="93"/>
      <c r="L123" s="23">
        <f t="shared" si="9"/>
        <v>0</v>
      </c>
      <c r="M123" s="30"/>
      <c r="N123" s="30"/>
      <c r="O123" s="130"/>
      <c r="P123" s="122"/>
    </row>
    <row r="124" spans="1:16" ht="15" customHeight="1" x14ac:dyDescent="0.2">
      <c r="A124" s="102">
        <v>113</v>
      </c>
      <c r="B124" s="6" t="s">
        <v>222</v>
      </c>
      <c r="C124" s="118" t="s">
        <v>223</v>
      </c>
      <c r="D124" s="126">
        <f t="shared" si="7"/>
        <v>0</v>
      </c>
      <c r="E124" s="23"/>
      <c r="F124" s="23"/>
      <c r="G124" s="23">
        <f t="shared" si="8"/>
        <v>0</v>
      </c>
      <c r="H124" s="23"/>
      <c r="I124" s="23"/>
      <c r="J124" s="23"/>
      <c r="K124" s="23"/>
      <c r="L124" s="23">
        <f t="shared" si="9"/>
        <v>0</v>
      </c>
      <c r="M124" s="30"/>
      <c r="N124" s="30"/>
      <c r="O124" s="130"/>
      <c r="P124" s="122"/>
    </row>
    <row r="125" spans="1:16" ht="24" x14ac:dyDescent="0.2">
      <c r="A125" s="102">
        <v>114</v>
      </c>
      <c r="B125" s="90" t="s">
        <v>224</v>
      </c>
      <c r="C125" s="114" t="s">
        <v>225</v>
      </c>
      <c r="D125" s="126">
        <f t="shared" si="7"/>
        <v>0</v>
      </c>
      <c r="E125" s="23"/>
      <c r="F125" s="93"/>
      <c r="G125" s="23">
        <f t="shared" si="8"/>
        <v>0</v>
      </c>
      <c r="H125" s="93"/>
      <c r="I125" s="93"/>
      <c r="J125" s="93"/>
      <c r="K125" s="93"/>
      <c r="L125" s="23">
        <f t="shared" si="9"/>
        <v>0</v>
      </c>
      <c r="M125" s="30"/>
      <c r="N125" s="30"/>
      <c r="O125" s="130"/>
      <c r="P125" s="122"/>
    </row>
    <row r="126" spans="1:16" ht="24" customHeight="1" x14ac:dyDescent="0.2">
      <c r="A126" s="102">
        <v>115</v>
      </c>
      <c r="B126" s="90" t="s">
        <v>226</v>
      </c>
      <c r="C126" s="114" t="s">
        <v>227</v>
      </c>
      <c r="D126" s="126">
        <f t="shared" si="7"/>
        <v>0</v>
      </c>
      <c r="E126" s="23"/>
      <c r="F126" s="93"/>
      <c r="G126" s="23">
        <f t="shared" si="8"/>
        <v>0</v>
      </c>
      <c r="H126" s="93"/>
      <c r="I126" s="93"/>
      <c r="J126" s="93"/>
      <c r="K126" s="93"/>
      <c r="L126" s="23">
        <f t="shared" si="9"/>
        <v>0</v>
      </c>
      <c r="M126" s="30"/>
      <c r="N126" s="30"/>
      <c r="O126" s="130"/>
      <c r="P126" s="122"/>
    </row>
    <row r="127" spans="1:16" x14ac:dyDescent="0.2">
      <c r="A127" s="102">
        <v>116</v>
      </c>
      <c r="B127" s="9" t="s">
        <v>228</v>
      </c>
      <c r="C127" s="114" t="s">
        <v>229</v>
      </c>
      <c r="D127" s="126">
        <f t="shared" si="7"/>
        <v>0</v>
      </c>
      <c r="E127" s="23"/>
      <c r="F127" s="93"/>
      <c r="G127" s="23">
        <f t="shared" si="8"/>
        <v>0</v>
      </c>
      <c r="H127" s="93"/>
      <c r="I127" s="93"/>
      <c r="J127" s="93"/>
      <c r="K127" s="93"/>
      <c r="L127" s="23">
        <f t="shared" si="9"/>
        <v>0</v>
      </c>
      <c r="M127" s="30"/>
      <c r="N127" s="30"/>
      <c r="O127" s="130"/>
      <c r="P127" s="122"/>
    </row>
    <row r="128" spans="1:16" x14ac:dyDescent="0.2">
      <c r="A128" s="102">
        <v>117</v>
      </c>
      <c r="B128" s="9" t="s">
        <v>230</v>
      </c>
      <c r="C128" s="114" t="s">
        <v>231</v>
      </c>
      <c r="D128" s="126">
        <f t="shared" si="7"/>
        <v>105470717</v>
      </c>
      <c r="E128" s="23">
        <v>105470717</v>
      </c>
      <c r="F128" s="93"/>
      <c r="G128" s="23">
        <f t="shared" si="8"/>
        <v>0</v>
      </c>
      <c r="H128" s="93"/>
      <c r="I128" s="93"/>
      <c r="J128" s="93"/>
      <c r="K128" s="93"/>
      <c r="L128" s="23">
        <f t="shared" si="9"/>
        <v>0</v>
      </c>
      <c r="M128" s="30"/>
      <c r="N128" s="30"/>
      <c r="O128" s="130"/>
      <c r="P128" s="122"/>
    </row>
    <row r="129" spans="1:16" x14ac:dyDescent="0.2">
      <c r="A129" s="102">
        <v>118</v>
      </c>
      <c r="B129" s="9" t="s">
        <v>232</v>
      </c>
      <c r="C129" s="114" t="s">
        <v>233</v>
      </c>
      <c r="D129" s="126">
        <f t="shared" si="7"/>
        <v>62276246</v>
      </c>
      <c r="E129" s="23">
        <v>62276246</v>
      </c>
      <c r="F129" s="93"/>
      <c r="G129" s="23">
        <f t="shared" si="8"/>
        <v>0</v>
      </c>
      <c r="H129" s="93"/>
      <c r="I129" s="93"/>
      <c r="J129" s="93"/>
      <c r="K129" s="93"/>
      <c r="L129" s="23">
        <f t="shared" si="9"/>
        <v>0</v>
      </c>
      <c r="M129" s="30"/>
      <c r="N129" s="30"/>
      <c r="O129" s="130"/>
      <c r="P129" s="122"/>
    </row>
    <row r="130" spans="1:16" ht="12.75" customHeight="1" x14ac:dyDescent="0.2">
      <c r="A130" s="102">
        <v>119</v>
      </c>
      <c r="B130" s="6" t="s">
        <v>234</v>
      </c>
      <c r="C130" s="113" t="s">
        <v>235</v>
      </c>
      <c r="D130" s="126">
        <f t="shared" si="7"/>
        <v>0</v>
      </c>
      <c r="E130" s="23"/>
      <c r="F130" s="93"/>
      <c r="G130" s="23">
        <f t="shared" si="8"/>
        <v>0</v>
      </c>
      <c r="H130" s="93"/>
      <c r="I130" s="93"/>
      <c r="J130" s="93"/>
      <c r="K130" s="93"/>
      <c r="L130" s="23">
        <f t="shared" si="9"/>
        <v>0</v>
      </c>
      <c r="M130" s="30"/>
      <c r="N130" s="30"/>
      <c r="O130" s="130"/>
      <c r="P130" s="122"/>
    </row>
    <row r="131" spans="1:16" x14ac:dyDescent="0.2">
      <c r="A131" s="102">
        <v>120</v>
      </c>
      <c r="B131" s="9" t="s">
        <v>236</v>
      </c>
      <c r="C131" s="113" t="s">
        <v>237</v>
      </c>
      <c r="D131" s="126">
        <f t="shared" si="7"/>
        <v>0</v>
      </c>
      <c r="E131" s="23"/>
      <c r="F131" s="101"/>
      <c r="G131" s="23">
        <f t="shared" si="8"/>
        <v>0</v>
      </c>
      <c r="H131" s="101"/>
      <c r="I131" s="101"/>
      <c r="J131" s="101"/>
      <c r="K131" s="101"/>
      <c r="L131" s="23">
        <f t="shared" si="9"/>
        <v>0</v>
      </c>
      <c r="M131" s="30"/>
      <c r="N131" s="30"/>
      <c r="O131" s="130"/>
      <c r="P131" s="122"/>
    </row>
    <row r="132" spans="1:16" x14ac:dyDescent="0.2">
      <c r="A132" s="102">
        <v>121</v>
      </c>
      <c r="B132" s="90" t="s">
        <v>238</v>
      </c>
      <c r="C132" s="114" t="s">
        <v>239</v>
      </c>
      <c r="D132" s="126">
        <f t="shared" si="7"/>
        <v>0</v>
      </c>
      <c r="E132" s="23"/>
      <c r="F132" s="23"/>
      <c r="G132" s="23">
        <f t="shared" si="8"/>
        <v>0</v>
      </c>
      <c r="H132" s="23"/>
      <c r="I132" s="23"/>
      <c r="J132" s="23"/>
      <c r="K132" s="23"/>
      <c r="L132" s="23">
        <f t="shared" si="9"/>
        <v>0</v>
      </c>
      <c r="M132" s="30"/>
      <c r="N132" s="30"/>
      <c r="O132" s="130"/>
      <c r="P132" s="122"/>
    </row>
    <row r="133" spans="1:16" x14ac:dyDescent="0.2">
      <c r="A133" s="102">
        <v>122</v>
      </c>
      <c r="B133" s="90" t="s">
        <v>240</v>
      </c>
      <c r="C133" s="114" t="s">
        <v>241</v>
      </c>
      <c r="D133" s="126">
        <f t="shared" si="7"/>
        <v>0</v>
      </c>
      <c r="E133" s="23"/>
      <c r="F133" s="93"/>
      <c r="G133" s="23">
        <f t="shared" si="8"/>
        <v>0</v>
      </c>
      <c r="H133" s="93"/>
      <c r="I133" s="93"/>
      <c r="J133" s="93"/>
      <c r="K133" s="93"/>
      <c r="L133" s="23">
        <f t="shared" si="9"/>
        <v>0</v>
      </c>
      <c r="M133" s="30"/>
      <c r="N133" s="30"/>
      <c r="O133" s="130"/>
      <c r="P133" s="122"/>
    </row>
    <row r="134" spans="1:16" x14ac:dyDescent="0.2">
      <c r="A134" s="102">
        <v>123</v>
      </c>
      <c r="B134" s="90" t="s">
        <v>242</v>
      </c>
      <c r="C134" s="114" t="s">
        <v>322</v>
      </c>
      <c r="D134" s="126">
        <f t="shared" si="7"/>
        <v>0</v>
      </c>
      <c r="E134" s="23"/>
      <c r="F134" s="93"/>
      <c r="G134" s="23">
        <f t="shared" si="8"/>
        <v>0</v>
      </c>
      <c r="H134" s="93"/>
      <c r="I134" s="93"/>
      <c r="J134" s="93"/>
      <c r="K134" s="93"/>
      <c r="L134" s="23">
        <f t="shared" si="9"/>
        <v>0</v>
      </c>
      <c r="M134" s="30"/>
      <c r="N134" s="30"/>
      <c r="O134" s="130"/>
      <c r="P134" s="122"/>
    </row>
    <row r="135" spans="1:16" x14ac:dyDescent="0.2">
      <c r="A135" s="102">
        <v>124</v>
      </c>
      <c r="B135" s="90" t="s">
        <v>243</v>
      </c>
      <c r="C135" s="114" t="s">
        <v>244</v>
      </c>
      <c r="D135" s="126">
        <f t="shared" si="7"/>
        <v>17122974</v>
      </c>
      <c r="E135" s="23"/>
      <c r="F135" s="93"/>
      <c r="G135" s="23">
        <f t="shared" si="8"/>
        <v>0</v>
      </c>
      <c r="H135" s="93"/>
      <c r="I135" s="93"/>
      <c r="J135" s="93"/>
      <c r="K135" s="93"/>
      <c r="L135" s="23">
        <f t="shared" si="9"/>
        <v>17122974</v>
      </c>
      <c r="M135" s="30">
        <v>17122974</v>
      </c>
      <c r="N135" s="30"/>
      <c r="O135" s="130"/>
      <c r="P135" s="122"/>
    </row>
    <row r="136" spans="1:16" ht="15.75" customHeight="1" x14ac:dyDescent="0.2">
      <c r="A136" s="102">
        <v>125</v>
      </c>
      <c r="B136" s="90" t="s">
        <v>245</v>
      </c>
      <c r="C136" s="114" t="s">
        <v>246</v>
      </c>
      <c r="D136" s="126">
        <f t="shared" si="7"/>
        <v>0</v>
      </c>
      <c r="E136" s="23"/>
      <c r="F136" s="93"/>
      <c r="G136" s="23">
        <f t="shared" si="8"/>
        <v>0</v>
      </c>
      <c r="H136" s="93"/>
      <c r="I136" s="93"/>
      <c r="J136" s="93"/>
      <c r="K136" s="93"/>
      <c r="L136" s="23">
        <f t="shared" si="9"/>
        <v>0</v>
      </c>
      <c r="M136" s="30"/>
      <c r="N136" s="30"/>
      <c r="O136" s="130"/>
      <c r="P136" s="122"/>
    </row>
    <row r="137" spans="1:16" ht="15.75" customHeight="1" x14ac:dyDescent="0.2">
      <c r="A137" s="102">
        <v>126</v>
      </c>
      <c r="B137" s="6" t="s">
        <v>247</v>
      </c>
      <c r="C137" s="113" t="s">
        <v>248</v>
      </c>
      <c r="D137" s="126">
        <f t="shared" si="7"/>
        <v>3325490</v>
      </c>
      <c r="E137" s="23"/>
      <c r="F137" s="93"/>
      <c r="G137" s="23">
        <f t="shared" si="8"/>
        <v>0</v>
      </c>
      <c r="H137" s="93"/>
      <c r="I137" s="93"/>
      <c r="J137" s="93"/>
      <c r="K137" s="93"/>
      <c r="L137" s="23">
        <f t="shared" si="9"/>
        <v>3325490</v>
      </c>
      <c r="M137" s="30">
        <v>2568446</v>
      </c>
      <c r="N137" s="30"/>
      <c r="O137" s="130">
        <v>757044</v>
      </c>
      <c r="P137" s="122"/>
    </row>
    <row r="138" spans="1:16" ht="15.75" customHeight="1" x14ac:dyDescent="0.2">
      <c r="A138" s="102">
        <v>127</v>
      </c>
      <c r="B138" s="90" t="s">
        <v>249</v>
      </c>
      <c r="C138" s="114" t="s">
        <v>250</v>
      </c>
      <c r="D138" s="126">
        <f t="shared" si="7"/>
        <v>0</v>
      </c>
      <c r="E138" s="23"/>
      <c r="F138" s="94"/>
      <c r="G138" s="23">
        <f t="shared" si="8"/>
        <v>0</v>
      </c>
      <c r="H138" s="94"/>
      <c r="I138" s="94"/>
      <c r="J138" s="94"/>
      <c r="K138" s="94"/>
      <c r="L138" s="23">
        <f t="shared" si="9"/>
        <v>0</v>
      </c>
      <c r="M138" s="30"/>
      <c r="N138" s="30"/>
      <c r="O138" s="130"/>
      <c r="P138" s="122"/>
    </row>
    <row r="139" spans="1:16" ht="15.75" customHeight="1" x14ac:dyDescent="0.2">
      <c r="A139" s="102">
        <v>128</v>
      </c>
      <c r="B139" s="6" t="s">
        <v>251</v>
      </c>
      <c r="C139" s="114" t="s">
        <v>323</v>
      </c>
      <c r="D139" s="126">
        <f t="shared" si="7"/>
        <v>104814872</v>
      </c>
      <c r="E139" s="23"/>
      <c r="F139" s="93"/>
      <c r="G139" s="23">
        <f t="shared" si="8"/>
        <v>104814872</v>
      </c>
      <c r="H139" s="93">
        <v>50768546</v>
      </c>
      <c r="I139" s="93">
        <v>2098024</v>
      </c>
      <c r="J139" s="93">
        <v>36571016</v>
      </c>
      <c r="K139" s="93">
        <v>15377286</v>
      </c>
      <c r="L139" s="23">
        <f t="shared" si="9"/>
        <v>0</v>
      </c>
      <c r="M139" s="30"/>
      <c r="N139" s="30"/>
      <c r="O139" s="130"/>
      <c r="P139" s="122"/>
    </row>
    <row r="140" spans="1:16" ht="15.75" customHeight="1" x14ac:dyDescent="0.2">
      <c r="A140" s="102">
        <v>129</v>
      </c>
      <c r="B140" s="12" t="s">
        <v>252</v>
      </c>
      <c r="C140" s="115" t="s">
        <v>253</v>
      </c>
      <c r="D140" s="126">
        <f t="shared" si="7"/>
        <v>0</v>
      </c>
      <c r="E140" s="23"/>
      <c r="F140" s="23"/>
      <c r="G140" s="23">
        <f t="shared" si="8"/>
        <v>0</v>
      </c>
      <c r="H140" s="23"/>
      <c r="I140" s="23"/>
      <c r="J140" s="23"/>
      <c r="K140" s="23"/>
      <c r="L140" s="23">
        <f t="shared" si="9"/>
        <v>0</v>
      </c>
      <c r="M140" s="30"/>
      <c r="N140" s="30"/>
      <c r="O140" s="130"/>
      <c r="P140" s="122"/>
    </row>
    <row r="141" spans="1:16" x14ac:dyDescent="0.2">
      <c r="A141" s="102">
        <v>130</v>
      </c>
      <c r="B141" s="90" t="s">
        <v>254</v>
      </c>
      <c r="C141" s="114" t="s">
        <v>255</v>
      </c>
      <c r="D141" s="126">
        <f t="shared" ref="D141:D148" si="10">E141+F141+G141+L141</f>
        <v>0</v>
      </c>
      <c r="E141" s="23"/>
      <c r="F141" s="23"/>
      <c r="G141" s="23">
        <f t="shared" ref="G141:G148" si="11">SUM(H141:K141)</f>
        <v>0</v>
      </c>
      <c r="H141" s="23"/>
      <c r="I141" s="23"/>
      <c r="J141" s="23"/>
      <c r="K141" s="23"/>
      <c r="L141" s="23">
        <f t="shared" ref="L141:L148" si="12">SUM(M141:O141)</f>
        <v>0</v>
      </c>
      <c r="M141" s="30"/>
      <c r="N141" s="30"/>
      <c r="O141" s="130"/>
      <c r="P141" s="122"/>
    </row>
    <row r="142" spans="1:16" x14ac:dyDescent="0.2">
      <c r="A142" s="102">
        <v>131</v>
      </c>
      <c r="B142" s="90" t="s">
        <v>256</v>
      </c>
      <c r="C142" s="114" t="s">
        <v>257</v>
      </c>
      <c r="D142" s="126">
        <f t="shared" si="10"/>
        <v>0</v>
      </c>
      <c r="E142" s="23"/>
      <c r="F142" s="93"/>
      <c r="G142" s="23">
        <f t="shared" si="11"/>
        <v>0</v>
      </c>
      <c r="H142" s="93"/>
      <c r="I142" s="93"/>
      <c r="J142" s="93"/>
      <c r="K142" s="93"/>
      <c r="L142" s="23">
        <f t="shared" si="12"/>
        <v>0</v>
      </c>
      <c r="M142" s="30"/>
      <c r="N142" s="30"/>
      <c r="O142" s="130"/>
      <c r="P142" s="122"/>
    </row>
    <row r="143" spans="1:16" x14ac:dyDescent="0.2">
      <c r="A143" s="102">
        <v>132</v>
      </c>
      <c r="B143" s="90" t="s">
        <v>258</v>
      </c>
      <c r="C143" s="114" t="s">
        <v>259</v>
      </c>
      <c r="D143" s="126">
        <f t="shared" si="10"/>
        <v>55965739</v>
      </c>
      <c r="E143" s="23"/>
      <c r="F143" s="93"/>
      <c r="G143" s="23">
        <f t="shared" si="11"/>
        <v>0</v>
      </c>
      <c r="H143" s="93"/>
      <c r="I143" s="93"/>
      <c r="J143" s="93"/>
      <c r="K143" s="93"/>
      <c r="L143" s="23">
        <f t="shared" si="12"/>
        <v>55965739</v>
      </c>
      <c r="M143" s="30">
        <v>54793517</v>
      </c>
      <c r="N143" s="30">
        <v>1172222</v>
      </c>
      <c r="O143" s="130"/>
      <c r="P143" s="122"/>
    </row>
    <row r="144" spans="1:16" ht="13.5" customHeight="1" x14ac:dyDescent="0.2">
      <c r="A144" s="102">
        <v>133</v>
      </c>
      <c r="B144" s="12" t="s">
        <v>260</v>
      </c>
      <c r="C144" s="115" t="s">
        <v>324</v>
      </c>
      <c r="D144" s="126">
        <f t="shared" si="10"/>
        <v>1337237</v>
      </c>
      <c r="E144" s="23"/>
      <c r="F144" s="93"/>
      <c r="G144" s="23">
        <f t="shared" si="11"/>
        <v>0</v>
      </c>
      <c r="H144" s="93"/>
      <c r="I144" s="93"/>
      <c r="J144" s="93"/>
      <c r="K144" s="93"/>
      <c r="L144" s="23">
        <f t="shared" si="12"/>
        <v>1337237</v>
      </c>
      <c r="M144" s="30"/>
      <c r="N144" s="30">
        <v>1337237</v>
      </c>
      <c r="O144" s="130"/>
      <c r="P144" s="122"/>
    </row>
    <row r="145" spans="1:16" x14ac:dyDescent="0.2">
      <c r="A145" s="102">
        <v>134</v>
      </c>
      <c r="B145" s="9" t="s">
        <v>261</v>
      </c>
      <c r="C145" s="115" t="s">
        <v>262</v>
      </c>
      <c r="D145" s="126">
        <f t="shared" si="10"/>
        <v>12955375</v>
      </c>
      <c r="E145" s="23"/>
      <c r="F145" s="93"/>
      <c r="G145" s="23">
        <f t="shared" si="11"/>
        <v>2041551</v>
      </c>
      <c r="H145" s="93"/>
      <c r="I145" s="93"/>
      <c r="J145" s="93">
        <v>2041551</v>
      </c>
      <c r="K145" s="93"/>
      <c r="L145" s="23">
        <f t="shared" si="12"/>
        <v>10913824</v>
      </c>
      <c r="M145" s="30">
        <v>8561488</v>
      </c>
      <c r="N145" s="30">
        <v>1573349</v>
      </c>
      <c r="O145" s="130">
        <v>778987</v>
      </c>
      <c r="P145" s="122">
        <v>16866</v>
      </c>
    </row>
    <row r="146" spans="1:16" x14ac:dyDescent="0.2">
      <c r="A146" s="102">
        <v>135</v>
      </c>
      <c r="B146" s="90" t="s">
        <v>263</v>
      </c>
      <c r="C146" s="114" t="s">
        <v>264</v>
      </c>
      <c r="D146" s="126">
        <f t="shared" si="10"/>
        <v>0</v>
      </c>
      <c r="E146" s="23"/>
      <c r="F146" s="93"/>
      <c r="G146" s="23">
        <f t="shared" si="11"/>
        <v>0</v>
      </c>
      <c r="H146" s="93"/>
      <c r="I146" s="93"/>
      <c r="J146" s="93"/>
      <c r="K146" s="93"/>
      <c r="L146" s="23">
        <f t="shared" si="12"/>
        <v>0</v>
      </c>
      <c r="M146" s="30"/>
      <c r="N146" s="30"/>
      <c r="O146" s="130"/>
      <c r="P146" s="122"/>
    </row>
    <row r="147" spans="1:16" x14ac:dyDescent="0.2">
      <c r="A147" s="102">
        <v>136</v>
      </c>
      <c r="B147" s="6" t="s">
        <v>265</v>
      </c>
      <c r="C147" s="113" t="s">
        <v>266</v>
      </c>
      <c r="D147" s="126">
        <f t="shared" si="10"/>
        <v>0</v>
      </c>
      <c r="E147" s="23"/>
      <c r="F147" s="23"/>
      <c r="G147" s="23">
        <f t="shared" si="11"/>
        <v>0</v>
      </c>
      <c r="H147" s="23"/>
      <c r="I147" s="23"/>
      <c r="J147" s="23"/>
      <c r="K147" s="23"/>
      <c r="L147" s="23">
        <f t="shared" si="12"/>
        <v>0</v>
      </c>
      <c r="M147" s="30"/>
      <c r="N147" s="30"/>
      <c r="O147" s="130"/>
      <c r="P147" s="122"/>
    </row>
    <row r="148" spans="1:16" ht="15.75" customHeight="1" thickBot="1" x14ac:dyDescent="0.25">
      <c r="A148" s="104">
        <v>137</v>
      </c>
      <c r="B148" s="105" t="s">
        <v>267</v>
      </c>
      <c r="C148" s="119" t="s">
        <v>268</v>
      </c>
      <c r="D148" s="131">
        <f t="shared" si="10"/>
        <v>75396000</v>
      </c>
      <c r="E148" s="106"/>
      <c r="F148" s="107">
        <v>75396000</v>
      </c>
      <c r="G148" s="106">
        <f t="shared" si="11"/>
        <v>0</v>
      </c>
      <c r="H148" s="107"/>
      <c r="I148" s="107"/>
      <c r="J148" s="107"/>
      <c r="K148" s="107"/>
      <c r="L148" s="106">
        <f t="shared" si="12"/>
        <v>0</v>
      </c>
      <c r="M148" s="108"/>
      <c r="N148" s="108"/>
      <c r="O148" s="132"/>
      <c r="P148" s="123"/>
    </row>
  </sheetData>
  <mergeCells count="21">
    <mergeCell ref="A11:C11"/>
    <mergeCell ref="D6:D8"/>
    <mergeCell ref="E6:E8"/>
    <mergeCell ref="F6:F8"/>
    <mergeCell ref="G6:K6"/>
    <mergeCell ref="G7:G8"/>
    <mergeCell ref="H7:H8"/>
    <mergeCell ref="I7:I8"/>
    <mergeCell ref="J7:K7"/>
    <mergeCell ref="A10:C10"/>
    <mergeCell ref="A9:C9"/>
    <mergeCell ref="P5:P8"/>
    <mergeCell ref="A2:M2"/>
    <mergeCell ref="A5:A8"/>
    <mergeCell ref="B5:B8"/>
    <mergeCell ref="C5:C8"/>
    <mergeCell ref="L6:O6"/>
    <mergeCell ref="L7:L8"/>
    <mergeCell ref="M7:M8"/>
    <mergeCell ref="N7:O7"/>
    <mergeCell ref="D5:O5"/>
  </mergeCells>
  <pageMargins left="0.59055118110236227" right="0" top="0.39370078740157483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5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F20" sqref="F20"/>
    </sheetView>
  </sheetViews>
  <sheetFormatPr defaultRowHeight="12" x14ac:dyDescent="0.2"/>
  <cols>
    <col min="1" max="1" width="4.7109375" style="51" customWidth="1"/>
    <col min="2" max="2" width="9.28515625" style="51" customWidth="1"/>
    <col min="3" max="3" width="31.28515625" style="80" customWidth="1"/>
    <col min="4" max="4" width="12.7109375" style="80" customWidth="1"/>
    <col min="5" max="6" width="13.7109375" style="80" customWidth="1"/>
    <col min="7" max="7" width="14.5703125" style="3" customWidth="1"/>
    <col min="8" max="16384" width="9.140625" style="3"/>
  </cols>
  <sheetData>
    <row r="2" spans="1:7" ht="39.75" customHeight="1" x14ac:dyDescent="0.2">
      <c r="A2" s="135" t="s">
        <v>325</v>
      </c>
      <c r="B2" s="135"/>
      <c r="C2" s="135"/>
      <c r="D2" s="135"/>
      <c r="E2" s="135"/>
      <c r="F2" s="135"/>
      <c r="G2" s="135"/>
    </row>
    <row r="3" spans="1:7" x14ac:dyDescent="0.2">
      <c r="C3" s="4"/>
      <c r="D3" s="4"/>
      <c r="E3" s="4"/>
      <c r="F3" s="4"/>
      <c r="G3" s="3" t="s">
        <v>293</v>
      </c>
    </row>
    <row r="4" spans="1:7" s="5" customFormat="1" ht="24.75" customHeight="1" x14ac:dyDescent="0.2">
      <c r="A4" s="136" t="s">
        <v>0</v>
      </c>
      <c r="B4" s="136" t="s">
        <v>1</v>
      </c>
      <c r="C4" s="136" t="s">
        <v>2</v>
      </c>
      <c r="D4" s="136" t="s">
        <v>300</v>
      </c>
      <c r="E4" s="136"/>
      <c r="F4" s="136"/>
      <c r="G4" s="136"/>
    </row>
    <row r="5" spans="1:7" ht="51.75" customHeight="1" x14ac:dyDescent="0.2">
      <c r="A5" s="136"/>
      <c r="B5" s="136"/>
      <c r="C5" s="136"/>
      <c r="D5" s="77" t="s">
        <v>290</v>
      </c>
      <c r="E5" s="77" t="s">
        <v>301</v>
      </c>
      <c r="F5" s="77" t="s">
        <v>303</v>
      </c>
      <c r="G5" s="77" t="s">
        <v>302</v>
      </c>
    </row>
    <row r="6" spans="1:7" s="5" customFormat="1" x14ac:dyDescent="0.2">
      <c r="A6" s="181" t="s">
        <v>270</v>
      </c>
      <c r="B6" s="181"/>
      <c r="C6" s="181"/>
      <c r="D6" s="24">
        <f>D8+D7</f>
        <v>3687297477</v>
      </c>
      <c r="E6" s="24">
        <f>E8+E7</f>
        <v>3459802044</v>
      </c>
      <c r="F6" s="24">
        <f t="shared" ref="F6:G6" si="0">F8+F7</f>
        <v>33337054</v>
      </c>
      <c r="G6" s="24">
        <f t="shared" si="0"/>
        <v>119401562</v>
      </c>
    </row>
    <row r="7" spans="1:7" s="5" customFormat="1" ht="12.75" customHeight="1" x14ac:dyDescent="0.2">
      <c r="A7" s="179" t="s">
        <v>269</v>
      </c>
      <c r="B7" s="172"/>
      <c r="C7" s="180"/>
      <c r="D7" s="23">
        <v>74756817</v>
      </c>
      <c r="E7" s="29"/>
      <c r="F7" s="75"/>
      <c r="G7" s="19"/>
    </row>
    <row r="8" spans="1:7" ht="12.75" customHeight="1" x14ac:dyDescent="0.2">
      <c r="A8" s="179" t="s">
        <v>313</v>
      </c>
      <c r="B8" s="172"/>
      <c r="C8" s="180"/>
      <c r="D8" s="25">
        <f>SUM(D9:D145)</f>
        <v>3612540660</v>
      </c>
      <c r="E8" s="25">
        <f>SUM(E9:E145)</f>
        <v>3459802044</v>
      </c>
      <c r="F8" s="25">
        <f>SUM(F9:F145)</f>
        <v>33337054</v>
      </c>
      <c r="G8" s="25">
        <f>SUM(G9:G145)</f>
        <v>119401562</v>
      </c>
    </row>
    <row r="9" spans="1:7" ht="12" customHeight="1" x14ac:dyDescent="0.2">
      <c r="A9" s="58">
        <v>1</v>
      </c>
      <c r="B9" s="6" t="s">
        <v>3</v>
      </c>
      <c r="C9" s="7" t="s">
        <v>4</v>
      </c>
      <c r="D9" s="29">
        <f>E9+F9+G9</f>
        <v>18186476</v>
      </c>
      <c r="E9" s="29">
        <v>17438021</v>
      </c>
      <c r="F9" s="29">
        <v>748455</v>
      </c>
      <c r="G9" s="23"/>
    </row>
    <row r="10" spans="1:7" x14ac:dyDescent="0.2">
      <c r="A10" s="58">
        <v>2</v>
      </c>
      <c r="B10" s="9" t="s">
        <v>5</v>
      </c>
      <c r="C10" s="7" t="s">
        <v>6</v>
      </c>
      <c r="D10" s="29">
        <f t="shared" ref="D10:D73" si="1">E10+F10+G10</f>
        <v>18307306</v>
      </c>
      <c r="E10" s="29">
        <v>17808336</v>
      </c>
      <c r="F10" s="29">
        <v>498970</v>
      </c>
      <c r="G10" s="30"/>
    </row>
    <row r="11" spans="1:7" x14ac:dyDescent="0.2">
      <c r="A11" s="58">
        <v>3</v>
      </c>
      <c r="B11" s="10" t="s">
        <v>7</v>
      </c>
      <c r="C11" s="11" t="s">
        <v>8</v>
      </c>
      <c r="D11" s="29">
        <f t="shared" si="1"/>
        <v>51028669</v>
      </c>
      <c r="E11" s="29">
        <v>50404957</v>
      </c>
      <c r="F11" s="45">
        <v>623712</v>
      </c>
      <c r="G11" s="30"/>
    </row>
    <row r="12" spans="1:7" ht="14.25" customHeight="1" x14ac:dyDescent="0.2">
      <c r="A12" s="58">
        <v>4</v>
      </c>
      <c r="B12" s="6" t="s">
        <v>9</v>
      </c>
      <c r="C12" s="7" t="s">
        <v>10</v>
      </c>
      <c r="D12" s="29">
        <f t="shared" si="1"/>
        <v>19590367</v>
      </c>
      <c r="E12" s="29">
        <v>18841912</v>
      </c>
      <c r="F12" s="29">
        <v>748455</v>
      </c>
      <c r="G12" s="30"/>
    </row>
    <row r="13" spans="1:7" x14ac:dyDescent="0.2">
      <c r="A13" s="58">
        <v>5</v>
      </c>
      <c r="B13" s="6" t="s">
        <v>11</v>
      </c>
      <c r="C13" s="7" t="s">
        <v>12</v>
      </c>
      <c r="D13" s="29">
        <f t="shared" si="1"/>
        <v>0</v>
      </c>
      <c r="E13" s="29"/>
      <c r="F13" s="29"/>
      <c r="G13" s="30"/>
    </row>
    <row r="14" spans="1:7" x14ac:dyDescent="0.2">
      <c r="A14" s="58">
        <v>6</v>
      </c>
      <c r="B14" s="10" t="s">
        <v>13</v>
      </c>
      <c r="C14" s="11" t="s">
        <v>14</v>
      </c>
      <c r="D14" s="29">
        <f t="shared" si="1"/>
        <v>291349485</v>
      </c>
      <c r="E14" s="29">
        <v>286608450</v>
      </c>
      <c r="F14" s="45">
        <v>4741035</v>
      </c>
      <c r="G14" s="30"/>
    </row>
    <row r="15" spans="1:7" x14ac:dyDescent="0.2">
      <c r="A15" s="58">
        <v>7</v>
      </c>
      <c r="B15" s="12" t="s">
        <v>15</v>
      </c>
      <c r="C15" s="13" t="s">
        <v>16</v>
      </c>
      <c r="D15" s="29">
        <f t="shared" si="1"/>
        <v>0</v>
      </c>
      <c r="E15" s="29"/>
      <c r="F15" s="46"/>
      <c r="G15" s="30"/>
    </row>
    <row r="16" spans="1:7" x14ac:dyDescent="0.2">
      <c r="A16" s="58">
        <v>8</v>
      </c>
      <c r="B16" s="10" t="s">
        <v>17</v>
      </c>
      <c r="C16" s="11" t="s">
        <v>18</v>
      </c>
      <c r="D16" s="29">
        <f t="shared" si="1"/>
        <v>0</v>
      </c>
      <c r="E16" s="29"/>
      <c r="F16" s="45"/>
      <c r="G16" s="30"/>
    </row>
    <row r="17" spans="1:7" x14ac:dyDescent="0.2">
      <c r="A17" s="58">
        <v>9</v>
      </c>
      <c r="B17" s="10" t="s">
        <v>19</v>
      </c>
      <c r="C17" s="11" t="s">
        <v>20</v>
      </c>
      <c r="D17" s="29">
        <f t="shared" si="1"/>
        <v>20211506</v>
      </c>
      <c r="E17" s="29">
        <v>19837279</v>
      </c>
      <c r="F17" s="45">
        <v>374227</v>
      </c>
      <c r="G17" s="30"/>
    </row>
    <row r="18" spans="1:7" x14ac:dyDescent="0.2">
      <c r="A18" s="58">
        <v>10</v>
      </c>
      <c r="B18" s="10" t="s">
        <v>21</v>
      </c>
      <c r="C18" s="11" t="s">
        <v>22</v>
      </c>
      <c r="D18" s="29">
        <f t="shared" si="1"/>
        <v>0</v>
      </c>
      <c r="E18" s="29"/>
      <c r="F18" s="45"/>
      <c r="G18" s="30"/>
    </row>
    <row r="19" spans="1:7" x14ac:dyDescent="0.2">
      <c r="A19" s="58">
        <v>11</v>
      </c>
      <c r="B19" s="10" t="s">
        <v>23</v>
      </c>
      <c r="C19" s="11" t="s">
        <v>24</v>
      </c>
      <c r="D19" s="29">
        <f t="shared" si="1"/>
        <v>20343759</v>
      </c>
      <c r="E19" s="29">
        <v>20031903</v>
      </c>
      <c r="F19" s="45">
        <v>311856</v>
      </c>
      <c r="G19" s="30"/>
    </row>
    <row r="20" spans="1:7" x14ac:dyDescent="0.2">
      <c r="A20" s="58">
        <v>12</v>
      </c>
      <c r="B20" s="10" t="s">
        <v>25</v>
      </c>
      <c r="C20" s="11" t="s">
        <v>26</v>
      </c>
      <c r="D20" s="29">
        <f t="shared" si="1"/>
        <v>0</v>
      </c>
      <c r="E20" s="29"/>
      <c r="F20" s="45"/>
      <c r="G20" s="30"/>
    </row>
    <row r="21" spans="1:7" x14ac:dyDescent="0.2">
      <c r="A21" s="58">
        <v>13</v>
      </c>
      <c r="B21" s="90" t="s">
        <v>363</v>
      </c>
      <c r="C21" s="7" t="s">
        <v>362</v>
      </c>
      <c r="D21" s="29">
        <f t="shared" si="1"/>
        <v>0</v>
      </c>
      <c r="E21" s="29"/>
      <c r="F21" s="45"/>
      <c r="G21" s="30"/>
    </row>
    <row r="22" spans="1:7" x14ac:dyDescent="0.2">
      <c r="A22" s="58">
        <v>14</v>
      </c>
      <c r="B22" s="6" t="s">
        <v>27</v>
      </c>
      <c r="C22" s="11" t="s">
        <v>28</v>
      </c>
      <c r="D22" s="29">
        <f t="shared" si="1"/>
        <v>0</v>
      </c>
      <c r="E22" s="29"/>
      <c r="F22" s="45"/>
      <c r="G22" s="30"/>
    </row>
    <row r="23" spans="1:7" x14ac:dyDescent="0.2">
      <c r="A23" s="58">
        <v>15</v>
      </c>
      <c r="B23" s="10" t="s">
        <v>29</v>
      </c>
      <c r="C23" s="11" t="s">
        <v>30</v>
      </c>
      <c r="D23" s="29">
        <f t="shared" si="1"/>
        <v>0</v>
      </c>
      <c r="E23" s="29"/>
      <c r="F23" s="45"/>
      <c r="G23" s="30"/>
    </row>
    <row r="24" spans="1:7" x14ac:dyDescent="0.2">
      <c r="A24" s="58">
        <v>16</v>
      </c>
      <c r="B24" s="10" t="s">
        <v>31</v>
      </c>
      <c r="C24" s="11" t="s">
        <v>32</v>
      </c>
      <c r="D24" s="29">
        <f t="shared" si="1"/>
        <v>0</v>
      </c>
      <c r="E24" s="29"/>
      <c r="F24" s="45"/>
      <c r="G24" s="30"/>
    </row>
    <row r="25" spans="1:7" x14ac:dyDescent="0.2">
      <c r="A25" s="58">
        <v>17</v>
      </c>
      <c r="B25" s="10" t="s">
        <v>33</v>
      </c>
      <c r="C25" s="11" t="s">
        <v>34</v>
      </c>
      <c r="D25" s="29">
        <f t="shared" si="1"/>
        <v>0</v>
      </c>
      <c r="E25" s="29"/>
      <c r="F25" s="45"/>
      <c r="G25" s="30"/>
    </row>
    <row r="26" spans="1:7" x14ac:dyDescent="0.2">
      <c r="A26" s="58">
        <v>18</v>
      </c>
      <c r="B26" s="10" t="s">
        <v>35</v>
      </c>
      <c r="C26" s="11" t="s">
        <v>36</v>
      </c>
      <c r="D26" s="29">
        <f t="shared" si="1"/>
        <v>199469175</v>
      </c>
      <c r="E26" s="29">
        <v>197598038</v>
      </c>
      <c r="F26" s="45">
        <v>1871137</v>
      </c>
      <c r="G26" s="30"/>
    </row>
    <row r="27" spans="1:7" x14ac:dyDescent="0.2">
      <c r="A27" s="58">
        <v>19</v>
      </c>
      <c r="B27" s="6" t="s">
        <v>37</v>
      </c>
      <c r="C27" s="7" t="s">
        <v>38</v>
      </c>
      <c r="D27" s="29">
        <f t="shared" si="1"/>
        <v>0</v>
      </c>
      <c r="E27" s="29"/>
      <c r="F27" s="29"/>
      <c r="G27" s="30"/>
    </row>
    <row r="28" spans="1:7" x14ac:dyDescent="0.2">
      <c r="A28" s="58">
        <v>20</v>
      </c>
      <c r="B28" s="6" t="s">
        <v>39</v>
      </c>
      <c r="C28" s="7" t="s">
        <v>40</v>
      </c>
      <c r="D28" s="29">
        <f t="shared" si="1"/>
        <v>0</v>
      </c>
      <c r="E28" s="29"/>
      <c r="F28" s="29"/>
      <c r="G28" s="30"/>
    </row>
    <row r="29" spans="1:7" x14ac:dyDescent="0.2">
      <c r="A29" s="58">
        <v>21</v>
      </c>
      <c r="B29" s="6" t="s">
        <v>41</v>
      </c>
      <c r="C29" s="7" t="s">
        <v>42</v>
      </c>
      <c r="D29" s="29">
        <f t="shared" si="1"/>
        <v>0</v>
      </c>
      <c r="E29" s="29"/>
      <c r="F29" s="29"/>
      <c r="G29" s="30"/>
    </row>
    <row r="30" spans="1:7" x14ac:dyDescent="0.2">
      <c r="A30" s="58">
        <v>22</v>
      </c>
      <c r="B30" s="6" t="s">
        <v>43</v>
      </c>
      <c r="C30" s="7" t="s">
        <v>44</v>
      </c>
      <c r="D30" s="29">
        <f t="shared" si="1"/>
        <v>140087432</v>
      </c>
      <c r="E30" s="29">
        <v>138715265</v>
      </c>
      <c r="F30" s="29">
        <v>1372167</v>
      </c>
      <c r="G30" s="30"/>
    </row>
    <row r="31" spans="1:7" x14ac:dyDescent="0.2">
      <c r="A31" s="58">
        <v>23</v>
      </c>
      <c r="B31" s="10" t="s">
        <v>45</v>
      </c>
      <c r="C31" s="11" t="s">
        <v>46</v>
      </c>
      <c r="D31" s="29">
        <f t="shared" si="1"/>
        <v>27751317</v>
      </c>
      <c r="E31" s="29">
        <v>27295410</v>
      </c>
      <c r="F31" s="45">
        <v>455907</v>
      </c>
      <c r="G31" s="30"/>
    </row>
    <row r="32" spans="1:7" ht="12" customHeight="1" x14ac:dyDescent="0.2">
      <c r="A32" s="58">
        <v>24</v>
      </c>
      <c r="B32" s="10" t="s">
        <v>47</v>
      </c>
      <c r="C32" s="11" t="s">
        <v>48</v>
      </c>
      <c r="D32" s="29">
        <f t="shared" si="1"/>
        <v>0</v>
      </c>
      <c r="E32" s="29"/>
      <c r="F32" s="45"/>
      <c r="G32" s="30"/>
    </row>
    <row r="33" spans="1:7" ht="24" x14ac:dyDescent="0.2">
      <c r="A33" s="58">
        <v>25</v>
      </c>
      <c r="B33" s="10" t="s">
        <v>49</v>
      </c>
      <c r="C33" s="11" t="s">
        <v>50</v>
      </c>
      <c r="D33" s="29">
        <f t="shared" si="1"/>
        <v>0</v>
      </c>
      <c r="E33" s="29"/>
      <c r="F33" s="45"/>
      <c r="G33" s="30"/>
    </row>
    <row r="34" spans="1:7" x14ac:dyDescent="0.2">
      <c r="A34" s="58">
        <v>26</v>
      </c>
      <c r="B34" s="6" t="s">
        <v>51</v>
      </c>
      <c r="C34" s="13" t="s">
        <v>52</v>
      </c>
      <c r="D34" s="29">
        <f t="shared" si="1"/>
        <v>0</v>
      </c>
      <c r="E34" s="29"/>
      <c r="F34" s="46"/>
      <c r="G34" s="30"/>
    </row>
    <row r="35" spans="1:7" x14ac:dyDescent="0.2">
      <c r="A35" s="58">
        <v>27</v>
      </c>
      <c r="B35" s="10" t="s">
        <v>53</v>
      </c>
      <c r="C35" s="11" t="s">
        <v>54</v>
      </c>
      <c r="D35" s="29">
        <f t="shared" si="1"/>
        <v>0</v>
      </c>
      <c r="E35" s="29"/>
      <c r="F35" s="45"/>
      <c r="G35" s="30"/>
    </row>
    <row r="36" spans="1:7" ht="24" customHeight="1" x14ac:dyDescent="0.2">
      <c r="A36" s="58">
        <v>28</v>
      </c>
      <c r="B36" s="10" t="s">
        <v>55</v>
      </c>
      <c r="C36" s="11" t="s">
        <v>56</v>
      </c>
      <c r="D36" s="29">
        <f t="shared" si="1"/>
        <v>0</v>
      </c>
      <c r="E36" s="29"/>
      <c r="F36" s="45"/>
      <c r="G36" s="30"/>
    </row>
    <row r="37" spans="1:7" ht="12" customHeight="1" x14ac:dyDescent="0.2">
      <c r="A37" s="58">
        <v>29</v>
      </c>
      <c r="B37" s="9" t="s">
        <v>57</v>
      </c>
      <c r="C37" s="13" t="s">
        <v>58</v>
      </c>
      <c r="D37" s="29">
        <f t="shared" si="1"/>
        <v>0</v>
      </c>
      <c r="E37" s="29"/>
      <c r="F37" s="29"/>
      <c r="G37" s="30"/>
    </row>
    <row r="38" spans="1:7" ht="24" x14ac:dyDescent="0.2">
      <c r="A38" s="58">
        <v>30</v>
      </c>
      <c r="B38" s="6" t="s">
        <v>59</v>
      </c>
      <c r="C38" s="7" t="s">
        <v>60</v>
      </c>
      <c r="D38" s="29">
        <f t="shared" si="1"/>
        <v>258891831</v>
      </c>
      <c r="E38" s="29">
        <v>257644407</v>
      </c>
      <c r="F38" s="46">
        <v>1247424</v>
      </c>
      <c r="G38" s="30"/>
    </row>
    <row r="39" spans="1:7" x14ac:dyDescent="0.2">
      <c r="A39" s="58">
        <v>31</v>
      </c>
      <c r="B39" s="10" t="s">
        <v>61</v>
      </c>
      <c r="C39" s="11" t="s">
        <v>62</v>
      </c>
      <c r="D39" s="29">
        <f t="shared" si="1"/>
        <v>0</v>
      </c>
      <c r="E39" s="29"/>
      <c r="F39" s="29"/>
      <c r="G39" s="30"/>
    </row>
    <row r="40" spans="1:7" x14ac:dyDescent="0.2">
      <c r="A40" s="58">
        <v>32</v>
      </c>
      <c r="B40" s="9" t="s">
        <v>63</v>
      </c>
      <c r="C40" s="7" t="s">
        <v>64</v>
      </c>
      <c r="D40" s="29">
        <f t="shared" si="1"/>
        <v>207243121</v>
      </c>
      <c r="E40" s="29">
        <v>203188992</v>
      </c>
      <c r="F40" s="45">
        <v>4054129</v>
      </c>
      <c r="G40" s="30"/>
    </row>
    <row r="41" spans="1:7" x14ac:dyDescent="0.2">
      <c r="A41" s="58">
        <v>33</v>
      </c>
      <c r="B41" s="12" t="s">
        <v>65</v>
      </c>
      <c r="C41" s="13" t="s">
        <v>66</v>
      </c>
      <c r="D41" s="29">
        <f t="shared" si="1"/>
        <v>118958567</v>
      </c>
      <c r="E41" s="29">
        <v>118644655</v>
      </c>
      <c r="F41" s="29">
        <v>313912</v>
      </c>
      <c r="G41" s="30"/>
    </row>
    <row r="42" spans="1:7" x14ac:dyDescent="0.2">
      <c r="A42" s="58">
        <v>34</v>
      </c>
      <c r="B42" s="9" t="s">
        <v>67</v>
      </c>
      <c r="C42" s="7" t="s">
        <v>68</v>
      </c>
      <c r="D42" s="29">
        <f t="shared" si="1"/>
        <v>0</v>
      </c>
      <c r="E42" s="29"/>
      <c r="F42" s="46"/>
      <c r="G42" s="30"/>
    </row>
    <row r="43" spans="1:7" x14ac:dyDescent="0.2">
      <c r="A43" s="58">
        <v>35</v>
      </c>
      <c r="B43" s="10" t="s">
        <v>69</v>
      </c>
      <c r="C43" s="11" t="s">
        <v>70</v>
      </c>
      <c r="D43" s="29">
        <f t="shared" si="1"/>
        <v>72570871</v>
      </c>
      <c r="E43" s="29">
        <v>71883143</v>
      </c>
      <c r="F43" s="29">
        <v>687728</v>
      </c>
      <c r="G43" s="30"/>
    </row>
    <row r="44" spans="1:7" x14ac:dyDescent="0.2">
      <c r="A44" s="58">
        <v>36</v>
      </c>
      <c r="B44" s="9" t="s">
        <v>71</v>
      </c>
      <c r="C44" s="7" t="s">
        <v>72</v>
      </c>
      <c r="D44" s="29">
        <f t="shared" si="1"/>
        <v>28466491</v>
      </c>
      <c r="E44" s="29">
        <v>27718036</v>
      </c>
      <c r="F44" s="29">
        <v>748455</v>
      </c>
      <c r="G44" s="30"/>
    </row>
    <row r="45" spans="1:7" x14ac:dyDescent="0.2">
      <c r="A45" s="58">
        <v>37</v>
      </c>
      <c r="B45" s="6" t="s">
        <v>73</v>
      </c>
      <c r="C45" s="7" t="s">
        <v>74</v>
      </c>
      <c r="D45" s="29">
        <f t="shared" si="1"/>
        <v>0</v>
      </c>
      <c r="E45" s="29"/>
      <c r="F45" s="45"/>
      <c r="G45" s="30"/>
    </row>
    <row r="46" spans="1:7" x14ac:dyDescent="0.2">
      <c r="A46" s="58">
        <v>38</v>
      </c>
      <c r="B46" s="14" t="s">
        <v>75</v>
      </c>
      <c r="C46" s="15" t="s">
        <v>76</v>
      </c>
      <c r="D46" s="29">
        <f t="shared" si="1"/>
        <v>0</v>
      </c>
      <c r="E46" s="29"/>
      <c r="F46" s="29"/>
      <c r="G46" s="30"/>
    </row>
    <row r="47" spans="1:7" x14ac:dyDescent="0.2">
      <c r="A47" s="58">
        <v>39</v>
      </c>
      <c r="B47" s="6" t="s">
        <v>77</v>
      </c>
      <c r="C47" s="7" t="s">
        <v>78</v>
      </c>
      <c r="D47" s="29">
        <f t="shared" si="1"/>
        <v>16433375</v>
      </c>
      <c r="E47" s="29">
        <v>16121519</v>
      </c>
      <c r="F47" s="29">
        <v>311856</v>
      </c>
      <c r="G47" s="30"/>
    </row>
    <row r="48" spans="1:7" x14ac:dyDescent="0.2">
      <c r="A48" s="58">
        <v>40</v>
      </c>
      <c r="B48" s="12" t="s">
        <v>79</v>
      </c>
      <c r="C48" s="13" t="s">
        <v>80</v>
      </c>
      <c r="D48" s="29">
        <f t="shared" si="1"/>
        <v>27232212</v>
      </c>
      <c r="E48" s="29">
        <v>26920356</v>
      </c>
      <c r="F48" s="47">
        <v>311856</v>
      </c>
      <c r="G48" s="30"/>
    </row>
    <row r="49" spans="1:7" x14ac:dyDescent="0.2">
      <c r="A49" s="58">
        <v>41</v>
      </c>
      <c r="B49" s="10" t="s">
        <v>81</v>
      </c>
      <c r="C49" s="11" t="s">
        <v>82</v>
      </c>
      <c r="D49" s="29">
        <f t="shared" si="1"/>
        <v>0</v>
      </c>
      <c r="E49" s="29"/>
      <c r="F49" s="29"/>
      <c r="G49" s="30"/>
    </row>
    <row r="50" spans="1:7" x14ac:dyDescent="0.2">
      <c r="A50" s="58">
        <v>42</v>
      </c>
      <c r="B50" s="9" t="s">
        <v>83</v>
      </c>
      <c r="C50" s="7" t="s">
        <v>84</v>
      </c>
      <c r="D50" s="29">
        <f t="shared" si="1"/>
        <v>0</v>
      </c>
      <c r="E50" s="29"/>
      <c r="F50" s="46"/>
      <c r="G50" s="30"/>
    </row>
    <row r="51" spans="1:7" x14ac:dyDescent="0.2">
      <c r="A51" s="58">
        <v>43</v>
      </c>
      <c r="B51" s="10" t="s">
        <v>85</v>
      </c>
      <c r="C51" s="11" t="s">
        <v>86</v>
      </c>
      <c r="D51" s="29">
        <f t="shared" si="1"/>
        <v>355825134</v>
      </c>
      <c r="E51" s="29">
        <v>349650383</v>
      </c>
      <c r="F51" s="45">
        <v>6174751</v>
      </c>
      <c r="G51" s="30"/>
    </row>
    <row r="52" spans="1:7" x14ac:dyDescent="0.2">
      <c r="A52" s="58">
        <v>44</v>
      </c>
      <c r="B52" s="6" t="s">
        <v>87</v>
      </c>
      <c r="C52" s="7" t="s">
        <v>88</v>
      </c>
      <c r="D52" s="29">
        <f t="shared" si="1"/>
        <v>0</v>
      </c>
      <c r="E52" s="29"/>
      <c r="F52" s="29"/>
      <c r="G52" s="30"/>
    </row>
    <row r="53" spans="1:7" x14ac:dyDescent="0.2">
      <c r="A53" s="58">
        <v>45</v>
      </c>
      <c r="B53" s="6" t="s">
        <v>89</v>
      </c>
      <c r="C53" s="7" t="s">
        <v>90</v>
      </c>
      <c r="D53" s="29">
        <f t="shared" si="1"/>
        <v>0</v>
      </c>
      <c r="E53" s="29"/>
      <c r="F53" s="45"/>
      <c r="G53" s="30"/>
    </row>
    <row r="54" spans="1:7" x14ac:dyDescent="0.2">
      <c r="A54" s="58">
        <v>46</v>
      </c>
      <c r="B54" s="10" t="s">
        <v>91</v>
      </c>
      <c r="C54" s="11" t="s">
        <v>92</v>
      </c>
      <c r="D54" s="29">
        <f t="shared" si="1"/>
        <v>0</v>
      </c>
      <c r="E54" s="29"/>
      <c r="F54" s="29"/>
      <c r="G54" s="30"/>
    </row>
    <row r="55" spans="1:7" ht="10.5" customHeight="1" x14ac:dyDescent="0.2">
      <c r="A55" s="58">
        <v>47</v>
      </c>
      <c r="B55" s="10" t="s">
        <v>93</v>
      </c>
      <c r="C55" s="11" t="s">
        <v>94</v>
      </c>
      <c r="D55" s="29">
        <f t="shared" si="1"/>
        <v>27134835</v>
      </c>
      <c r="E55" s="29">
        <v>26698236</v>
      </c>
      <c r="F55" s="29">
        <v>436599</v>
      </c>
      <c r="G55" s="30"/>
    </row>
    <row r="56" spans="1:7" x14ac:dyDescent="0.2">
      <c r="A56" s="58">
        <v>48</v>
      </c>
      <c r="B56" s="9" t="s">
        <v>95</v>
      </c>
      <c r="C56" s="7" t="s">
        <v>96</v>
      </c>
      <c r="D56" s="29">
        <f t="shared" si="1"/>
        <v>34241299</v>
      </c>
      <c r="E56" s="29">
        <v>33991814</v>
      </c>
      <c r="F56" s="48">
        <v>249485</v>
      </c>
      <c r="G56" s="30"/>
    </row>
    <row r="57" spans="1:7" x14ac:dyDescent="0.2">
      <c r="A57" s="58">
        <v>49</v>
      </c>
      <c r="B57" s="10" t="s">
        <v>97</v>
      </c>
      <c r="C57" s="11" t="s">
        <v>98</v>
      </c>
      <c r="D57" s="29">
        <f t="shared" si="1"/>
        <v>0</v>
      </c>
      <c r="E57" s="29"/>
      <c r="F57" s="45"/>
      <c r="G57" s="30"/>
    </row>
    <row r="58" spans="1:7" x14ac:dyDescent="0.2">
      <c r="A58" s="58">
        <v>50</v>
      </c>
      <c r="B58" s="9" t="s">
        <v>99</v>
      </c>
      <c r="C58" s="7" t="s">
        <v>100</v>
      </c>
      <c r="D58" s="29">
        <f t="shared" si="1"/>
        <v>24221213</v>
      </c>
      <c r="E58" s="29">
        <v>23472758</v>
      </c>
      <c r="F58" s="29">
        <v>748455</v>
      </c>
      <c r="G58" s="30"/>
    </row>
    <row r="59" spans="1:7" ht="10.5" customHeight="1" x14ac:dyDescent="0.2">
      <c r="A59" s="58">
        <v>51</v>
      </c>
      <c r="B59" s="10" t="s">
        <v>101</v>
      </c>
      <c r="C59" s="11" t="s">
        <v>102</v>
      </c>
      <c r="D59" s="29">
        <f t="shared" si="1"/>
        <v>34298876</v>
      </c>
      <c r="E59" s="29">
        <v>33987020</v>
      </c>
      <c r="F59" s="45">
        <v>311856</v>
      </c>
      <c r="G59" s="30"/>
    </row>
    <row r="60" spans="1:7" x14ac:dyDescent="0.2">
      <c r="A60" s="58">
        <v>52</v>
      </c>
      <c r="B60" s="10" t="s">
        <v>103</v>
      </c>
      <c r="C60" s="11" t="s">
        <v>104</v>
      </c>
      <c r="D60" s="29">
        <f t="shared" si="1"/>
        <v>0</v>
      </c>
      <c r="E60" s="29"/>
      <c r="F60" s="29"/>
      <c r="G60" s="30"/>
    </row>
    <row r="61" spans="1:7" x14ac:dyDescent="0.2">
      <c r="A61" s="58">
        <v>53</v>
      </c>
      <c r="B61" s="10" t="s">
        <v>105</v>
      </c>
      <c r="C61" s="11" t="s">
        <v>106</v>
      </c>
      <c r="D61" s="29">
        <f t="shared" si="1"/>
        <v>0</v>
      </c>
      <c r="E61" s="29"/>
      <c r="F61" s="45"/>
      <c r="G61" s="30"/>
    </row>
    <row r="62" spans="1:7" x14ac:dyDescent="0.2">
      <c r="A62" s="58">
        <v>54</v>
      </c>
      <c r="B62" s="10" t="s">
        <v>107</v>
      </c>
      <c r="C62" s="11" t="s">
        <v>108</v>
      </c>
      <c r="D62" s="29">
        <f t="shared" si="1"/>
        <v>0</v>
      </c>
      <c r="E62" s="29"/>
      <c r="F62" s="45"/>
      <c r="G62" s="30"/>
    </row>
    <row r="63" spans="1:7" x14ac:dyDescent="0.2">
      <c r="A63" s="58">
        <v>55</v>
      </c>
      <c r="B63" s="10" t="s">
        <v>109</v>
      </c>
      <c r="C63" s="11" t="s">
        <v>110</v>
      </c>
      <c r="D63" s="29">
        <f t="shared" si="1"/>
        <v>0</v>
      </c>
      <c r="E63" s="29"/>
      <c r="F63" s="45"/>
      <c r="G63" s="30"/>
    </row>
    <row r="64" spans="1:7" ht="24" x14ac:dyDescent="0.2">
      <c r="A64" s="58">
        <v>56</v>
      </c>
      <c r="B64" s="10" t="s">
        <v>111</v>
      </c>
      <c r="C64" s="11" t="s">
        <v>112</v>
      </c>
      <c r="D64" s="29">
        <f t="shared" si="1"/>
        <v>0</v>
      </c>
      <c r="E64" s="29"/>
      <c r="F64" s="45"/>
      <c r="G64" s="30"/>
    </row>
    <row r="65" spans="1:7" ht="24" x14ac:dyDescent="0.2">
      <c r="A65" s="58">
        <v>57</v>
      </c>
      <c r="B65" s="9" t="s">
        <v>113</v>
      </c>
      <c r="C65" s="11" t="s">
        <v>114</v>
      </c>
      <c r="D65" s="29">
        <f t="shared" si="1"/>
        <v>0</v>
      </c>
      <c r="E65" s="29"/>
      <c r="F65" s="45"/>
      <c r="G65" s="30"/>
    </row>
    <row r="66" spans="1:7" ht="17.25" customHeight="1" x14ac:dyDescent="0.2">
      <c r="A66" s="58">
        <v>58</v>
      </c>
      <c r="B66" s="12" t="s">
        <v>115</v>
      </c>
      <c r="C66" s="13" t="s">
        <v>116</v>
      </c>
      <c r="D66" s="29">
        <f t="shared" si="1"/>
        <v>0</v>
      </c>
      <c r="E66" s="29"/>
      <c r="F66" s="45"/>
      <c r="G66" s="30"/>
    </row>
    <row r="67" spans="1:7" ht="15" customHeight="1" x14ac:dyDescent="0.2">
      <c r="A67" s="58">
        <v>59</v>
      </c>
      <c r="B67" s="9" t="s">
        <v>117</v>
      </c>
      <c r="C67" s="11" t="s">
        <v>118</v>
      </c>
      <c r="D67" s="29">
        <f t="shared" si="1"/>
        <v>0</v>
      </c>
      <c r="E67" s="29"/>
      <c r="F67" s="45"/>
      <c r="G67" s="30"/>
    </row>
    <row r="68" spans="1:7" ht="16.5" customHeight="1" x14ac:dyDescent="0.2">
      <c r="A68" s="58">
        <v>60</v>
      </c>
      <c r="B68" s="10" t="s">
        <v>119</v>
      </c>
      <c r="C68" s="11" t="s">
        <v>320</v>
      </c>
      <c r="D68" s="29">
        <f t="shared" si="1"/>
        <v>0</v>
      </c>
      <c r="E68" s="29"/>
      <c r="F68" s="46"/>
      <c r="G68" s="30"/>
    </row>
    <row r="69" spans="1:7" ht="17.25" customHeight="1" x14ac:dyDescent="0.2">
      <c r="A69" s="58">
        <v>61</v>
      </c>
      <c r="B69" s="6" t="s">
        <v>120</v>
      </c>
      <c r="C69" s="11" t="s">
        <v>121</v>
      </c>
      <c r="D69" s="29">
        <f t="shared" si="1"/>
        <v>0</v>
      </c>
      <c r="E69" s="29"/>
      <c r="F69" s="45"/>
      <c r="G69" s="30"/>
    </row>
    <row r="70" spans="1:7" ht="12.75" customHeight="1" x14ac:dyDescent="0.2">
      <c r="A70" s="58">
        <v>62</v>
      </c>
      <c r="B70" s="6" t="s">
        <v>122</v>
      </c>
      <c r="C70" s="11" t="s">
        <v>123</v>
      </c>
      <c r="D70" s="29">
        <f t="shared" si="1"/>
        <v>0</v>
      </c>
      <c r="E70" s="29"/>
      <c r="F70" s="45"/>
      <c r="G70" s="30"/>
    </row>
    <row r="71" spans="1:7" ht="27.75" customHeight="1" x14ac:dyDescent="0.2">
      <c r="A71" s="58">
        <v>63</v>
      </c>
      <c r="B71" s="9" t="s">
        <v>124</v>
      </c>
      <c r="C71" s="11" t="s">
        <v>125</v>
      </c>
      <c r="D71" s="29">
        <f t="shared" si="1"/>
        <v>0</v>
      </c>
      <c r="E71" s="29"/>
      <c r="F71" s="45"/>
      <c r="G71" s="30"/>
    </row>
    <row r="72" spans="1:7" x14ac:dyDescent="0.2">
      <c r="A72" s="58">
        <v>64</v>
      </c>
      <c r="B72" s="9" t="s">
        <v>126</v>
      </c>
      <c r="C72" s="7" t="s">
        <v>127</v>
      </c>
      <c r="D72" s="29">
        <f t="shared" si="1"/>
        <v>0</v>
      </c>
      <c r="E72" s="29"/>
      <c r="F72" s="45"/>
      <c r="G72" s="30"/>
    </row>
    <row r="73" spans="1:7" x14ac:dyDescent="0.2">
      <c r="A73" s="58">
        <v>65</v>
      </c>
      <c r="B73" s="9" t="s">
        <v>128</v>
      </c>
      <c r="C73" s="11" t="s">
        <v>129</v>
      </c>
      <c r="D73" s="29">
        <f t="shared" si="1"/>
        <v>0</v>
      </c>
      <c r="E73" s="29"/>
      <c r="F73" s="45"/>
      <c r="G73" s="30"/>
    </row>
    <row r="74" spans="1:7" ht="24" x14ac:dyDescent="0.2">
      <c r="A74" s="58">
        <v>66</v>
      </c>
      <c r="B74" s="9" t="s">
        <v>130</v>
      </c>
      <c r="C74" s="11" t="s">
        <v>131</v>
      </c>
      <c r="D74" s="29">
        <f t="shared" ref="D74:D137" si="2">E74+F74+G74</f>
        <v>0</v>
      </c>
      <c r="E74" s="29"/>
      <c r="F74" s="45"/>
      <c r="G74" s="30"/>
    </row>
    <row r="75" spans="1:7" ht="24" x14ac:dyDescent="0.2">
      <c r="A75" s="58">
        <v>67</v>
      </c>
      <c r="B75" s="6" t="s">
        <v>132</v>
      </c>
      <c r="C75" s="11" t="s">
        <v>133</v>
      </c>
      <c r="D75" s="29">
        <f t="shared" si="2"/>
        <v>0</v>
      </c>
      <c r="E75" s="29"/>
      <c r="F75" s="45"/>
      <c r="G75" s="30"/>
    </row>
    <row r="76" spans="1:7" ht="24" x14ac:dyDescent="0.2">
      <c r="A76" s="58">
        <v>68</v>
      </c>
      <c r="B76" s="9" t="s">
        <v>134</v>
      </c>
      <c r="C76" s="11" t="s">
        <v>135</v>
      </c>
      <c r="D76" s="29">
        <f t="shared" si="2"/>
        <v>0</v>
      </c>
      <c r="E76" s="29"/>
      <c r="F76" s="45"/>
      <c r="G76" s="30"/>
    </row>
    <row r="77" spans="1:7" ht="24" x14ac:dyDescent="0.2">
      <c r="A77" s="58">
        <v>69</v>
      </c>
      <c r="B77" s="9" t="s">
        <v>136</v>
      </c>
      <c r="C77" s="11" t="s">
        <v>137</v>
      </c>
      <c r="D77" s="29">
        <f t="shared" si="2"/>
        <v>0</v>
      </c>
      <c r="E77" s="29"/>
      <c r="F77" s="45"/>
      <c r="G77" s="30"/>
    </row>
    <row r="78" spans="1:7" ht="24" x14ac:dyDescent="0.2">
      <c r="A78" s="58">
        <v>70</v>
      </c>
      <c r="B78" s="6" t="s">
        <v>138</v>
      </c>
      <c r="C78" s="11" t="s">
        <v>139</v>
      </c>
      <c r="D78" s="29">
        <f t="shared" si="2"/>
        <v>0</v>
      </c>
      <c r="E78" s="29"/>
      <c r="F78" s="45"/>
      <c r="G78" s="30"/>
    </row>
    <row r="79" spans="1:7" ht="24" x14ac:dyDescent="0.2">
      <c r="A79" s="58">
        <v>71</v>
      </c>
      <c r="B79" s="6" t="s">
        <v>140</v>
      </c>
      <c r="C79" s="11" t="s">
        <v>141</v>
      </c>
      <c r="D79" s="29">
        <f t="shared" si="2"/>
        <v>0</v>
      </c>
      <c r="E79" s="29"/>
      <c r="F79" s="29"/>
      <c r="G79" s="30"/>
    </row>
    <row r="80" spans="1:7" ht="24" x14ac:dyDescent="0.2">
      <c r="A80" s="58">
        <v>72</v>
      </c>
      <c r="B80" s="6" t="s">
        <v>142</v>
      </c>
      <c r="C80" s="11" t="s">
        <v>143</v>
      </c>
      <c r="D80" s="29">
        <f t="shared" si="2"/>
        <v>0</v>
      </c>
      <c r="E80" s="29"/>
      <c r="F80" s="45"/>
      <c r="G80" s="30"/>
    </row>
    <row r="81" spans="1:7" x14ac:dyDescent="0.2">
      <c r="A81" s="58">
        <v>73</v>
      </c>
      <c r="B81" s="10" t="s">
        <v>144</v>
      </c>
      <c r="C81" s="11" t="s">
        <v>145</v>
      </c>
      <c r="D81" s="29">
        <f t="shared" si="2"/>
        <v>0</v>
      </c>
      <c r="E81" s="29"/>
      <c r="F81" s="45"/>
      <c r="G81" s="30"/>
    </row>
    <row r="82" spans="1:7" x14ac:dyDescent="0.2">
      <c r="A82" s="58">
        <v>74</v>
      </c>
      <c r="B82" s="6" t="s">
        <v>146</v>
      </c>
      <c r="C82" s="11" t="s">
        <v>147</v>
      </c>
      <c r="D82" s="29">
        <f t="shared" si="2"/>
        <v>0</v>
      </c>
      <c r="E82" s="29"/>
      <c r="F82" s="45"/>
      <c r="G82" s="30"/>
    </row>
    <row r="83" spans="1:7" x14ac:dyDescent="0.2">
      <c r="A83" s="58">
        <v>75</v>
      </c>
      <c r="B83" s="10" t="s">
        <v>148</v>
      </c>
      <c r="C83" s="11" t="s">
        <v>149</v>
      </c>
      <c r="D83" s="29">
        <f t="shared" si="2"/>
        <v>0</v>
      </c>
      <c r="E83" s="29"/>
      <c r="F83" s="45"/>
      <c r="G83" s="30"/>
    </row>
    <row r="84" spans="1:7" x14ac:dyDescent="0.2">
      <c r="A84" s="58">
        <v>76</v>
      </c>
      <c r="B84" s="12" t="s">
        <v>150</v>
      </c>
      <c r="C84" s="13" t="s">
        <v>151</v>
      </c>
      <c r="D84" s="29">
        <f t="shared" si="2"/>
        <v>0</v>
      </c>
      <c r="E84" s="29"/>
      <c r="F84" s="48"/>
      <c r="G84" s="30"/>
    </row>
    <row r="85" spans="1:7" x14ac:dyDescent="0.2">
      <c r="A85" s="58">
        <v>77</v>
      </c>
      <c r="B85" s="6" t="s">
        <v>152</v>
      </c>
      <c r="C85" s="11" t="s">
        <v>153</v>
      </c>
      <c r="D85" s="29">
        <f t="shared" si="2"/>
        <v>0</v>
      </c>
      <c r="E85" s="29"/>
      <c r="F85" s="45"/>
      <c r="G85" s="30"/>
    </row>
    <row r="86" spans="1:7" x14ac:dyDescent="0.2">
      <c r="A86" s="58">
        <v>78</v>
      </c>
      <c r="B86" s="12" t="s">
        <v>154</v>
      </c>
      <c r="C86" s="13" t="s">
        <v>155</v>
      </c>
      <c r="D86" s="29">
        <f t="shared" si="2"/>
        <v>0</v>
      </c>
      <c r="E86" s="29"/>
      <c r="F86" s="45"/>
      <c r="G86" s="30"/>
    </row>
    <row r="87" spans="1:7" x14ac:dyDescent="0.2">
      <c r="A87" s="58">
        <v>79</v>
      </c>
      <c r="B87" s="6" t="s">
        <v>156</v>
      </c>
      <c r="C87" s="11" t="s">
        <v>157</v>
      </c>
      <c r="D87" s="29">
        <f t="shared" si="2"/>
        <v>0</v>
      </c>
      <c r="E87" s="29"/>
      <c r="F87" s="45"/>
      <c r="G87" s="30"/>
    </row>
    <row r="88" spans="1:7" x14ac:dyDescent="0.2">
      <c r="A88" s="58">
        <v>80</v>
      </c>
      <c r="B88" s="12" t="s">
        <v>158</v>
      </c>
      <c r="C88" s="13" t="s">
        <v>159</v>
      </c>
      <c r="D88" s="29">
        <f t="shared" si="2"/>
        <v>0</v>
      </c>
      <c r="E88" s="29"/>
      <c r="F88" s="45"/>
      <c r="G88" s="30"/>
    </row>
    <row r="89" spans="1:7" x14ac:dyDescent="0.2">
      <c r="A89" s="58">
        <v>81</v>
      </c>
      <c r="B89" s="9" t="s">
        <v>160</v>
      </c>
      <c r="C89" s="11" t="s">
        <v>161</v>
      </c>
      <c r="D89" s="29">
        <f t="shared" si="2"/>
        <v>1204576042</v>
      </c>
      <c r="E89" s="29">
        <v>1084234801</v>
      </c>
      <c r="F89" s="45">
        <v>939679</v>
      </c>
      <c r="G89" s="30">
        <v>119401562</v>
      </c>
    </row>
    <row r="90" spans="1:7" x14ac:dyDescent="0.2">
      <c r="A90" s="58">
        <v>82</v>
      </c>
      <c r="B90" s="10" t="s">
        <v>162</v>
      </c>
      <c r="C90" s="11" t="s">
        <v>163</v>
      </c>
      <c r="D90" s="29">
        <f t="shared" si="2"/>
        <v>0</v>
      </c>
      <c r="E90" s="29"/>
      <c r="F90" s="45"/>
      <c r="G90" s="30"/>
    </row>
    <row r="91" spans="1:7" ht="24" x14ac:dyDescent="0.2">
      <c r="A91" s="58">
        <v>83</v>
      </c>
      <c r="B91" s="9" t="s">
        <v>164</v>
      </c>
      <c r="C91" s="7" t="s">
        <v>165</v>
      </c>
      <c r="D91" s="29">
        <f t="shared" si="2"/>
        <v>0</v>
      </c>
      <c r="E91" s="29"/>
      <c r="F91" s="45"/>
      <c r="G91" s="30"/>
    </row>
    <row r="92" spans="1:7" x14ac:dyDescent="0.2">
      <c r="A92" s="58">
        <v>84</v>
      </c>
      <c r="B92" s="9" t="s">
        <v>166</v>
      </c>
      <c r="C92" s="13" t="s">
        <v>167</v>
      </c>
      <c r="D92" s="29">
        <f t="shared" si="2"/>
        <v>0</v>
      </c>
      <c r="E92" s="29"/>
      <c r="F92" s="45"/>
      <c r="G92" s="30"/>
    </row>
    <row r="93" spans="1:7" x14ac:dyDescent="0.2">
      <c r="A93" s="58">
        <v>85</v>
      </c>
      <c r="B93" s="10" t="s">
        <v>168</v>
      </c>
      <c r="C93" s="11" t="s">
        <v>169</v>
      </c>
      <c r="D93" s="29">
        <f t="shared" si="2"/>
        <v>0</v>
      </c>
      <c r="E93" s="29"/>
      <c r="F93" s="45"/>
      <c r="G93" s="30"/>
    </row>
    <row r="94" spans="1:7" x14ac:dyDescent="0.2">
      <c r="A94" s="58">
        <v>86</v>
      </c>
      <c r="B94" s="9" t="s">
        <v>170</v>
      </c>
      <c r="C94" s="7" t="s">
        <v>171</v>
      </c>
      <c r="D94" s="29">
        <f t="shared" si="2"/>
        <v>15595648</v>
      </c>
      <c r="E94" s="29">
        <v>15408534</v>
      </c>
      <c r="F94" s="46">
        <v>187114</v>
      </c>
      <c r="G94" s="30"/>
    </row>
    <row r="95" spans="1:7" x14ac:dyDescent="0.2">
      <c r="A95" s="58">
        <v>87</v>
      </c>
      <c r="B95" s="10" t="s">
        <v>172</v>
      </c>
      <c r="C95" s="11" t="s">
        <v>173</v>
      </c>
      <c r="D95" s="29">
        <f t="shared" si="2"/>
        <v>0</v>
      </c>
      <c r="E95" s="29"/>
      <c r="F95" s="45"/>
      <c r="G95" s="30"/>
    </row>
    <row r="96" spans="1:7" x14ac:dyDescent="0.2">
      <c r="A96" s="58">
        <v>88</v>
      </c>
      <c r="B96" s="10" t="s">
        <v>174</v>
      </c>
      <c r="C96" s="11" t="s">
        <v>175</v>
      </c>
      <c r="D96" s="29">
        <f t="shared" si="2"/>
        <v>43667794</v>
      </c>
      <c r="E96" s="29">
        <v>43293567</v>
      </c>
      <c r="F96" s="45">
        <v>374227</v>
      </c>
      <c r="G96" s="30"/>
    </row>
    <row r="97" spans="1:7" ht="13.5" customHeight="1" x14ac:dyDescent="0.2">
      <c r="A97" s="58">
        <v>89</v>
      </c>
      <c r="B97" s="9" t="s">
        <v>176</v>
      </c>
      <c r="C97" s="13" t="s">
        <v>177</v>
      </c>
      <c r="D97" s="29">
        <f t="shared" si="2"/>
        <v>0</v>
      </c>
      <c r="E97" s="29"/>
      <c r="F97" s="46"/>
      <c r="G97" s="30"/>
    </row>
    <row r="98" spans="1:7" ht="14.25" customHeight="1" x14ac:dyDescent="0.2">
      <c r="A98" s="58">
        <v>90</v>
      </c>
      <c r="B98" s="9" t="s">
        <v>178</v>
      </c>
      <c r="C98" s="7" t="s">
        <v>179</v>
      </c>
      <c r="D98" s="29">
        <f t="shared" si="2"/>
        <v>23886554</v>
      </c>
      <c r="E98" s="29">
        <v>23072850</v>
      </c>
      <c r="F98" s="45">
        <v>813704</v>
      </c>
      <c r="G98" s="30"/>
    </row>
    <row r="99" spans="1:7" x14ac:dyDescent="0.2">
      <c r="A99" s="58">
        <v>91</v>
      </c>
      <c r="B99" s="6" t="s">
        <v>180</v>
      </c>
      <c r="C99" s="7" t="s">
        <v>181</v>
      </c>
      <c r="D99" s="29">
        <f t="shared" si="2"/>
        <v>47086668</v>
      </c>
      <c r="E99" s="29">
        <v>46837183</v>
      </c>
      <c r="F99" s="46">
        <v>249485</v>
      </c>
      <c r="G99" s="30"/>
    </row>
    <row r="100" spans="1:7" x14ac:dyDescent="0.2">
      <c r="A100" s="58">
        <v>92</v>
      </c>
      <c r="B100" s="6" t="s">
        <v>182</v>
      </c>
      <c r="C100" s="7" t="s">
        <v>183</v>
      </c>
      <c r="D100" s="29">
        <f t="shared" si="2"/>
        <v>39561420</v>
      </c>
      <c r="E100" s="29">
        <v>39249564</v>
      </c>
      <c r="F100" s="45">
        <v>311856</v>
      </c>
      <c r="G100" s="30"/>
    </row>
    <row r="101" spans="1:7" x14ac:dyDescent="0.2">
      <c r="A101" s="58">
        <v>93</v>
      </c>
      <c r="B101" s="10" t="s">
        <v>184</v>
      </c>
      <c r="C101" s="11" t="s">
        <v>185</v>
      </c>
      <c r="D101" s="29">
        <f t="shared" si="2"/>
        <v>0</v>
      </c>
      <c r="E101" s="29"/>
      <c r="F101" s="45"/>
      <c r="G101" s="30"/>
    </row>
    <row r="102" spans="1:7" x14ac:dyDescent="0.2">
      <c r="A102" s="58">
        <v>94</v>
      </c>
      <c r="B102" s="12" t="s">
        <v>186</v>
      </c>
      <c r="C102" s="13" t="s">
        <v>187</v>
      </c>
      <c r="D102" s="29">
        <f t="shared" si="2"/>
        <v>23708067.000000004</v>
      </c>
      <c r="E102" s="29">
        <v>22959612.000000004</v>
      </c>
      <c r="F102" s="29">
        <v>748455</v>
      </c>
      <c r="G102" s="30"/>
    </row>
    <row r="103" spans="1:7" x14ac:dyDescent="0.2">
      <c r="A103" s="58">
        <v>95</v>
      </c>
      <c r="B103" s="6" t="s">
        <v>188</v>
      </c>
      <c r="C103" s="7" t="s">
        <v>189</v>
      </c>
      <c r="D103" s="29">
        <f t="shared" si="2"/>
        <v>0</v>
      </c>
      <c r="E103" s="29"/>
      <c r="F103" s="46"/>
      <c r="G103" s="30"/>
    </row>
    <row r="104" spans="1:7" x14ac:dyDescent="0.2">
      <c r="A104" s="58">
        <v>96</v>
      </c>
      <c r="B104" s="9" t="s">
        <v>190</v>
      </c>
      <c r="C104" s="7" t="s">
        <v>191</v>
      </c>
      <c r="D104" s="29">
        <f t="shared" si="2"/>
        <v>96904064</v>
      </c>
      <c r="E104" s="29">
        <v>96030867</v>
      </c>
      <c r="F104" s="45">
        <v>873197</v>
      </c>
      <c r="G104" s="30"/>
    </row>
    <row r="105" spans="1:7" x14ac:dyDescent="0.2">
      <c r="A105" s="58">
        <v>97</v>
      </c>
      <c r="B105" s="10" t="s">
        <v>192</v>
      </c>
      <c r="C105" s="11" t="s">
        <v>193</v>
      </c>
      <c r="D105" s="29">
        <f t="shared" si="2"/>
        <v>17418851</v>
      </c>
      <c r="E105" s="29">
        <v>17231737</v>
      </c>
      <c r="F105" s="49">
        <v>187114</v>
      </c>
      <c r="G105" s="30"/>
    </row>
    <row r="106" spans="1:7" x14ac:dyDescent="0.2">
      <c r="A106" s="58">
        <v>98</v>
      </c>
      <c r="B106" s="10" t="s">
        <v>194</v>
      </c>
      <c r="C106" s="11" t="s">
        <v>195</v>
      </c>
      <c r="D106" s="29">
        <f t="shared" si="2"/>
        <v>25245239</v>
      </c>
      <c r="E106" s="29">
        <v>25058125</v>
      </c>
      <c r="F106" s="45">
        <v>187114</v>
      </c>
      <c r="G106" s="30"/>
    </row>
    <row r="107" spans="1:7" x14ac:dyDescent="0.2">
      <c r="A107" s="58">
        <v>99</v>
      </c>
      <c r="B107" s="6" t="s">
        <v>196</v>
      </c>
      <c r="C107" s="7" t="s">
        <v>197</v>
      </c>
      <c r="D107" s="29">
        <f t="shared" si="2"/>
        <v>43788430</v>
      </c>
      <c r="E107" s="29">
        <v>42852862</v>
      </c>
      <c r="F107" s="45">
        <v>935568</v>
      </c>
      <c r="G107" s="30"/>
    </row>
    <row r="108" spans="1:7" x14ac:dyDescent="0.2">
      <c r="A108" s="58">
        <v>100</v>
      </c>
      <c r="B108" s="9" t="s">
        <v>198</v>
      </c>
      <c r="C108" s="7" t="s">
        <v>199</v>
      </c>
      <c r="D108" s="29">
        <f t="shared" si="2"/>
        <v>19258566</v>
      </c>
      <c r="E108" s="29">
        <v>19071452</v>
      </c>
      <c r="F108" s="46">
        <v>187114</v>
      </c>
      <c r="G108" s="30"/>
    </row>
    <row r="109" spans="1:7" x14ac:dyDescent="0.2">
      <c r="A109" s="58">
        <v>101</v>
      </c>
      <c r="B109" s="6" t="s">
        <v>200</v>
      </c>
      <c r="C109" s="11" t="s">
        <v>201</v>
      </c>
      <c r="D109" s="29">
        <f t="shared" si="2"/>
        <v>0</v>
      </c>
      <c r="E109" s="29"/>
      <c r="F109" s="29"/>
      <c r="G109" s="30"/>
    </row>
    <row r="110" spans="1:7" x14ac:dyDescent="0.2">
      <c r="A110" s="58">
        <v>102</v>
      </c>
      <c r="B110" s="6" t="s">
        <v>202</v>
      </c>
      <c r="C110" s="7" t="s">
        <v>203</v>
      </c>
      <c r="D110" s="29">
        <f t="shared" si="2"/>
        <v>0</v>
      </c>
      <c r="E110" s="29"/>
      <c r="F110" s="29"/>
      <c r="G110" s="30"/>
    </row>
    <row r="111" spans="1:7" x14ac:dyDescent="0.2">
      <c r="A111" s="58">
        <v>103</v>
      </c>
      <c r="B111" s="10" t="s">
        <v>204</v>
      </c>
      <c r="C111" s="11" t="s">
        <v>205</v>
      </c>
      <c r="D111" s="29">
        <f t="shared" si="2"/>
        <v>0</v>
      </c>
      <c r="E111" s="29"/>
      <c r="F111" s="29"/>
      <c r="G111" s="30"/>
    </row>
    <row r="112" spans="1:7" x14ac:dyDescent="0.2">
      <c r="A112" s="58">
        <v>104</v>
      </c>
      <c r="B112" s="10" t="s">
        <v>206</v>
      </c>
      <c r="C112" s="11" t="s">
        <v>207</v>
      </c>
      <c r="D112" s="29">
        <f t="shared" si="2"/>
        <v>0</v>
      </c>
      <c r="E112" s="29"/>
      <c r="F112" s="45"/>
      <c r="G112" s="30"/>
    </row>
    <row r="113" spans="1:7" x14ac:dyDescent="0.2">
      <c r="A113" s="58">
        <v>105</v>
      </c>
      <c r="B113" s="10" t="s">
        <v>208</v>
      </c>
      <c r="C113" s="11" t="s">
        <v>209</v>
      </c>
      <c r="D113" s="29">
        <f t="shared" si="2"/>
        <v>0</v>
      </c>
      <c r="E113" s="29"/>
      <c r="F113" s="46"/>
      <c r="G113" s="30"/>
    </row>
    <row r="114" spans="1:7" ht="24" x14ac:dyDescent="0.2">
      <c r="A114" s="58">
        <v>106</v>
      </c>
      <c r="B114" s="10" t="s">
        <v>210</v>
      </c>
      <c r="C114" s="11" t="s">
        <v>211</v>
      </c>
      <c r="D114" s="29">
        <f t="shared" si="2"/>
        <v>0</v>
      </c>
      <c r="E114" s="29"/>
      <c r="F114" s="29"/>
      <c r="G114" s="30"/>
    </row>
    <row r="115" spans="1:7" x14ac:dyDescent="0.2">
      <c r="A115" s="58">
        <v>107</v>
      </c>
      <c r="B115" s="10" t="s">
        <v>212</v>
      </c>
      <c r="C115" s="11" t="s">
        <v>213</v>
      </c>
      <c r="D115" s="29">
        <f t="shared" si="2"/>
        <v>0</v>
      </c>
      <c r="E115" s="29"/>
      <c r="F115" s="29"/>
      <c r="G115" s="30"/>
    </row>
    <row r="116" spans="1:7" x14ac:dyDescent="0.2">
      <c r="A116" s="58">
        <v>108</v>
      </c>
      <c r="B116" s="10" t="s">
        <v>214</v>
      </c>
      <c r="C116" s="11" t="s">
        <v>215</v>
      </c>
      <c r="D116" s="29">
        <f t="shared" si="2"/>
        <v>0</v>
      </c>
      <c r="E116" s="29"/>
      <c r="F116" s="45"/>
      <c r="G116" s="30"/>
    </row>
    <row r="117" spans="1:7" ht="12" customHeight="1" x14ac:dyDescent="0.2">
      <c r="A117" s="58">
        <v>109</v>
      </c>
      <c r="B117" s="16" t="s">
        <v>216</v>
      </c>
      <c r="C117" s="17" t="s">
        <v>217</v>
      </c>
      <c r="D117" s="29">
        <f t="shared" si="2"/>
        <v>0</v>
      </c>
      <c r="E117" s="29"/>
      <c r="F117" s="45"/>
      <c r="G117" s="30"/>
    </row>
    <row r="118" spans="1:7" x14ac:dyDescent="0.2">
      <c r="A118" s="58">
        <v>110</v>
      </c>
      <c r="B118" s="16" t="s">
        <v>361</v>
      </c>
      <c r="C118" s="17" t="s">
        <v>321</v>
      </c>
      <c r="D118" s="29">
        <f t="shared" si="2"/>
        <v>0</v>
      </c>
      <c r="E118" s="29"/>
      <c r="F118" s="29"/>
      <c r="G118" s="30"/>
    </row>
    <row r="119" spans="1:7" x14ac:dyDescent="0.2">
      <c r="A119" s="58">
        <v>111</v>
      </c>
      <c r="B119" s="9" t="s">
        <v>218</v>
      </c>
      <c r="C119" s="7" t="s">
        <v>219</v>
      </c>
      <c r="D119" s="29">
        <f t="shared" si="2"/>
        <v>0</v>
      </c>
      <c r="E119" s="29"/>
      <c r="F119" s="29"/>
      <c r="G119" s="30"/>
    </row>
    <row r="120" spans="1:7" x14ac:dyDescent="0.2">
      <c r="A120" s="58">
        <v>112</v>
      </c>
      <c r="B120" s="10" t="s">
        <v>220</v>
      </c>
      <c r="C120" s="11" t="s">
        <v>221</v>
      </c>
      <c r="D120" s="29">
        <f t="shared" si="2"/>
        <v>0</v>
      </c>
      <c r="E120" s="29"/>
      <c r="F120" s="45"/>
      <c r="G120" s="30"/>
    </row>
    <row r="121" spans="1:7" x14ac:dyDescent="0.2">
      <c r="A121" s="58">
        <v>113</v>
      </c>
      <c r="B121" s="6" t="s">
        <v>222</v>
      </c>
      <c r="C121" s="18" t="s">
        <v>223</v>
      </c>
      <c r="D121" s="29">
        <f t="shared" si="2"/>
        <v>0</v>
      </c>
      <c r="E121" s="29"/>
      <c r="F121" s="29"/>
      <c r="G121" s="30"/>
    </row>
    <row r="122" spans="1:7" ht="24" x14ac:dyDescent="0.2">
      <c r="A122" s="58">
        <v>114</v>
      </c>
      <c r="B122" s="10" t="s">
        <v>224</v>
      </c>
      <c r="C122" s="11" t="s">
        <v>225</v>
      </c>
      <c r="D122" s="29">
        <f t="shared" si="2"/>
        <v>0</v>
      </c>
      <c r="E122" s="29"/>
      <c r="F122" s="45"/>
      <c r="G122" s="30"/>
    </row>
    <row r="123" spans="1:7" ht="13.5" customHeight="1" x14ac:dyDescent="0.2">
      <c r="A123" s="58">
        <v>115</v>
      </c>
      <c r="B123" s="10" t="s">
        <v>226</v>
      </c>
      <c r="C123" s="11" t="s">
        <v>227</v>
      </c>
      <c r="D123" s="29">
        <f t="shared" si="2"/>
        <v>0</v>
      </c>
      <c r="E123" s="29"/>
      <c r="F123" s="45"/>
      <c r="G123" s="30"/>
    </row>
    <row r="124" spans="1:7" x14ac:dyDescent="0.2">
      <c r="A124" s="58">
        <v>116</v>
      </c>
      <c r="B124" s="9" t="s">
        <v>228</v>
      </c>
      <c r="C124" s="11" t="s">
        <v>229</v>
      </c>
      <c r="D124" s="29">
        <f t="shared" si="2"/>
        <v>0</v>
      </c>
      <c r="E124" s="29"/>
      <c r="F124" s="45"/>
      <c r="G124" s="30"/>
    </row>
    <row r="125" spans="1:7" x14ac:dyDescent="0.2">
      <c r="A125" s="58">
        <v>117</v>
      </c>
      <c r="B125" s="9" t="s">
        <v>230</v>
      </c>
      <c r="C125" s="11" t="s">
        <v>231</v>
      </c>
      <c r="D125" s="29">
        <f t="shared" si="2"/>
        <v>0</v>
      </c>
      <c r="E125" s="29"/>
      <c r="F125" s="45"/>
      <c r="G125" s="30"/>
    </row>
    <row r="126" spans="1:7" x14ac:dyDescent="0.2">
      <c r="A126" s="58">
        <v>118</v>
      </c>
      <c r="B126" s="9" t="s">
        <v>232</v>
      </c>
      <c r="C126" s="11" t="s">
        <v>233</v>
      </c>
      <c r="D126" s="29">
        <f t="shared" si="2"/>
        <v>0</v>
      </c>
      <c r="E126" s="29"/>
      <c r="F126" s="45"/>
      <c r="G126" s="30"/>
    </row>
    <row r="127" spans="1:7" ht="12.75" customHeight="1" x14ac:dyDescent="0.2">
      <c r="A127" s="58">
        <v>119</v>
      </c>
      <c r="B127" s="6" t="s">
        <v>234</v>
      </c>
      <c r="C127" s="7" t="s">
        <v>235</v>
      </c>
      <c r="D127" s="29">
        <f t="shared" si="2"/>
        <v>0</v>
      </c>
      <c r="E127" s="29"/>
      <c r="F127" s="45"/>
      <c r="G127" s="30"/>
    </row>
    <row r="128" spans="1:7" x14ac:dyDescent="0.2">
      <c r="A128" s="58">
        <v>120</v>
      </c>
      <c r="B128" s="9" t="s">
        <v>236</v>
      </c>
      <c r="C128" s="7" t="s">
        <v>237</v>
      </c>
      <c r="D128" s="29">
        <f t="shared" si="2"/>
        <v>0</v>
      </c>
      <c r="E128" s="29"/>
      <c r="F128" s="50"/>
      <c r="G128" s="30"/>
    </row>
    <row r="129" spans="1:7" x14ac:dyDescent="0.2">
      <c r="A129" s="58">
        <v>121</v>
      </c>
      <c r="B129" s="10" t="s">
        <v>238</v>
      </c>
      <c r="C129" s="11" t="s">
        <v>239</v>
      </c>
      <c r="D129" s="29">
        <f t="shared" si="2"/>
        <v>0</v>
      </c>
      <c r="E129" s="29"/>
      <c r="F129" s="29"/>
      <c r="G129" s="30"/>
    </row>
    <row r="130" spans="1:7" x14ac:dyDescent="0.2">
      <c r="A130" s="58">
        <v>122</v>
      </c>
      <c r="B130" s="10" t="s">
        <v>240</v>
      </c>
      <c r="C130" s="11" t="s">
        <v>241</v>
      </c>
      <c r="D130" s="29">
        <f t="shared" si="2"/>
        <v>0</v>
      </c>
      <c r="E130" s="29"/>
      <c r="F130" s="45"/>
      <c r="G130" s="30"/>
    </row>
    <row r="131" spans="1:7" x14ac:dyDescent="0.2">
      <c r="A131" s="58">
        <v>123</v>
      </c>
      <c r="B131" s="10" t="s">
        <v>242</v>
      </c>
      <c r="C131" s="11" t="s">
        <v>322</v>
      </c>
      <c r="D131" s="29">
        <f t="shared" si="2"/>
        <v>0</v>
      </c>
      <c r="E131" s="29"/>
      <c r="F131" s="45"/>
      <c r="G131" s="30"/>
    </row>
    <row r="132" spans="1:7" x14ac:dyDescent="0.2">
      <c r="A132" s="58">
        <v>124</v>
      </c>
      <c r="B132" s="10" t="s">
        <v>243</v>
      </c>
      <c r="C132" s="11" t="s">
        <v>244</v>
      </c>
      <c r="D132" s="29">
        <f t="shared" si="2"/>
        <v>0</v>
      </c>
      <c r="E132" s="29"/>
      <c r="F132" s="45"/>
      <c r="G132" s="30"/>
    </row>
    <row r="133" spans="1:7" ht="21.75" customHeight="1" x14ac:dyDescent="0.2">
      <c r="A133" s="58">
        <v>125</v>
      </c>
      <c r="B133" s="10" t="s">
        <v>245</v>
      </c>
      <c r="C133" s="11" t="s">
        <v>246</v>
      </c>
      <c r="D133" s="29">
        <f t="shared" si="2"/>
        <v>0</v>
      </c>
      <c r="E133" s="29"/>
      <c r="F133" s="45"/>
      <c r="G133" s="30"/>
    </row>
    <row r="134" spans="1:7" x14ac:dyDescent="0.2">
      <c r="A134" s="58">
        <v>126</v>
      </c>
      <c r="B134" s="6" t="s">
        <v>247</v>
      </c>
      <c r="C134" s="7" t="s">
        <v>248</v>
      </c>
      <c r="D134" s="29">
        <f t="shared" si="2"/>
        <v>0</v>
      </c>
      <c r="E134" s="29"/>
      <c r="F134" s="45"/>
      <c r="G134" s="30"/>
    </row>
    <row r="135" spans="1:7" x14ac:dyDescent="0.2">
      <c r="A135" s="58">
        <v>127</v>
      </c>
      <c r="B135" s="10" t="s">
        <v>249</v>
      </c>
      <c r="C135" s="11" t="s">
        <v>250</v>
      </c>
      <c r="D135" s="29">
        <f t="shared" si="2"/>
        <v>0</v>
      </c>
      <c r="E135" s="29"/>
      <c r="F135" s="46"/>
      <c r="G135" s="30"/>
    </row>
    <row r="136" spans="1:7" x14ac:dyDescent="0.2">
      <c r="A136" s="58">
        <v>128</v>
      </c>
      <c r="B136" s="6" t="s">
        <v>251</v>
      </c>
      <c r="C136" s="11" t="s">
        <v>323</v>
      </c>
      <c r="D136" s="29">
        <f t="shared" si="2"/>
        <v>0</v>
      </c>
      <c r="E136" s="29"/>
      <c r="F136" s="45"/>
      <c r="G136" s="30"/>
    </row>
    <row r="137" spans="1:7" ht="24" customHeight="1" x14ac:dyDescent="0.2">
      <c r="A137" s="58">
        <v>129</v>
      </c>
      <c r="B137" s="12" t="s">
        <v>252</v>
      </c>
      <c r="C137" s="13" t="s">
        <v>253</v>
      </c>
      <c r="D137" s="29">
        <f t="shared" si="2"/>
        <v>0</v>
      </c>
      <c r="E137" s="29"/>
      <c r="F137" s="29"/>
      <c r="G137" s="30"/>
    </row>
    <row r="138" spans="1:7" x14ac:dyDescent="0.2">
      <c r="A138" s="58">
        <v>130</v>
      </c>
      <c r="B138" s="10" t="s">
        <v>254</v>
      </c>
      <c r="C138" s="11" t="s">
        <v>255</v>
      </c>
      <c r="D138" s="29">
        <f t="shared" ref="D138:D145" si="3">E138+F138+G138</f>
        <v>0</v>
      </c>
      <c r="E138" s="29"/>
      <c r="F138" s="29"/>
      <c r="G138" s="30"/>
    </row>
    <row r="139" spans="1:7" x14ac:dyDescent="0.2">
      <c r="A139" s="58">
        <v>131</v>
      </c>
      <c r="B139" s="10" t="s">
        <v>256</v>
      </c>
      <c r="C139" s="11" t="s">
        <v>257</v>
      </c>
      <c r="D139" s="29">
        <f t="shared" si="3"/>
        <v>0</v>
      </c>
      <c r="E139" s="29"/>
      <c r="F139" s="45"/>
      <c r="G139" s="30"/>
    </row>
    <row r="140" spans="1:7" x14ac:dyDescent="0.2">
      <c r="A140" s="58">
        <v>132</v>
      </c>
      <c r="B140" s="10" t="s">
        <v>258</v>
      </c>
      <c r="C140" s="11" t="s">
        <v>259</v>
      </c>
      <c r="D140" s="29">
        <f t="shared" si="3"/>
        <v>0</v>
      </c>
      <c r="E140" s="29"/>
      <c r="F140" s="45"/>
      <c r="G140" s="30"/>
    </row>
    <row r="141" spans="1:7" ht="13.5" customHeight="1" x14ac:dyDescent="0.2">
      <c r="A141" s="58">
        <v>133</v>
      </c>
      <c r="B141" s="12" t="s">
        <v>260</v>
      </c>
      <c r="C141" s="13" t="s">
        <v>324</v>
      </c>
      <c r="D141" s="29">
        <f t="shared" si="3"/>
        <v>0</v>
      </c>
      <c r="E141" s="29"/>
      <c r="F141" s="45"/>
      <c r="G141" s="30"/>
    </row>
    <row r="142" spans="1:7" x14ac:dyDescent="0.2">
      <c r="A142" s="58">
        <v>134</v>
      </c>
      <c r="B142" s="9" t="s">
        <v>261</v>
      </c>
      <c r="C142" s="13" t="s">
        <v>262</v>
      </c>
      <c r="D142" s="29">
        <f t="shared" si="3"/>
        <v>0</v>
      </c>
      <c r="E142" s="29"/>
      <c r="F142" s="45"/>
      <c r="G142" s="30"/>
    </row>
    <row r="143" spans="1:7" x14ac:dyDescent="0.2">
      <c r="A143" s="58">
        <v>135</v>
      </c>
      <c r="B143" s="10" t="s">
        <v>263</v>
      </c>
      <c r="C143" s="11" t="s">
        <v>264</v>
      </c>
      <c r="D143" s="29">
        <f t="shared" si="3"/>
        <v>0</v>
      </c>
      <c r="E143" s="29"/>
      <c r="F143" s="45"/>
      <c r="G143" s="30"/>
    </row>
    <row r="144" spans="1:7" x14ac:dyDescent="0.2">
      <c r="A144" s="58">
        <v>136</v>
      </c>
      <c r="B144" s="6" t="s">
        <v>265</v>
      </c>
      <c r="C144" s="7" t="s">
        <v>266</v>
      </c>
      <c r="D144" s="29">
        <f t="shared" si="3"/>
        <v>0</v>
      </c>
      <c r="E144" s="29"/>
      <c r="F144" s="29"/>
      <c r="G144" s="30"/>
    </row>
    <row r="145" spans="1:7" ht="10.5" customHeight="1" x14ac:dyDescent="0.2">
      <c r="A145" s="58">
        <v>137</v>
      </c>
      <c r="B145" s="76" t="s">
        <v>267</v>
      </c>
      <c r="C145" s="69" t="s">
        <v>268</v>
      </c>
      <c r="D145" s="29">
        <f t="shared" si="3"/>
        <v>0</v>
      </c>
      <c r="E145" s="29"/>
      <c r="F145" s="45"/>
      <c r="G145" s="30"/>
    </row>
  </sheetData>
  <mergeCells count="8">
    <mergeCell ref="A7:C7"/>
    <mergeCell ref="A8:C8"/>
    <mergeCell ref="A2:G2"/>
    <mergeCell ref="A4:A5"/>
    <mergeCell ref="B4:B5"/>
    <mergeCell ref="C4:C5"/>
    <mergeCell ref="D4:G4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19" sqref="D19:D20"/>
    </sheetView>
  </sheetViews>
  <sheetFormatPr defaultRowHeight="12" x14ac:dyDescent="0.2"/>
  <cols>
    <col min="1" max="1" width="4" style="31" customWidth="1"/>
    <col min="2" max="2" width="9.28515625" style="31" customWidth="1"/>
    <col min="3" max="3" width="30.42578125" style="26" customWidth="1"/>
    <col min="4" max="7" width="13.28515625" style="31" customWidth="1"/>
    <col min="8" max="8" width="11.28515625" style="31" customWidth="1"/>
    <col min="9" max="9" width="12.5703125" style="31" customWidth="1"/>
    <col min="10" max="16384" width="9.140625" style="33"/>
  </cols>
  <sheetData>
    <row r="2" spans="1:9" ht="15.75" customHeight="1" x14ac:dyDescent="0.2">
      <c r="A2" s="182" t="s">
        <v>326</v>
      </c>
      <c r="B2" s="182"/>
      <c r="C2" s="182"/>
      <c r="D2" s="182"/>
      <c r="E2" s="182"/>
      <c r="F2" s="182"/>
      <c r="G2" s="182"/>
      <c r="H2" s="182"/>
      <c r="I2" s="182"/>
    </row>
    <row r="3" spans="1:9" x14ac:dyDescent="0.2">
      <c r="C3" s="53"/>
      <c r="I3" s="33" t="s">
        <v>293</v>
      </c>
    </row>
    <row r="4" spans="1:9" ht="87" customHeight="1" x14ac:dyDescent="0.2">
      <c r="A4" s="59" t="s">
        <v>0</v>
      </c>
      <c r="B4" s="59" t="s">
        <v>1</v>
      </c>
      <c r="C4" s="59" t="s">
        <v>2</v>
      </c>
      <c r="D4" s="75" t="s">
        <v>270</v>
      </c>
      <c r="E4" s="86" t="s">
        <v>344</v>
      </c>
      <c r="F4" s="86" t="s">
        <v>307</v>
      </c>
      <c r="G4" s="86" t="s">
        <v>345</v>
      </c>
      <c r="H4" s="86" t="s">
        <v>286</v>
      </c>
      <c r="I4" s="86" t="s">
        <v>346</v>
      </c>
    </row>
    <row r="5" spans="1:9" s="34" customFormat="1" ht="12.75" customHeight="1" x14ac:dyDescent="0.2">
      <c r="A5" s="181" t="s">
        <v>270</v>
      </c>
      <c r="B5" s="181"/>
      <c r="C5" s="181"/>
      <c r="D5" s="24">
        <f>D7+D6</f>
        <v>7008658313</v>
      </c>
      <c r="E5" s="24">
        <f t="shared" ref="E5:I5" si="0">E7+E6</f>
        <v>3611091145</v>
      </c>
      <c r="F5" s="24">
        <f t="shared" si="0"/>
        <v>10964495</v>
      </c>
      <c r="G5" s="24">
        <f t="shared" si="0"/>
        <v>3105946422</v>
      </c>
      <c r="H5" s="24">
        <f t="shared" si="0"/>
        <v>253686051</v>
      </c>
      <c r="I5" s="24">
        <f t="shared" si="0"/>
        <v>26970200</v>
      </c>
    </row>
    <row r="6" spans="1:9" s="34" customFormat="1" ht="12.75" customHeight="1" x14ac:dyDescent="0.2">
      <c r="A6" s="179" t="s">
        <v>269</v>
      </c>
      <c r="B6" s="172"/>
      <c r="C6" s="180"/>
      <c r="D6" s="30">
        <f>E6+F6+G6+H6+I6</f>
        <v>778969059</v>
      </c>
      <c r="E6" s="30">
        <v>778969059</v>
      </c>
      <c r="F6" s="30"/>
      <c r="G6" s="30"/>
      <c r="H6" s="30"/>
      <c r="I6" s="30"/>
    </row>
    <row r="7" spans="1:9" ht="12.75" customHeight="1" x14ac:dyDescent="0.2">
      <c r="A7" s="179" t="s">
        <v>313</v>
      </c>
      <c r="B7" s="172"/>
      <c r="C7" s="180"/>
      <c r="D7" s="24">
        <f t="shared" ref="D7:I7" si="1">SUM(D8:D144)</f>
        <v>6229689254</v>
      </c>
      <c r="E7" s="24">
        <f t="shared" si="1"/>
        <v>2832122086</v>
      </c>
      <c r="F7" s="24">
        <f t="shared" si="1"/>
        <v>10964495</v>
      </c>
      <c r="G7" s="24">
        <f t="shared" si="1"/>
        <v>3105946422</v>
      </c>
      <c r="H7" s="24">
        <f t="shared" si="1"/>
        <v>253686051</v>
      </c>
      <c r="I7" s="24">
        <f t="shared" si="1"/>
        <v>26970200</v>
      </c>
    </row>
    <row r="8" spans="1:9" ht="12" customHeight="1" x14ac:dyDescent="0.2">
      <c r="A8" s="58">
        <v>1</v>
      </c>
      <c r="B8" s="6" t="s">
        <v>3</v>
      </c>
      <c r="C8" s="7" t="s">
        <v>4</v>
      </c>
      <c r="D8" s="30">
        <f>E8+F8+G8+H8+I8</f>
        <v>12086875</v>
      </c>
      <c r="E8" s="30">
        <v>12086875</v>
      </c>
      <c r="F8" s="30"/>
      <c r="G8" s="30"/>
      <c r="H8" s="30"/>
      <c r="I8" s="30"/>
    </row>
    <row r="9" spans="1:9" x14ac:dyDescent="0.2">
      <c r="A9" s="58">
        <v>2</v>
      </c>
      <c r="B9" s="9" t="s">
        <v>5</v>
      </c>
      <c r="C9" s="7" t="s">
        <v>6</v>
      </c>
      <c r="D9" s="30">
        <f>E9+F9+G9+H9+I9</f>
        <v>13125598</v>
      </c>
      <c r="E9" s="30">
        <v>13125598</v>
      </c>
      <c r="F9" s="30"/>
      <c r="G9" s="30"/>
      <c r="H9" s="30"/>
      <c r="I9" s="30"/>
    </row>
    <row r="10" spans="1:9" x14ac:dyDescent="0.2">
      <c r="A10" s="58">
        <v>3</v>
      </c>
      <c r="B10" s="10" t="s">
        <v>7</v>
      </c>
      <c r="C10" s="11" t="s">
        <v>8</v>
      </c>
      <c r="D10" s="30">
        <f t="shared" ref="D10:D72" si="2">E10+F10+G10+H10+I10</f>
        <v>35556103</v>
      </c>
      <c r="E10" s="30">
        <v>34695352</v>
      </c>
      <c r="F10" s="30"/>
      <c r="G10" s="30"/>
      <c r="H10" s="30"/>
      <c r="I10" s="30">
        <v>860751</v>
      </c>
    </row>
    <row r="11" spans="1:9" ht="11.25" customHeight="1" x14ac:dyDescent="0.2">
      <c r="A11" s="58">
        <v>4</v>
      </c>
      <c r="B11" s="6" t="s">
        <v>9</v>
      </c>
      <c r="C11" s="7" t="s">
        <v>10</v>
      </c>
      <c r="D11" s="30">
        <f t="shared" si="2"/>
        <v>13523512</v>
      </c>
      <c r="E11" s="30">
        <v>13523512</v>
      </c>
      <c r="F11" s="30"/>
      <c r="G11" s="30"/>
      <c r="H11" s="30"/>
      <c r="I11" s="30"/>
    </row>
    <row r="12" spans="1:9" ht="12.75" customHeight="1" x14ac:dyDescent="0.2">
      <c r="A12" s="58">
        <v>5</v>
      </c>
      <c r="B12" s="6" t="s">
        <v>11</v>
      </c>
      <c r="C12" s="7" t="s">
        <v>12</v>
      </c>
      <c r="D12" s="30">
        <f t="shared" si="2"/>
        <v>13990834</v>
      </c>
      <c r="E12" s="30">
        <v>13990834</v>
      </c>
      <c r="F12" s="30"/>
      <c r="G12" s="30"/>
      <c r="H12" s="30"/>
      <c r="I12" s="30"/>
    </row>
    <row r="13" spans="1:9" x14ac:dyDescent="0.2">
      <c r="A13" s="58">
        <v>6</v>
      </c>
      <c r="B13" s="10" t="s">
        <v>13</v>
      </c>
      <c r="C13" s="11" t="s">
        <v>14</v>
      </c>
      <c r="D13" s="30">
        <f t="shared" si="2"/>
        <v>87563120</v>
      </c>
      <c r="E13" s="30">
        <v>86128535</v>
      </c>
      <c r="F13" s="30"/>
      <c r="G13" s="30"/>
      <c r="H13" s="30"/>
      <c r="I13" s="30">
        <v>1434585</v>
      </c>
    </row>
    <row r="14" spans="1:9" x14ac:dyDescent="0.2">
      <c r="A14" s="58">
        <v>7</v>
      </c>
      <c r="B14" s="12" t="s">
        <v>15</v>
      </c>
      <c r="C14" s="13" t="s">
        <v>16</v>
      </c>
      <c r="D14" s="30">
        <f t="shared" si="2"/>
        <v>33088290</v>
      </c>
      <c r="E14" s="30">
        <v>32227539</v>
      </c>
      <c r="F14" s="30"/>
      <c r="G14" s="30"/>
      <c r="H14" s="30"/>
      <c r="I14" s="30">
        <v>860751</v>
      </c>
    </row>
    <row r="15" spans="1:9" x14ac:dyDescent="0.2">
      <c r="A15" s="58">
        <v>8</v>
      </c>
      <c r="B15" s="10" t="s">
        <v>17</v>
      </c>
      <c r="C15" s="11" t="s">
        <v>18</v>
      </c>
      <c r="D15" s="30">
        <f t="shared" si="2"/>
        <v>14963492</v>
      </c>
      <c r="E15" s="30">
        <v>14963492</v>
      </c>
      <c r="F15" s="30"/>
      <c r="G15" s="30"/>
      <c r="H15" s="30"/>
      <c r="I15" s="30"/>
    </row>
    <row r="16" spans="1:9" x14ac:dyDescent="0.2">
      <c r="A16" s="58">
        <v>9</v>
      </c>
      <c r="B16" s="10" t="s">
        <v>19</v>
      </c>
      <c r="C16" s="11" t="s">
        <v>20</v>
      </c>
      <c r="D16" s="30">
        <f t="shared" si="2"/>
        <v>13507665</v>
      </c>
      <c r="E16" s="30">
        <v>13507665</v>
      </c>
      <c r="F16" s="30"/>
      <c r="G16" s="30"/>
      <c r="H16" s="30"/>
      <c r="I16" s="30"/>
    </row>
    <row r="17" spans="1:9" x14ac:dyDescent="0.2">
      <c r="A17" s="58">
        <v>10</v>
      </c>
      <c r="B17" s="10" t="s">
        <v>21</v>
      </c>
      <c r="C17" s="11" t="s">
        <v>22</v>
      </c>
      <c r="D17" s="30">
        <f t="shared" si="2"/>
        <v>15348611</v>
      </c>
      <c r="E17" s="30">
        <v>15348611</v>
      </c>
      <c r="F17" s="30"/>
      <c r="G17" s="30"/>
      <c r="H17" s="30"/>
      <c r="I17" s="30"/>
    </row>
    <row r="18" spans="1:9" x14ac:dyDescent="0.2">
      <c r="A18" s="58">
        <v>11</v>
      </c>
      <c r="B18" s="10" t="s">
        <v>23</v>
      </c>
      <c r="C18" s="11" t="s">
        <v>24</v>
      </c>
      <c r="D18" s="30">
        <f t="shared" si="2"/>
        <v>13420448</v>
      </c>
      <c r="E18" s="30">
        <v>13420448</v>
      </c>
      <c r="F18" s="30"/>
      <c r="G18" s="30"/>
      <c r="H18" s="30"/>
      <c r="I18" s="30"/>
    </row>
    <row r="19" spans="1:9" x14ac:dyDescent="0.2">
      <c r="A19" s="58">
        <v>12</v>
      </c>
      <c r="B19" s="10" t="s">
        <v>25</v>
      </c>
      <c r="C19" s="11" t="s">
        <v>26</v>
      </c>
      <c r="D19" s="30">
        <f t="shared" si="2"/>
        <v>25179309</v>
      </c>
      <c r="E19" s="30">
        <v>25179309</v>
      </c>
      <c r="F19" s="30"/>
      <c r="G19" s="30"/>
      <c r="H19" s="30"/>
      <c r="I19" s="30"/>
    </row>
    <row r="20" spans="1:9" x14ac:dyDescent="0.2">
      <c r="A20" s="58">
        <v>13</v>
      </c>
      <c r="B20" s="90" t="s">
        <v>363</v>
      </c>
      <c r="C20" s="7" t="s">
        <v>362</v>
      </c>
      <c r="D20" s="30">
        <f t="shared" si="2"/>
        <v>0</v>
      </c>
      <c r="E20" s="30"/>
      <c r="F20" s="30"/>
      <c r="G20" s="30"/>
      <c r="H20" s="30"/>
      <c r="I20" s="30"/>
    </row>
    <row r="21" spans="1:9" ht="13.5" customHeight="1" x14ac:dyDescent="0.2">
      <c r="A21" s="58">
        <v>14</v>
      </c>
      <c r="B21" s="6" t="s">
        <v>27</v>
      </c>
      <c r="C21" s="11" t="s">
        <v>28</v>
      </c>
      <c r="D21" s="30">
        <f t="shared" si="2"/>
        <v>62094</v>
      </c>
      <c r="E21" s="30">
        <v>62094</v>
      </c>
      <c r="F21" s="30"/>
      <c r="G21" s="30"/>
      <c r="H21" s="30"/>
      <c r="I21" s="30"/>
    </row>
    <row r="22" spans="1:9" x14ac:dyDescent="0.2">
      <c r="A22" s="58">
        <v>15</v>
      </c>
      <c r="B22" s="10" t="s">
        <v>29</v>
      </c>
      <c r="C22" s="11" t="s">
        <v>30</v>
      </c>
      <c r="D22" s="30">
        <f t="shared" si="2"/>
        <v>17607633</v>
      </c>
      <c r="E22" s="30">
        <v>17607633</v>
      </c>
      <c r="F22" s="30"/>
      <c r="G22" s="30"/>
      <c r="H22" s="30"/>
      <c r="I22" s="30"/>
    </row>
    <row r="23" spans="1:9" x14ac:dyDescent="0.2">
      <c r="A23" s="58">
        <v>16</v>
      </c>
      <c r="B23" s="10" t="s">
        <v>31</v>
      </c>
      <c r="C23" s="11" t="s">
        <v>32</v>
      </c>
      <c r="D23" s="30">
        <f t="shared" si="2"/>
        <v>22609958</v>
      </c>
      <c r="E23" s="30">
        <v>22609958</v>
      </c>
      <c r="F23" s="30"/>
      <c r="G23" s="30"/>
      <c r="H23" s="30"/>
      <c r="I23" s="30"/>
    </row>
    <row r="24" spans="1:9" x14ac:dyDescent="0.2">
      <c r="A24" s="58">
        <v>17</v>
      </c>
      <c r="B24" s="10" t="s">
        <v>33</v>
      </c>
      <c r="C24" s="11" t="s">
        <v>34</v>
      </c>
      <c r="D24" s="30">
        <f t="shared" si="2"/>
        <v>31745192</v>
      </c>
      <c r="E24" s="30">
        <v>31745192</v>
      </c>
      <c r="F24" s="30"/>
      <c r="G24" s="30"/>
      <c r="H24" s="30"/>
      <c r="I24" s="30"/>
    </row>
    <row r="25" spans="1:9" x14ac:dyDescent="0.2">
      <c r="A25" s="58">
        <v>18</v>
      </c>
      <c r="B25" s="10" t="s">
        <v>35</v>
      </c>
      <c r="C25" s="11" t="s">
        <v>36</v>
      </c>
      <c r="D25" s="30">
        <f t="shared" si="2"/>
        <v>61128180</v>
      </c>
      <c r="E25" s="30">
        <v>59693595</v>
      </c>
      <c r="F25" s="30"/>
      <c r="G25" s="30"/>
      <c r="H25" s="30"/>
      <c r="I25" s="30">
        <v>1434585</v>
      </c>
    </row>
    <row r="26" spans="1:9" x14ac:dyDescent="0.2">
      <c r="A26" s="58">
        <v>19</v>
      </c>
      <c r="B26" s="6" t="s">
        <v>37</v>
      </c>
      <c r="C26" s="7" t="s">
        <v>38</v>
      </c>
      <c r="D26" s="30">
        <f t="shared" si="2"/>
        <v>9936443</v>
      </c>
      <c r="E26" s="30">
        <v>9936443</v>
      </c>
      <c r="F26" s="30"/>
      <c r="G26" s="30"/>
      <c r="H26" s="30"/>
      <c r="I26" s="30"/>
    </row>
    <row r="27" spans="1:9" x14ac:dyDescent="0.2">
      <c r="A27" s="58">
        <v>20</v>
      </c>
      <c r="B27" s="6" t="s">
        <v>39</v>
      </c>
      <c r="C27" s="7" t="s">
        <v>40</v>
      </c>
      <c r="D27" s="30">
        <f t="shared" si="2"/>
        <v>8807470</v>
      </c>
      <c r="E27" s="30">
        <v>8807470</v>
      </c>
      <c r="F27" s="30"/>
      <c r="G27" s="30"/>
      <c r="H27" s="30"/>
      <c r="I27" s="30"/>
    </row>
    <row r="28" spans="1:9" x14ac:dyDescent="0.2">
      <c r="A28" s="58">
        <v>21</v>
      </c>
      <c r="B28" s="6" t="s">
        <v>41</v>
      </c>
      <c r="C28" s="7" t="s">
        <v>42</v>
      </c>
      <c r="D28" s="30">
        <f t="shared" si="2"/>
        <v>39021973</v>
      </c>
      <c r="E28" s="30">
        <v>39021973</v>
      </c>
      <c r="F28" s="30"/>
      <c r="G28" s="30"/>
      <c r="H28" s="30"/>
      <c r="I28" s="30"/>
    </row>
    <row r="29" spans="1:9" x14ac:dyDescent="0.2">
      <c r="A29" s="58">
        <v>22</v>
      </c>
      <c r="B29" s="6" t="s">
        <v>43</v>
      </c>
      <c r="C29" s="7" t="s">
        <v>44</v>
      </c>
      <c r="D29" s="30">
        <f t="shared" si="2"/>
        <v>33323889</v>
      </c>
      <c r="E29" s="30">
        <v>32032762</v>
      </c>
      <c r="F29" s="30"/>
      <c r="G29" s="30"/>
      <c r="H29" s="30"/>
      <c r="I29" s="30">
        <v>1291127</v>
      </c>
    </row>
    <row r="30" spans="1:9" x14ac:dyDescent="0.2">
      <c r="A30" s="58">
        <v>23</v>
      </c>
      <c r="B30" s="10" t="s">
        <v>45</v>
      </c>
      <c r="C30" s="11" t="s">
        <v>46</v>
      </c>
      <c r="D30" s="30">
        <f t="shared" si="2"/>
        <v>8501192</v>
      </c>
      <c r="E30" s="30">
        <v>8501192</v>
      </c>
      <c r="F30" s="30"/>
      <c r="G30" s="30"/>
      <c r="H30" s="30"/>
      <c r="I30" s="30"/>
    </row>
    <row r="31" spans="1:9" ht="12" customHeight="1" x14ac:dyDescent="0.2">
      <c r="A31" s="58">
        <v>24</v>
      </c>
      <c r="B31" s="10" t="s">
        <v>47</v>
      </c>
      <c r="C31" s="11" t="s">
        <v>48</v>
      </c>
      <c r="D31" s="30">
        <f t="shared" si="2"/>
        <v>0</v>
      </c>
      <c r="E31" s="30"/>
      <c r="F31" s="30"/>
      <c r="G31" s="30"/>
      <c r="H31" s="30"/>
      <c r="I31" s="30"/>
    </row>
    <row r="32" spans="1:9" ht="24" x14ac:dyDescent="0.2">
      <c r="A32" s="58">
        <v>25</v>
      </c>
      <c r="B32" s="10" t="s">
        <v>49</v>
      </c>
      <c r="C32" s="11" t="s">
        <v>50</v>
      </c>
      <c r="D32" s="30">
        <f t="shared" si="2"/>
        <v>14133411</v>
      </c>
      <c r="E32" s="30">
        <v>14133411</v>
      </c>
      <c r="F32" s="30"/>
      <c r="G32" s="30"/>
      <c r="H32" s="30"/>
      <c r="I32" s="30"/>
    </row>
    <row r="33" spans="1:9" x14ac:dyDescent="0.2">
      <c r="A33" s="58">
        <v>26</v>
      </c>
      <c r="B33" s="6" t="s">
        <v>51</v>
      </c>
      <c r="C33" s="13" t="s">
        <v>52</v>
      </c>
      <c r="D33" s="30">
        <f t="shared" si="2"/>
        <v>73624919</v>
      </c>
      <c r="E33" s="30">
        <v>58784965</v>
      </c>
      <c r="F33" s="30"/>
      <c r="G33" s="30">
        <v>14839954</v>
      </c>
      <c r="H33" s="30"/>
      <c r="I33" s="30"/>
    </row>
    <row r="34" spans="1:9" x14ac:dyDescent="0.2">
      <c r="A34" s="58">
        <v>27</v>
      </c>
      <c r="B34" s="10" t="s">
        <v>53</v>
      </c>
      <c r="C34" s="11" t="s">
        <v>54</v>
      </c>
      <c r="D34" s="30">
        <f t="shared" si="2"/>
        <v>74858193</v>
      </c>
      <c r="E34" s="30">
        <v>74858193</v>
      </c>
      <c r="F34" s="30"/>
      <c r="G34" s="30"/>
      <c r="H34" s="30"/>
      <c r="I34" s="30"/>
    </row>
    <row r="35" spans="1:9" ht="13.5" customHeight="1" x14ac:dyDescent="0.2">
      <c r="A35" s="58">
        <v>28</v>
      </c>
      <c r="B35" s="10" t="s">
        <v>55</v>
      </c>
      <c r="C35" s="11" t="s">
        <v>56</v>
      </c>
      <c r="D35" s="30">
        <f t="shared" si="2"/>
        <v>28483865</v>
      </c>
      <c r="E35" s="30">
        <v>22171691</v>
      </c>
      <c r="F35" s="30"/>
      <c r="G35" s="30"/>
      <c r="H35" s="30"/>
      <c r="I35" s="30">
        <v>6312174</v>
      </c>
    </row>
    <row r="36" spans="1:9" ht="12" customHeight="1" x14ac:dyDescent="0.2">
      <c r="A36" s="58">
        <v>29</v>
      </c>
      <c r="B36" s="9" t="s">
        <v>57</v>
      </c>
      <c r="C36" s="13" t="s">
        <v>58</v>
      </c>
      <c r="D36" s="30">
        <f t="shared" si="2"/>
        <v>0</v>
      </c>
      <c r="E36" s="30"/>
      <c r="F36" s="30"/>
      <c r="G36" s="30"/>
      <c r="H36" s="30"/>
      <c r="I36" s="30"/>
    </row>
    <row r="37" spans="1:9" ht="24" x14ac:dyDescent="0.2">
      <c r="A37" s="58">
        <v>30</v>
      </c>
      <c r="B37" s="6" t="s">
        <v>59</v>
      </c>
      <c r="C37" s="7" t="s">
        <v>60</v>
      </c>
      <c r="D37" s="30">
        <f t="shared" si="2"/>
        <v>0</v>
      </c>
      <c r="E37" s="30"/>
      <c r="F37" s="30"/>
      <c r="G37" s="30"/>
      <c r="H37" s="30"/>
      <c r="I37" s="30"/>
    </row>
    <row r="38" spans="1:9" x14ac:dyDescent="0.2">
      <c r="A38" s="58">
        <v>31</v>
      </c>
      <c r="B38" s="10" t="s">
        <v>61</v>
      </c>
      <c r="C38" s="11" t="s">
        <v>62</v>
      </c>
      <c r="D38" s="30">
        <f t="shared" si="2"/>
        <v>4238536</v>
      </c>
      <c r="E38" s="30">
        <v>4238536</v>
      </c>
      <c r="F38" s="30"/>
      <c r="G38" s="30"/>
      <c r="H38" s="30"/>
      <c r="I38" s="30"/>
    </row>
    <row r="39" spans="1:9" x14ac:dyDescent="0.2">
      <c r="A39" s="58">
        <v>32</v>
      </c>
      <c r="B39" s="9" t="s">
        <v>63</v>
      </c>
      <c r="C39" s="7" t="s">
        <v>64</v>
      </c>
      <c r="D39" s="30">
        <f t="shared" si="2"/>
        <v>50692596</v>
      </c>
      <c r="E39" s="30">
        <v>49831845</v>
      </c>
      <c r="F39" s="30"/>
      <c r="G39" s="30"/>
      <c r="H39" s="30"/>
      <c r="I39" s="30">
        <v>860751</v>
      </c>
    </row>
    <row r="40" spans="1:9" x14ac:dyDescent="0.2">
      <c r="A40" s="58">
        <v>33</v>
      </c>
      <c r="B40" s="12" t="s">
        <v>65</v>
      </c>
      <c r="C40" s="13" t="s">
        <v>66</v>
      </c>
      <c r="D40" s="30">
        <f t="shared" si="2"/>
        <v>67921425</v>
      </c>
      <c r="E40" s="30">
        <v>64376786</v>
      </c>
      <c r="F40" s="30"/>
      <c r="G40" s="30">
        <v>2396971</v>
      </c>
      <c r="H40" s="30"/>
      <c r="I40" s="30">
        <v>1147668</v>
      </c>
    </row>
    <row r="41" spans="1:9" x14ac:dyDescent="0.2">
      <c r="A41" s="58">
        <v>34</v>
      </c>
      <c r="B41" s="9" t="s">
        <v>67</v>
      </c>
      <c r="C41" s="7" t="s">
        <v>68</v>
      </c>
      <c r="D41" s="30">
        <f t="shared" si="2"/>
        <v>14564134</v>
      </c>
      <c r="E41" s="30">
        <v>14564134</v>
      </c>
      <c r="F41" s="30"/>
      <c r="G41" s="30"/>
      <c r="H41" s="30"/>
      <c r="I41" s="30"/>
    </row>
    <row r="42" spans="1:9" x14ac:dyDescent="0.2">
      <c r="A42" s="58">
        <v>35</v>
      </c>
      <c r="B42" s="10" t="s">
        <v>69</v>
      </c>
      <c r="C42" s="11" t="s">
        <v>70</v>
      </c>
      <c r="D42" s="30">
        <f t="shared" si="2"/>
        <v>47551131</v>
      </c>
      <c r="E42" s="30">
        <v>47551131</v>
      </c>
      <c r="F42" s="30"/>
      <c r="G42" s="30"/>
      <c r="H42" s="30"/>
      <c r="I42" s="30"/>
    </row>
    <row r="43" spans="1:9" x14ac:dyDescent="0.2">
      <c r="A43" s="58">
        <v>36</v>
      </c>
      <c r="B43" s="9" t="s">
        <v>71</v>
      </c>
      <c r="C43" s="7" t="s">
        <v>72</v>
      </c>
      <c r="D43" s="30">
        <f t="shared" si="2"/>
        <v>18150816</v>
      </c>
      <c r="E43" s="30">
        <v>17003148</v>
      </c>
      <c r="F43" s="30"/>
      <c r="G43" s="30"/>
      <c r="H43" s="30"/>
      <c r="I43" s="30">
        <v>1147668</v>
      </c>
    </row>
    <row r="44" spans="1:9" x14ac:dyDescent="0.2">
      <c r="A44" s="58">
        <v>37</v>
      </c>
      <c r="B44" s="6" t="s">
        <v>73</v>
      </c>
      <c r="C44" s="7" t="s">
        <v>74</v>
      </c>
      <c r="D44" s="30">
        <f t="shared" si="2"/>
        <v>51142533</v>
      </c>
      <c r="E44" s="30">
        <v>47556070</v>
      </c>
      <c r="F44" s="30"/>
      <c r="G44" s="30"/>
      <c r="H44" s="30"/>
      <c r="I44" s="30">
        <v>3586463</v>
      </c>
    </row>
    <row r="45" spans="1:9" x14ac:dyDescent="0.2">
      <c r="A45" s="58">
        <v>38</v>
      </c>
      <c r="B45" s="14" t="s">
        <v>75</v>
      </c>
      <c r="C45" s="15" t="s">
        <v>76</v>
      </c>
      <c r="D45" s="30">
        <f t="shared" si="2"/>
        <v>16886117</v>
      </c>
      <c r="E45" s="30">
        <v>16886117</v>
      </c>
      <c r="F45" s="30"/>
      <c r="G45" s="30"/>
      <c r="H45" s="30"/>
      <c r="I45" s="30"/>
    </row>
    <row r="46" spans="1:9" x14ac:dyDescent="0.2">
      <c r="A46" s="58">
        <v>39</v>
      </c>
      <c r="B46" s="6" t="s">
        <v>77</v>
      </c>
      <c r="C46" s="7" t="s">
        <v>78</v>
      </c>
      <c r="D46" s="30">
        <f t="shared" si="2"/>
        <v>10368992</v>
      </c>
      <c r="E46" s="30">
        <v>10368992</v>
      </c>
      <c r="F46" s="30"/>
      <c r="G46" s="30"/>
      <c r="H46" s="30"/>
      <c r="I46" s="30"/>
    </row>
    <row r="47" spans="1:9" x14ac:dyDescent="0.2">
      <c r="A47" s="58">
        <v>40</v>
      </c>
      <c r="B47" s="12" t="s">
        <v>79</v>
      </c>
      <c r="C47" s="13" t="s">
        <v>80</v>
      </c>
      <c r="D47" s="30">
        <f t="shared" si="2"/>
        <v>18195822</v>
      </c>
      <c r="E47" s="30">
        <v>17908905</v>
      </c>
      <c r="F47" s="30"/>
      <c r="G47" s="30"/>
      <c r="H47" s="30"/>
      <c r="I47" s="30">
        <v>286917</v>
      </c>
    </row>
    <row r="48" spans="1:9" x14ac:dyDescent="0.2">
      <c r="A48" s="58">
        <v>41</v>
      </c>
      <c r="B48" s="10" t="s">
        <v>81</v>
      </c>
      <c r="C48" s="11" t="s">
        <v>82</v>
      </c>
      <c r="D48" s="30">
        <f t="shared" si="2"/>
        <v>8990485</v>
      </c>
      <c r="E48" s="30">
        <v>8990485</v>
      </c>
      <c r="F48" s="30"/>
      <c r="G48" s="30"/>
      <c r="H48" s="30"/>
      <c r="I48" s="30"/>
    </row>
    <row r="49" spans="1:9" x14ac:dyDescent="0.2">
      <c r="A49" s="58">
        <v>42</v>
      </c>
      <c r="B49" s="9" t="s">
        <v>83</v>
      </c>
      <c r="C49" s="7" t="s">
        <v>84</v>
      </c>
      <c r="D49" s="30">
        <f t="shared" si="2"/>
        <v>41148818</v>
      </c>
      <c r="E49" s="30">
        <v>41148818</v>
      </c>
      <c r="F49" s="30"/>
      <c r="G49" s="30"/>
      <c r="H49" s="30"/>
      <c r="I49" s="30"/>
    </row>
    <row r="50" spans="1:9" x14ac:dyDescent="0.2">
      <c r="A50" s="58">
        <v>43</v>
      </c>
      <c r="B50" s="10" t="s">
        <v>85</v>
      </c>
      <c r="C50" s="11" t="s">
        <v>86</v>
      </c>
      <c r="D50" s="30">
        <f t="shared" si="2"/>
        <v>71465674</v>
      </c>
      <c r="E50" s="30">
        <v>69170338</v>
      </c>
      <c r="F50" s="30"/>
      <c r="G50" s="30"/>
      <c r="H50" s="30"/>
      <c r="I50" s="30">
        <v>2295336</v>
      </c>
    </row>
    <row r="51" spans="1:9" x14ac:dyDescent="0.2">
      <c r="A51" s="58">
        <v>44</v>
      </c>
      <c r="B51" s="6" t="s">
        <v>87</v>
      </c>
      <c r="C51" s="7" t="s">
        <v>88</v>
      </c>
      <c r="D51" s="30">
        <f t="shared" si="2"/>
        <v>16055945</v>
      </c>
      <c r="E51" s="30">
        <v>16055945</v>
      </c>
      <c r="F51" s="30"/>
      <c r="G51" s="30"/>
      <c r="H51" s="30"/>
      <c r="I51" s="30"/>
    </row>
    <row r="52" spans="1:9" x14ac:dyDescent="0.2">
      <c r="A52" s="58">
        <v>45</v>
      </c>
      <c r="B52" s="6" t="s">
        <v>89</v>
      </c>
      <c r="C52" s="7" t="s">
        <v>90</v>
      </c>
      <c r="D52" s="30">
        <f t="shared" si="2"/>
        <v>50635140</v>
      </c>
      <c r="E52" s="30">
        <v>49487472</v>
      </c>
      <c r="F52" s="30"/>
      <c r="G52" s="30"/>
      <c r="H52" s="30"/>
      <c r="I52" s="30">
        <v>1147668</v>
      </c>
    </row>
    <row r="53" spans="1:9" x14ac:dyDescent="0.2">
      <c r="A53" s="58">
        <v>46</v>
      </c>
      <c r="B53" s="10" t="s">
        <v>91</v>
      </c>
      <c r="C53" s="11" t="s">
        <v>92</v>
      </c>
      <c r="D53" s="30">
        <f t="shared" si="2"/>
        <v>12004697</v>
      </c>
      <c r="E53" s="30">
        <v>12004697</v>
      </c>
      <c r="F53" s="30"/>
      <c r="G53" s="30"/>
      <c r="H53" s="30"/>
      <c r="I53" s="30"/>
    </row>
    <row r="54" spans="1:9" ht="10.5" customHeight="1" x14ac:dyDescent="0.2">
      <c r="A54" s="58">
        <v>47</v>
      </c>
      <c r="B54" s="10" t="s">
        <v>93</v>
      </c>
      <c r="C54" s="11" t="s">
        <v>94</v>
      </c>
      <c r="D54" s="30">
        <f t="shared" si="2"/>
        <v>18009918</v>
      </c>
      <c r="E54" s="30">
        <v>18009918</v>
      </c>
      <c r="F54" s="30"/>
      <c r="G54" s="30"/>
      <c r="H54" s="30"/>
      <c r="I54" s="30"/>
    </row>
    <row r="55" spans="1:9" x14ac:dyDescent="0.2">
      <c r="A55" s="58">
        <v>48</v>
      </c>
      <c r="B55" s="9" t="s">
        <v>95</v>
      </c>
      <c r="C55" s="7" t="s">
        <v>96</v>
      </c>
      <c r="D55" s="30">
        <f t="shared" si="2"/>
        <v>22508085</v>
      </c>
      <c r="E55" s="30">
        <v>22508085</v>
      </c>
      <c r="F55" s="30"/>
      <c r="G55" s="30"/>
      <c r="H55" s="30"/>
      <c r="I55" s="30"/>
    </row>
    <row r="56" spans="1:9" x14ac:dyDescent="0.2">
      <c r="A56" s="58">
        <v>49</v>
      </c>
      <c r="B56" s="10" t="s">
        <v>97</v>
      </c>
      <c r="C56" s="11" t="s">
        <v>98</v>
      </c>
      <c r="D56" s="30">
        <f t="shared" si="2"/>
        <v>7996508</v>
      </c>
      <c r="E56" s="30">
        <v>7996508</v>
      </c>
      <c r="F56" s="30"/>
      <c r="G56" s="30"/>
      <c r="H56" s="30"/>
      <c r="I56" s="30"/>
    </row>
    <row r="57" spans="1:9" x14ac:dyDescent="0.2">
      <c r="A57" s="58">
        <v>50</v>
      </c>
      <c r="B57" s="9" t="s">
        <v>99</v>
      </c>
      <c r="C57" s="7" t="s">
        <v>100</v>
      </c>
      <c r="D57" s="30">
        <f t="shared" si="2"/>
        <v>15567625</v>
      </c>
      <c r="E57" s="30">
        <v>15567625</v>
      </c>
      <c r="F57" s="30"/>
      <c r="G57" s="30"/>
      <c r="H57" s="30"/>
      <c r="I57" s="30"/>
    </row>
    <row r="58" spans="1:9" ht="10.5" customHeight="1" x14ac:dyDescent="0.2">
      <c r="A58" s="58">
        <v>51</v>
      </c>
      <c r="B58" s="10" t="s">
        <v>101</v>
      </c>
      <c r="C58" s="11" t="s">
        <v>102</v>
      </c>
      <c r="D58" s="30">
        <f t="shared" si="2"/>
        <v>21509343</v>
      </c>
      <c r="E58" s="30">
        <v>21509343</v>
      </c>
      <c r="F58" s="30"/>
      <c r="G58" s="30"/>
      <c r="H58" s="30"/>
      <c r="I58" s="30"/>
    </row>
    <row r="59" spans="1:9" x14ac:dyDescent="0.2">
      <c r="A59" s="58">
        <v>52</v>
      </c>
      <c r="B59" s="10" t="s">
        <v>103</v>
      </c>
      <c r="C59" s="11" t="s">
        <v>104</v>
      </c>
      <c r="D59" s="30">
        <f t="shared" si="2"/>
        <v>77030750</v>
      </c>
      <c r="E59" s="30">
        <v>75452706</v>
      </c>
      <c r="F59" s="30"/>
      <c r="G59" s="30"/>
      <c r="H59" s="30"/>
      <c r="I59" s="30">
        <v>1578044</v>
      </c>
    </row>
    <row r="60" spans="1:9" x14ac:dyDescent="0.2">
      <c r="A60" s="58">
        <v>53</v>
      </c>
      <c r="B60" s="10" t="s">
        <v>105</v>
      </c>
      <c r="C60" s="11" t="s">
        <v>106</v>
      </c>
      <c r="D60" s="30">
        <f t="shared" si="2"/>
        <v>13257326</v>
      </c>
      <c r="E60" s="30">
        <v>13257326</v>
      </c>
      <c r="F60" s="30"/>
      <c r="G60" s="30"/>
      <c r="H60" s="30"/>
      <c r="I60" s="30"/>
    </row>
    <row r="61" spans="1:9" x14ac:dyDescent="0.2">
      <c r="A61" s="58">
        <v>54</v>
      </c>
      <c r="B61" s="10" t="s">
        <v>107</v>
      </c>
      <c r="C61" s="11" t="s">
        <v>108</v>
      </c>
      <c r="D61" s="30">
        <f t="shared" si="2"/>
        <v>39260</v>
      </c>
      <c r="E61" s="30">
        <v>39260</v>
      </c>
      <c r="F61" s="30"/>
      <c r="G61" s="30"/>
      <c r="H61" s="30"/>
      <c r="I61" s="30"/>
    </row>
    <row r="62" spans="1:9" x14ac:dyDescent="0.2">
      <c r="A62" s="58">
        <v>55</v>
      </c>
      <c r="B62" s="10" t="s">
        <v>109</v>
      </c>
      <c r="C62" s="11" t="s">
        <v>110</v>
      </c>
      <c r="D62" s="30">
        <f t="shared" si="2"/>
        <v>0</v>
      </c>
      <c r="E62" s="30"/>
      <c r="F62" s="30"/>
      <c r="G62" s="30"/>
      <c r="H62" s="30"/>
      <c r="I62" s="30"/>
    </row>
    <row r="63" spans="1:9" ht="12" customHeight="1" x14ac:dyDescent="0.2">
      <c r="A63" s="58">
        <v>56</v>
      </c>
      <c r="B63" s="10" t="s">
        <v>111</v>
      </c>
      <c r="C63" s="11" t="s">
        <v>112</v>
      </c>
      <c r="D63" s="30">
        <f t="shared" si="2"/>
        <v>22765372</v>
      </c>
      <c r="E63" s="30">
        <v>22765372</v>
      </c>
      <c r="F63" s="30"/>
      <c r="G63" s="30"/>
      <c r="H63" s="30"/>
      <c r="I63" s="30"/>
    </row>
    <row r="64" spans="1:9" ht="24" x14ac:dyDescent="0.2">
      <c r="A64" s="58">
        <v>57</v>
      </c>
      <c r="B64" s="9" t="s">
        <v>113</v>
      </c>
      <c r="C64" s="11" t="s">
        <v>114</v>
      </c>
      <c r="D64" s="30">
        <f t="shared" si="2"/>
        <v>19336526</v>
      </c>
      <c r="E64" s="30">
        <v>19336526</v>
      </c>
      <c r="F64" s="30"/>
      <c r="G64" s="30"/>
      <c r="H64" s="30"/>
      <c r="I64" s="30"/>
    </row>
    <row r="65" spans="1:9" ht="11.25" customHeight="1" x14ac:dyDescent="0.2">
      <c r="A65" s="58">
        <v>58</v>
      </c>
      <c r="B65" s="12" t="s">
        <v>115</v>
      </c>
      <c r="C65" s="13" t="s">
        <v>116</v>
      </c>
      <c r="D65" s="30">
        <f t="shared" si="2"/>
        <v>24761134</v>
      </c>
      <c r="E65" s="30">
        <v>24761134</v>
      </c>
      <c r="F65" s="30"/>
      <c r="G65" s="30"/>
      <c r="H65" s="30"/>
      <c r="I65" s="30"/>
    </row>
    <row r="66" spans="1:9" ht="11.25" customHeight="1" x14ac:dyDescent="0.2">
      <c r="A66" s="58">
        <v>59</v>
      </c>
      <c r="B66" s="9" t="s">
        <v>117</v>
      </c>
      <c r="C66" s="11" t="s">
        <v>118</v>
      </c>
      <c r="D66" s="30">
        <f t="shared" si="2"/>
        <v>34862138</v>
      </c>
      <c r="E66" s="30">
        <v>34862138</v>
      </c>
      <c r="F66" s="30"/>
      <c r="G66" s="30"/>
      <c r="H66" s="30"/>
      <c r="I66" s="30"/>
    </row>
    <row r="67" spans="1:9" ht="11.25" customHeight="1" x14ac:dyDescent="0.2">
      <c r="A67" s="58">
        <v>60</v>
      </c>
      <c r="B67" s="10" t="s">
        <v>119</v>
      </c>
      <c r="C67" s="11" t="s">
        <v>320</v>
      </c>
      <c r="D67" s="30">
        <f t="shared" si="2"/>
        <v>14928414</v>
      </c>
      <c r="E67" s="30">
        <v>14928414</v>
      </c>
      <c r="F67" s="30"/>
      <c r="G67" s="30"/>
      <c r="H67" s="30"/>
      <c r="I67" s="30"/>
    </row>
    <row r="68" spans="1:9" ht="11.25" customHeight="1" x14ac:dyDescent="0.2">
      <c r="A68" s="58">
        <v>61</v>
      </c>
      <c r="B68" s="6" t="s">
        <v>120</v>
      </c>
      <c r="C68" s="11" t="s">
        <v>121</v>
      </c>
      <c r="D68" s="30">
        <f t="shared" si="2"/>
        <v>0</v>
      </c>
      <c r="E68" s="30"/>
      <c r="F68" s="30"/>
      <c r="G68" s="30"/>
      <c r="H68" s="30"/>
      <c r="I68" s="30"/>
    </row>
    <row r="69" spans="1:9" ht="11.25" customHeight="1" x14ac:dyDescent="0.2">
      <c r="A69" s="58">
        <v>62</v>
      </c>
      <c r="B69" s="6" t="s">
        <v>122</v>
      </c>
      <c r="C69" s="11" t="s">
        <v>123</v>
      </c>
      <c r="D69" s="30">
        <f t="shared" si="2"/>
        <v>0</v>
      </c>
      <c r="E69" s="30"/>
      <c r="F69" s="30"/>
      <c r="G69" s="30"/>
      <c r="H69" s="30"/>
      <c r="I69" s="30"/>
    </row>
    <row r="70" spans="1:9" ht="27.75" customHeight="1" x14ac:dyDescent="0.2">
      <c r="A70" s="58">
        <v>63</v>
      </c>
      <c r="B70" s="9" t="s">
        <v>124</v>
      </c>
      <c r="C70" s="11" t="s">
        <v>125</v>
      </c>
      <c r="D70" s="30">
        <f t="shared" si="2"/>
        <v>45474200</v>
      </c>
      <c r="E70" s="30">
        <v>45347700</v>
      </c>
      <c r="F70" s="30"/>
      <c r="G70" s="30">
        <v>126500</v>
      </c>
      <c r="H70" s="30"/>
      <c r="I70" s="30"/>
    </row>
    <row r="71" spans="1:9" ht="24" customHeight="1" x14ac:dyDescent="0.2">
      <c r="A71" s="58">
        <v>64</v>
      </c>
      <c r="B71" s="9" t="s">
        <v>126</v>
      </c>
      <c r="C71" s="7" t="s">
        <v>127</v>
      </c>
      <c r="D71" s="30">
        <f t="shared" si="2"/>
        <v>26383649</v>
      </c>
      <c r="E71" s="30">
        <v>26383649</v>
      </c>
      <c r="F71" s="30"/>
      <c r="G71" s="30"/>
      <c r="H71" s="30"/>
      <c r="I71" s="30"/>
    </row>
    <row r="72" spans="1:9" x14ac:dyDescent="0.2">
      <c r="A72" s="58">
        <v>65</v>
      </c>
      <c r="B72" s="9" t="s">
        <v>128</v>
      </c>
      <c r="C72" s="11" t="s">
        <v>129</v>
      </c>
      <c r="D72" s="30">
        <f t="shared" si="2"/>
        <v>65943290</v>
      </c>
      <c r="E72" s="30">
        <v>65089125</v>
      </c>
      <c r="F72" s="30"/>
      <c r="G72" s="30">
        <v>854165</v>
      </c>
      <c r="H72" s="30"/>
      <c r="I72" s="30"/>
    </row>
    <row r="73" spans="1:9" ht="24" x14ac:dyDescent="0.2">
      <c r="A73" s="58">
        <v>66</v>
      </c>
      <c r="B73" s="9" t="s">
        <v>130</v>
      </c>
      <c r="C73" s="11" t="s">
        <v>131</v>
      </c>
      <c r="D73" s="30">
        <f t="shared" ref="D73:D136" si="3">E73+F73+G73+H73+I73</f>
        <v>0</v>
      </c>
      <c r="E73" s="30"/>
      <c r="F73" s="30"/>
      <c r="G73" s="30"/>
      <c r="H73" s="30"/>
      <c r="I73" s="30"/>
    </row>
    <row r="74" spans="1:9" ht="24" x14ac:dyDescent="0.2">
      <c r="A74" s="58">
        <v>67</v>
      </c>
      <c r="B74" s="6" t="s">
        <v>132</v>
      </c>
      <c r="C74" s="11" t="s">
        <v>133</v>
      </c>
      <c r="D74" s="30">
        <f t="shared" si="3"/>
        <v>0</v>
      </c>
      <c r="E74" s="30"/>
      <c r="F74" s="30"/>
      <c r="G74" s="30"/>
      <c r="H74" s="30"/>
      <c r="I74" s="30"/>
    </row>
    <row r="75" spans="1:9" ht="24" x14ac:dyDescent="0.2">
      <c r="A75" s="58">
        <v>68</v>
      </c>
      <c r="B75" s="9" t="s">
        <v>134</v>
      </c>
      <c r="C75" s="11" t="s">
        <v>135</v>
      </c>
      <c r="D75" s="30">
        <f t="shared" si="3"/>
        <v>0</v>
      </c>
      <c r="E75" s="30"/>
      <c r="F75" s="30"/>
      <c r="G75" s="30"/>
      <c r="H75" s="30"/>
      <c r="I75" s="30"/>
    </row>
    <row r="76" spans="1:9" ht="24" x14ac:dyDescent="0.2">
      <c r="A76" s="58">
        <v>69</v>
      </c>
      <c r="B76" s="9" t="s">
        <v>136</v>
      </c>
      <c r="C76" s="11" t="s">
        <v>137</v>
      </c>
      <c r="D76" s="30">
        <f t="shared" si="3"/>
        <v>0</v>
      </c>
      <c r="E76" s="30"/>
      <c r="F76" s="30"/>
      <c r="G76" s="30"/>
      <c r="H76" s="30"/>
      <c r="I76" s="30"/>
    </row>
    <row r="77" spans="1:9" ht="24" x14ac:dyDescent="0.2">
      <c r="A77" s="58">
        <v>70</v>
      </c>
      <c r="B77" s="6" t="s">
        <v>138</v>
      </c>
      <c r="C77" s="11" t="s">
        <v>139</v>
      </c>
      <c r="D77" s="30">
        <f t="shared" si="3"/>
        <v>0</v>
      </c>
      <c r="E77" s="30"/>
      <c r="F77" s="30"/>
      <c r="G77" s="30"/>
      <c r="H77" s="30"/>
      <c r="I77" s="30"/>
    </row>
    <row r="78" spans="1:9" ht="24" x14ac:dyDescent="0.2">
      <c r="A78" s="58">
        <v>71</v>
      </c>
      <c r="B78" s="6" t="s">
        <v>140</v>
      </c>
      <c r="C78" s="11" t="s">
        <v>141</v>
      </c>
      <c r="D78" s="30">
        <f t="shared" si="3"/>
        <v>0</v>
      </c>
      <c r="E78" s="30"/>
      <c r="F78" s="30"/>
      <c r="G78" s="30"/>
      <c r="H78" s="30"/>
      <c r="I78" s="30"/>
    </row>
    <row r="79" spans="1:9" ht="24" x14ac:dyDescent="0.2">
      <c r="A79" s="58">
        <v>72</v>
      </c>
      <c r="B79" s="6" t="s">
        <v>142</v>
      </c>
      <c r="C79" s="11" t="s">
        <v>143</v>
      </c>
      <c r="D79" s="30">
        <f t="shared" si="3"/>
        <v>0</v>
      </c>
      <c r="E79" s="30"/>
      <c r="F79" s="30"/>
      <c r="G79" s="30"/>
      <c r="H79" s="30"/>
      <c r="I79" s="30"/>
    </row>
    <row r="80" spans="1:9" x14ac:dyDescent="0.2">
      <c r="A80" s="58">
        <v>73</v>
      </c>
      <c r="B80" s="10" t="s">
        <v>144</v>
      </c>
      <c r="C80" s="11" t="s">
        <v>145</v>
      </c>
      <c r="D80" s="30">
        <f t="shared" si="3"/>
        <v>39999845</v>
      </c>
      <c r="E80" s="30">
        <v>39999845</v>
      </c>
      <c r="F80" s="30"/>
      <c r="G80" s="30"/>
      <c r="H80" s="30"/>
      <c r="I80" s="30"/>
    </row>
    <row r="81" spans="1:9" x14ac:dyDescent="0.2">
      <c r="A81" s="58">
        <v>74</v>
      </c>
      <c r="B81" s="6" t="s">
        <v>146</v>
      </c>
      <c r="C81" s="11" t="s">
        <v>147</v>
      </c>
      <c r="D81" s="30">
        <f t="shared" si="3"/>
        <v>89279518</v>
      </c>
      <c r="E81" s="30">
        <v>89279518</v>
      </c>
      <c r="F81" s="30"/>
      <c r="G81" s="30"/>
      <c r="H81" s="30"/>
      <c r="I81" s="30"/>
    </row>
    <row r="82" spans="1:9" x14ac:dyDescent="0.2">
      <c r="A82" s="58">
        <v>75</v>
      </c>
      <c r="B82" s="10" t="s">
        <v>148</v>
      </c>
      <c r="C82" s="11" t="s">
        <v>149</v>
      </c>
      <c r="D82" s="30">
        <f t="shared" si="3"/>
        <v>49904415</v>
      </c>
      <c r="E82" s="30">
        <v>49904415</v>
      </c>
      <c r="F82" s="30"/>
      <c r="G82" s="30"/>
      <c r="H82" s="30"/>
      <c r="I82" s="30"/>
    </row>
    <row r="83" spans="1:9" x14ac:dyDescent="0.2">
      <c r="A83" s="58">
        <v>76</v>
      </c>
      <c r="B83" s="12" t="s">
        <v>150</v>
      </c>
      <c r="C83" s="13" t="s">
        <v>151</v>
      </c>
      <c r="D83" s="30">
        <f t="shared" si="3"/>
        <v>11355077</v>
      </c>
      <c r="E83" s="30">
        <v>11355077</v>
      </c>
      <c r="F83" s="30"/>
      <c r="G83" s="30"/>
      <c r="H83" s="30"/>
      <c r="I83" s="30"/>
    </row>
    <row r="84" spans="1:9" x14ac:dyDescent="0.2">
      <c r="A84" s="58">
        <v>77</v>
      </c>
      <c r="B84" s="6" t="s">
        <v>152</v>
      </c>
      <c r="C84" s="11" t="s">
        <v>153</v>
      </c>
      <c r="D84" s="30">
        <f t="shared" si="3"/>
        <v>101989775</v>
      </c>
      <c r="E84" s="30">
        <v>85046590</v>
      </c>
      <c r="F84" s="30"/>
      <c r="G84" s="30">
        <v>16943185</v>
      </c>
      <c r="H84" s="30"/>
      <c r="I84" s="30"/>
    </row>
    <row r="85" spans="1:9" x14ac:dyDescent="0.2">
      <c r="A85" s="58">
        <v>78</v>
      </c>
      <c r="B85" s="12" t="s">
        <v>154</v>
      </c>
      <c r="C85" s="13" t="s">
        <v>155</v>
      </c>
      <c r="D85" s="30">
        <f t="shared" si="3"/>
        <v>21303636</v>
      </c>
      <c r="E85" s="30">
        <v>21303636</v>
      </c>
      <c r="F85" s="30"/>
      <c r="G85" s="30"/>
      <c r="H85" s="30"/>
      <c r="I85" s="30"/>
    </row>
    <row r="86" spans="1:9" x14ac:dyDescent="0.2">
      <c r="A86" s="58">
        <v>79</v>
      </c>
      <c r="B86" s="6" t="s">
        <v>156</v>
      </c>
      <c r="C86" s="11" t="s">
        <v>157</v>
      </c>
      <c r="D86" s="30">
        <f t="shared" si="3"/>
        <v>65342322</v>
      </c>
      <c r="E86" s="30">
        <v>65342322</v>
      </c>
      <c r="F86" s="30"/>
      <c r="G86" s="30"/>
      <c r="H86" s="30"/>
      <c r="I86" s="30"/>
    </row>
    <row r="87" spans="1:9" x14ac:dyDescent="0.2">
      <c r="A87" s="58">
        <v>80</v>
      </c>
      <c r="B87" s="12" t="s">
        <v>158</v>
      </c>
      <c r="C87" s="13" t="s">
        <v>159</v>
      </c>
      <c r="D87" s="30">
        <f t="shared" si="3"/>
        <v>6478131</v>
      </c>
      <c r="E87" s="30">
        <v>6478131</v>
      </c>
      <c r="F87" s="30"/>
      <c r="G87" s="30"/>
      <c r="H87" s="30"/>
      <c r="I87" s="30"/>
    </row>
    <row r="88" spans="1:9" x14ac:dyDescent="0.2">
      <c r="A88" s="58">
        <v>81</v>
      </c>
      <c r="B88" s="9" t="s">
        <v>160</v>
      </c>
      <c r="C88" s="11" t="s">
        <v>161</v>
      </c>
      <c r="D88" s="30">
        <f t="shared" si="3"/>
        <v>0</v>
      </c>
      <c r="E88" s="30"/>
      <c r="F88" s="30"/>
      <c r="G88" s="30"/>
      <c r="H88" s="30"/>
      <c r="I88" s="30"/>
    </row>
    <row r="89" spans="1:9" x14ac:dyDescent="0.2">
      <c r="A89" s="58">
        <v>82</v>
      </c>
      <c r="B89" s="10" t="s">
        <v>162</v>
      </c>
      <c r="C89" s="11" t="s">
        <v>163</v>
      </c>
      <c r="D89" s="30">
        <f t="shared" si="3"/>
        <v>0</v>
      </c>
      <c r="E89" s="30"/>
      <c r="F89" s="30"/>
      <c r="G89" s="30"/>
      <c r="H89" s="30"/>
      <c r="I89" s="30"/>
    </row>
    <row r="90" spans="1:9" ht="14.25" customHeight="1" x14ac:dyDescent="0.2">
      <c r="A90" s="58">
        <v>83</v>
      </c>
      <c r="B90" s="9" t="s">
        <v>164</v>
      </c>
      <c r="C90" s="7" t="s">
        <v>165</v>
      </c>
      <c r="D90" s="30">
        <f t="shared" si="3"/>
        <v>0</v>
      </c>
      <c r="E90" s="30"/>
      <c r="F90" s="30"/>
      <c r="G90" s="30"/>
      <c r="H90" s="30"/>
      <c r="I90" s="30"/>
    </row>
    <row r="91" spans="1:9" x14ac:dyDescent="0.2">
      <c r="A91" s="58">
        <v>84</v>
      </c>
      <c r="B91" s="9" t="s">
        <v>166</v>
      </c>
      <c r="C91" s="13" t="s">
        <v>167</v>
      </c>
      <c r="D91" s="30">
        <f t="shared" si="3"/>
        <v>1654398</v>
      </c>
      <c r="E91" s="30">
        <v>1654398</v>
      </c>
      <c r="F91" s="30"/>
      <c r="G91" s="30"/>
      <c r="H91" s="30"/>
      <c r="I91" s="30"/>
    </row>
    <row r="92" spans="1:9" x14ac:dyDescent="0.2">
      <c r="A92" s="58">
        <v>85</v>
      </c>
      <c r="B92" s="10" t="s">
        <v>168</v>
      </c>
      <c r="C92" s="11" t="s">
        <v>169</v>
      </c>
      <c r="D92" s="30">
        <f t="shared" si="3"/>
        <v>14867060</v>
      </c>
      <c r="E92" s="30">
        <v>14867060</v>
      </c>
      <c r="F92" s="30"/>
      <c r="G92" s="30"/>
      <c r="H92" s="30"/>
      <c r="I92" s="30"/>
    </row>
    <row r="93" spans="1:9" x14ac:dyDescent="0.2">
      <c r="A93" s="58">
        <v>86</v>
      </c>
      <c r="B93" s="9" t="s">
        <v>170</v>
      </c>
      <c r="C93" s="7" t="s">
        <v>171</v>
      </c>
      <c r="D93" s="30">
        <f t="shared" si="3"/>
        <v>9271545</v>
      </c>
      <c r="E93" s="30">
        <v>9271545</v>
      </c>
      <c r="F93" s="30"/>
      <c r="G93" s="30"/>
      <c r="H93" s="30"/>
      <c r="I93" s="30"/>
    </row>
    <row r="94" spans="1:9" x14ac:dyDescent="0.2">
      <c r="A94" s="58">
        <v>87</v>
      </c>
      <c r="B94" s="10" t="s">
        <v>172</v>
      </c>
      <c r="C94" s="11" t="s">
        <v>173</v>
      </c>
      <c r="D94" s="30">
        <f t="shared" si="3"/>
        <v>10425640</v>
      </c>
      <c r="E94" s="30">
        <v>10425640</v>
      </c>
      <c r="F94" s="30"/>
      <c r="G94" s="30"/>
      <c r="H94" s="30"/>
      <c r="I94" s="30"/>
    </row>
    <row r="95" spans="1:9" x14ac:dyDescent="0.2">
      <c r="A95" s="58">
        <v>88</v>
      </c>
      <c r="B95" s="10" t="s">
        <v>174</v>
      </c>
      <c r="C95" s="11" t="s">
        <v>175</v>
      </c>
      <c r="D95" s="30">
        <f t="shared" si="3"/>
        <v>27057170</v>
      </c>
      <c r="E95" s="30">
        <v>27057170</v>
      </c>
      <c r="F95" s="30"/>
      <c r="G95" s="30"/>
      <c r="H95" s="30"/>
      <c r="I95" s="30"/>
    </row>
    <row r="96" spans="1:9" ht="13.5" customHeight="1" x14ac:dyDescent="0.2">
      <c r="A96" s="58">
        <v>89</v>
      </c>
      <c r="B96" s="9" t="s">
        <v>176</v>
      </c>
      <c r="C96" s="13" t="s">
        <v>177</v>
      </c>
      <c r="D96" s="30">
        <f t="shared" si="3"/>
        <v>12569637</v>
      </c>
      <c r="E96" s="30">
        <v>12569637</v>
      </c>
      <c r="F96" s="30"/>
      <c r="G96" s="30"/>
      <c r="H96" s="30"/>
      <c r="I96" s="30"/>
    </row>
    <row r="97" spans="1:9" ht="14.25" customHeight="1" x14ac:dyDescent="0.2">
      <c r="A97" s="58">
        <v>90</v>
      </c>
      <c r="B97" s="9" t="s">
        <v>178</v>
      </c>
      <c r="C97" s="7" t="s">
        <v>179</v>
      </c>
      <c r="D97" s="30">
        <f t="shared" si="3"/>
        <v>15555077</v>
      </c>
      <c r="E97" s="30">
        <v>15555077</v>
      </c>
      <c r="F97" s="30"/>
      <c r="G97" s="30"/>
      <c r="H97" s="30"/>
      <c r="I97" s="30"/>
    </row>
    <row r="98" spans="1:9" x14ac:dyDescent="0.2">
      <c r="A98" s="58">
        <v>91</v>
      </c>
      <c r="B98" s="6" t="s">
        <v>180</v>
      </c>
      <c r="C98" s="7" t="s">
        <v>181</v>
      </c>
      <c r="D98" s="30">
        <f t="shared" si="3"/>
        <v>30044610</v>
      </c>
      <c r="E98" s="30">
        <v>30044610</v>
      </c>
      <c r="F98" s="30"/>
      <c r="G98" s="30"/>
      <c r="H98" s="30"/>
      <c r="I98" s="30"/>
    </row>
    <row r="99" spans="1:9" x14ac:dyDescent="0.2">
      <c r="A99" s="58">
        <v>92</v>
      </c>
      <c r="B99" s="6" t="s">
        <v>182</v>
      </c>
      <c r="C99" s="7" t="s">
        <v>183</v>
      </c>
      <c r="D99" s="30">
        <f t="shared" si="3"/>
        <v>26568117</v>
      </c>
      <c r="E99" s="30">
        <v>26568117</v>
      </c>
      <c r="F99" s="30"/>
      <c r="G99" s="30"/>
      <c r="H99" s="30"/>
      <c r="I99" s="30"/>
    </row>
    <row r="100" spans="1:9" ht="15.75" customHeight="1" x14ac:dyDescent="0.2">
      <c r="A100" s="58">
        <v>93</v>
      </c>
      <c r="B100" s="10" t="s">
        <v>184</v>
      </c>
      <c r="C100" s="11" t="s">
        <v>185</v>
      </c>
      <c r="D100" s="30">
        <f t="shared" si="3"/>
        <v>8936724</v>
      </c>
      <c r="E100" s="30">
        <v>8936724</v>
      </c>
      <c r="F100" s="30"/>
      <c r="G100" s="30"/>
      <c r="H100" s="30"/>
      <c r="I100" s="30"/>
    </row>
    <row r="101" spans="1:9" x14ac:dyDescent="0.2">
      <c r="A101" s="58">
        <v>94</v>
      </c>
      <c r="B101" s="12" t="s">
        <v>186</v>
      </c>
      <c r="C101" s="13" t="s">
        <v>187</v>
      </c>
      <c r="D101" s="30">
        <f t="shared" si="3"/>
        <v>15455924</v>
      </c>
      <c r="E101" s="30">
        <v>15455924</v>
      </c>
      <c r="F101" s="30"/>
      <c r="G101" s="30"/>
      <c r="H101" s="30"/>
      <c r="I101" s="30"/>
    </row>
    <row r="102" spans="1:9" x14ac:dyDescent="0.2">
      <c r="A102" s="58">
        <v>95</v>
      </c>
      <c r="B102" s="6" t="s">
        <v>188</v>
      </c>
      <c r="C102" s="7" t="s">
        <v>189</v>
      </c>
      <c r="D102" s="30">
        <f t="shared" si="3"/>
        <v>14729131</v>
      </c>
      <c r="E102" s="30">
        <v>14729131</v>
      </c>
      <c r="F102" s="30"/>
      <c r="G102" s="30"/>
      <c r="H102" s="30"/>
      <c r="I102" s="30"/>
    </row>
    <row r="103" spans="1:9" x14ac:dyDescent="0.2">
      <c r="A103" s="58">
        <v>96</v>
      </c>
      <c r="B103" s="9" t="s">
        <v>190</v>
      </c>
      <c r="C103" s="7" t="s">
        <v>191</v>
      </c>
      <c r="D103" s="30">
        <f t="shared" si="3"/>
        <v>19813762</v>
      </c>
      <c r="E103" s="30">
        <v>17436315</v>
      </c>
      <c r="F103" s="30"/>
      <c r="G103" s="30">
        <v>1229779</v>
      </c>
      <c r="H103" s="30"/>
      <c r="I103" s="30">
        <v>1147668</v>
      </c>
    </row>
    <row r="104" spans="1:9" x14ac:dyDescent="0.2">
      <c r="A104" s="58">
        <v>97</v>
      </c>
      <c r="B104" s="10" t="s">
        <v>192</v>
      </c>
      <c r="C104" s="11" t="s">
        <v>193</v>
      </c>
      <c r="D104" s="30">
        <f t="shared" si="3"/>
        <v>11802536</v>
      </c>
      <c r="E104" s="30">
        <v>11802536</v>
      </c>
      <c r="F104" s="30"/>
      <c r="G104" s="30"/>
      <c r="H104" s="30"/>
      <c r="I104" s="30"/>
    </row>
    <row r="105" spans="1:9" x14ac:dyDescent="0.2">
      <c r="A105" s="58">
        <v>98</v>
      </c>
      <c r="B105" s="10" t="s">
        <v>194</v>
      </c>
      <c r="C105" s="11" t="s">
        <v>195</v>
      </c>
      <c r="D105" s="30">
        <f t="shared" si="3"/>
        <v>17467971</v>
      </c>
      <c r="E105" s="30">
        <v>16607220</v>
      </c>
      <c r="F105" s="30"/>
      <c r="G105" s="30"/>
      <c r="H105" s="30"/>
      <c r="I105" s="30">
        <v>860751</v>
      </c>
    </row>
    <row r="106" spans="1:9" x14ac:dyDescent="0.2">
      <c r="A106" s="58">
        <v>99</v>
      </c>
      <c r="B106" s="6" t="s">
        <v>196</v>
      </c>
      <c r="C106" s="7" t="s">
        <v>197</v>
      </c>
      <c r="D106" s="30">
        <f t="shared" si="3"/>
        <v>30212831</v>
      </c>
      <c r="E106" s="30">
        <v>29495538</v>
      </c>
      <c r="F106" s="30"/>
      <c r="G106" s="30"/>
      <c r="H106" s="30"/>
      <c r="I106" s="30">
        <v>717293</v>
      </c>
    </row>
    <row r="107" spans="1:9" x14ac:dyDescent="0.2">
      <c r="A107" s="58">
        <v>100</v>
      </c>
      <c r="B107" s="9" t="s">
        <v>198</v>
      </c>
      <c r="C107" s="7" t="s">
        <v>199</v>
      </c>
      <c r="D107" s="30">
        <f t="shared" si="3"/>
        <v>13123000</v>
      </c>
      <c r="E107" s="30">
        <v>13123000</v>
      </c>
      <c r="F107" s="30"/>
      <c r="G107" s="30"/>
      <c r="H107" s="30"/>
      <c r="I107" s="30"/>
    </row>
    <row r="108" spans="1:9" x14ac:dyDescent="0.2">
      <c r="A108" s="58">
        <v>101</v>
      </c>
      <c r="B108" s="6" t="s">
        <v>200</v>
      </c>
      <c r="C108" s="11" t="s">
        <v>201</v>
      </c>
      <c r="D108" s="30">
        <f t="shared" si="3"/>
        <v>0</v>
      </c>
      <c r="E108" s="30"/>
      <c r="F108" s="30"/>
      <c r="G108" s="30"/>
      <c r="H108" s="30"/>
      <c r="I108" s="30"/>
    </row>
    <row r="109" spans="1:9" x14ac:dyDescent="0.2">
      <c r="A109" s="58">
        <v>102</v>
      </c>
      <c r="B109" s="6" t="s">
        <v>202</v>
      </c>
      <c r="C109" s="7" t="s">
        <v>203</v>
      </c>
      <c r="D109" s="30">
        <f t="shared" si="3"/>
        <v>50626551</v>
      </c>
      <c r="E109" s="30"/>
      <c r="F109" s="30"/>
      <c r="G109" s="30"/>
      <c r="H109" s="30">
        <v>50626551</v>
      </c>
      <c r="I109" s="30"/>
    </row>
    <row r="110" spans="1:9" x14ac:dyDescent="0.2">
      <c r="A110" s="58">
        <v>103</v>
      </c>
      <c r="B110" s="10" t="s">
        <v>204</v>
      </c>
      <c r="C110" s="11" t="s">
        <v>205</v>
      </c>
      <c r="D110" s="30">
        <f t="shared" si="3"/>
        <v>0</v>
      </c>
      <c r="E110" s="30"/>
      <c r="F110" s="30"/>
      <c r="G110" s="30"/>
      <c r="H110" s="30"/>
      <c r="I110" s="30"/>
    </row>
    <row r="111" spans="1:9" x14ac:dyDescent="0.2">
      <c r="A111" s="58">
        <v>104</v>
      </c>
      <c r="B111" s="10" t="s">
        <v>206</v>
      </c>
      <c r="C111" s="11" t="s">
        <v>207</v>
      </c>
      <c r="D111" s="30">
        <f t="shared" si="3"/>
        <v>187540</v>
      </c>
      <c r="E111" s="30">
        <v>187540</v>
      </c>
      <c r="F111" s="30"/>
      <c r="G111" s="30"/>
      <c r="H111" s="30"/>
      <c r="I111" s="30"/>
    </row>
    <row r="112" spans="1:9" x14ac:dyDescent="0.2">
      <c r="A112" s="58">
        <v>105</v>
      </c>
      <c r="B112" s="10" t="s">
        <v>208</v>
      </c>
      <c r="C112" s="11" t="s">
        <v>209</v>
      </c>
      <c r="D112" s="30">
        <f t="shared" si="3"/>
        <v>218000</v>
      </c>
      <c r="E112" s="30">
        <v>218000</v>
      </c>
      <c r="F112" s="30"/>
      <c r="G112" s="30"/>
      <c r="H112" s="30"/>
      <c r="I112" s="30"/>
    </row>
    <row r="113" spans="1:9" ht="24" x14ac:dyDescent="0.2">
      <c r="A113" s="58">
        <v>106</v>
      </c>
      <c r="B113" s="10" t="s">
        <v>210</v>
      </c>
      <c r="C113" s="11" t="s">
        <v>211</v>
      </c>
      <c r="D113" s="30">
        <f t="shared" si="3"/>
        <v>256376</v>
      </c>
      <c r="E113" s="30">
        <v>256376</v>
      </c>
      <c r="F113" s="30"/>
      <c r="G113" s="30"/>
      <c r="H113" s="30"/>
      <c r="I113" s="30"/>
    </row>
    <row r="114" spans="1:9" x14ac:dyDescent="0.2">
      <c r="A114" s="58">
        <v>107</v>
      </c>
      <c r="B114" s="10" t="s">
        <v>212</v>
      </c>
      <c r="C114" s="11" t="s">
        <v>213</v>
      </c>
      <c r="D114" s="30">
        <f t="shared" si="3"/>
        <v>0</v>
      </c>
      <c r="E114" s="30"/>
      <c r="F114" s="30"/>
      <c r="G114" s="30"/>
      <c r="H114" s="30"/>
      <c r="I114" s="30"/>
    </row>
    <row r="115" spans="1:9" x14ac:dyDescent="0.2">
      <c r="A115" s="58">
        <v>108</v>
      </c>
      <c r="B115" s="10" t="s">
        <v>214</v>
      </c>
      <c r="C115" s="11" t="s">
        <v>215</v>
      </c>
      <c r="D115" s="30">
        <f t="shared" si="3"/>
        <v>14613339</v>
      </c>
      <c r="E115" s="30">
        <v>14613339</v>
      </c>
      <c r="F115" s="30"/>
      <c r="G115" s="30"/>
      <c r="H115" s="30"/>
      <c r="I115" s="30"/>
    </row>
    <row r="116" spans="1:9" ht="12" customHeight="1" x14ac:dyDescent="0.2">
      <c r="A116" s="58">
        <v>109</v>
      </c>
      <c r="B116" s="16" t="s">
        <v>216</v>
      </c>
      <c r="C116" s="17" t="s">
        <v>217</v>
      </c>
      <c r="D116" s="30">
        <f t="shared" si="3"/>
        <v>0</v>
      </c>
      <c r="E116" s="30"/>
      <c r="F116" s="30"/>
      <c r="G116" s="30"/>
      <c r="H116" s="30"/>
      <c r="I116" s="30"/>
    </row>
    <row r="117" spans="1:9" x14ac:dyDescent="0.2">
      <c r="A117" s="58">
        <v>110</v>
      </c>
      <c r="B117" s="16" t="s">
        <v>361</v>
      </c>
      <c r="C117" s="17" t="s">
        <v>321</v>
      </c>
      <c r="D117" s="30">
        <f t="shared" si="3"/>
        <v>0</v>
      </c>
      <c r="E117" s="30"/>
      <c r="F117" s="30"/>
      <c r="G117" s="30"/>
      <c r="H117" s="30"/>
      <c r="I117" s="30"/>
    </row>
    <row r="118" spans="1:9" x14ac:dyDescent="0.2">
      <c r="A118" s="58">
        <v>111</v>
      </c>
      <c r="B118" s="9" t="s">
        <v>218</v>
      </c>
      <c r="C118" s="7" t="s">
        <v>219</v>
      </c>
      <c r="D118" s="30">
        <f t="shared" si="3"/>
        <v>62339522</v>
      </c>
      <c r="E118" s="30"/>
      <c r="F118" s="30"/>
      <c r="G118" s="30">
        <v>11712971</v>
      </c>
      <c r="H118" s="30">
        <v>50626551</v>
      </c>
      <c r="I118" s="30"/>
    </row>
    <row r="119" spans="1:9" x14ac:dyDescent="0.2">
      <c r="A119" s="58">
        <v>112</v>
      </c>
      <c r="B119" s="10" t="s">
        <v>220</v>
      </c>
      <c r="C119" s="11" t="s">
        <v>221</v>
      </c>
      <c r="D119" s="30">
        <f t="shared" si="3"/>
        <v>0</v>
      </c>
      <c r="E119" s="30"/>
      <c r="F119" s="30"/>
      <c r="G119" s="30"/>
      <c r="H119" s="30"/>
      <c r="I119" s="30"/>
    </row>
    <row r="120" spans="1:9" x14ac:dyDescent="0.2">
      <c r="A120" s="58">
        <v>113</v>
      </c>
      <c r="B120" s="6" t="s">
        <v>222</v>
      </c>
      <c r="C120" s="18" t="s">
        <v>223</v>
      </c>
      <c r="D120" s="30">
        <f t="shared" si="3"/>
        <v>50626551</v>
      </c>
      <c r="E120" s="30"/>
      <c r="F120" s="30"/>
      <c r="G120" s="30"/>
      <c r="H120" s="30">
        <v>50626551</v>
      </c>
      <c r="I120" s="30"/>
    </row>
    <row r="121" spans="1:9" ht="24" x14ac:dyDescent="0.2">
      <c r="A121" s="58">
        <v>114</v>
      </c>
      <c r="B121" s="10" t="s">
        <v>224</v>
      </c>
      <c r="C121" s="11" t="s">
        <v>225</v>
      </c>
      <c r="D121" s="30">
        <f t="shared" si="3"/>
        <v>146331</v>
      </c>
      <c r="E121" s="30">
        <v>146331</v>
      </c>
      <c r="F121" s="30"/>
      <c r="G121" s="30"/>
      <c r="H121" s="30"/>
      <c r="I121" s="30"/>
    </row>
    <row r="122" spans="1:9" ht="13.5" customHeight="1" x14ac:dyDescent="0.2">
      <c r="A122" s="58">
        <v>115</v>
      </c>
      <c r="B122" s="10" t="s">
        <v>226</v>
      </c>
      <c r="C122" s="11" t="s">
        <v>227</v>
      </c>
      <c r="D122" s="30">
        <f t="shared" si="3"/>
        <v>0</v>
      </c>
      <c r="E122" s="30"/>
      <c r="F122" s="30"/>
      <c r="G122" s="30"/>
      <c r="H122" s="30"/>
      <c r="I122" s="30"/>
    </row>
    <row r="123" spans="1:9" x14ac:dyDescent="0.2">
      <c r="A123" s="58">
        <v>116</v>
      </c>
      <c r="B123" s="9" t="s">
        <v>228</v>
      </c>
      <c r="C123" s="11" t="s">
        <v>229</v>
      </c>
      <c r="D123" s="30">
        <f t="shared" si="3"/>
        <v>120158</v>
      </c>
      <c r="E123" s="30">
        <v>120158</v>
      </c>
      <c r="F123" s="30"/>
      <c r="G123" s="30"/>
      <c r="H123" s="30"/>
      <c r="I123" s="30"/>
    </row>
    <row r="124" spans="1:9" x14ac:dyDescent="0.2">
      <c r="A124" s="58">
        <v>117</v>
      </c>
      <c r="B124" s="9" t="s">
        <v>230</v>
      </c>
      <c r="C124" s="11" t="s">
        <v>231</v>
      </c>
      <c r="D124" s="30">
        <f t="shared" si="3"/>
        <v>0</v>
      </c>
      <c r="E124" s="30"/>
      <c r="F124" s="30"/>
      <c r="G124" s="30"/>
      <c r="H124" s="30"/>
      <c r="I124" s="30"/>
    </row>
    <row r="125" spans="1:9" x14ac:dyDescent="0.2">
      <c r="A125" s="58">
        <v>118</v>
      </c>
      <c r="B125" s="9" t="s">
        <v>232</v>
      </c>
      <c r="C125" s="11" t="s">
        <v>233</v>
      </c>
      <c r="D125" s="30">
        <f t="shared" si="3"/>
        <v>0</v>
      </c>
      <c r="E125" s="30"/>
      <c r="F125" s="30"/>
      <c r="G125" s="30"/>
      <c r="H125" s="30"/>
      <c r="I125" s="30"/>
    </row>
    <row r="126" spans="1:9" ht="12.75" customHeight="1" x14ac:dyDescent="0.2">
      <c r="A126" s="58">
        <v>119</v>
      </c>
      <c r="B126" s="6" t="s">
        <v>234</v>
      </c>
      <c r="C126" s="7" t="s">
        <v>235</v>
      </c>
      <c r="D126" s="30">
        <f t="shared" si="3"/>
        <v>0</v>
      </c>
      <c r="E126" s="30"/>
      <c r="F126" s="30"/>
      <c r="G126" s="30"/>
      <c r="H126" s="30"/>
      <c r="I126" s="30"/>
    </row>
    <row r="127" spans="1:9" x14ac:dyDescent="0.2">
      <c r="A127" s="58">
        <v>120</v>
      </c>
      <c r="B127" s="9" t="s">
        <v>236</v>
      </c>
      <c r="C127" s="7" t="s">
        <v>237</v>
      </c>
      <c r="D127" s="30">
        <f t="shared" si="3"/>
        <v>50626551</v>
      </c>
      <c r="E127" s="30"/>
      <c r="F127" s="30"/>
      <c r="G127" s="30"/>
      <c r="H127" s="30">
        <v>50626551</v>
      </c>
      <c r="I127" s="30"/>
    </row>
    <row r="128" spans="1:9" x14ac:dyDescent="0.2">
      <c r="A128" s="58">
        <v>121</v>
      </c>
      <c r="B128" s="10" t="s">
        <v>238</v>
      </c>
      <c r="C128" s="11" t="s">
        <v>239</v>
      </c>
      <c r="D128" s="30">
        <f t="shared" si="3"/>
        <v>0</v>
      </c>
      <c r="E128" s="30"/>
      <c r="F128" s="30"/>
      <c r="G128" s="30"/>
      <c r="H128" s="30"/>
      <c r="I128" s="30"/>
    </row>
    <row r="129" spans="1:9" x14ac:dyDescent="0.2">
      <c r="A129" s="58">
        <v>122</v>
      </c>
      <c r="B129" s="10" t="s">
        <v>240</v>
      </c>
      <c r="C129" s="11" t="s">
        <v>241</v>
      </c>
      <c r="D129" s="30">
        <f t="shared" si="3"/>
        <v>192729</v>
      </c>
      <c r="E129" s="30">
        <v>192729</v>
      </c>
      <c r="F129" s="30"/>
      <c r="G129" s="30"/>
      <c r="H129" s="30"/>
      <c r="I129" s="30"/>
    </row>
    <row r="130" spans="1:9" ht="14.25" customHeight="1" x14ac:dyDescent="0.2">
      <c r="A130" s="58">
        <v>123</v>
      </c>
      <c r="B130" s="10" t="s">
        <v>242</v>
      </c>
      <c r="C130" s="11" t="s">
        <v>322</v>
      </c>
      <c r="D130" s="30">
        <f t="shared" si="3"/>
        <v>36983002</v>
      </c>
      <c r="E130" s="30">
        <v>36983002</v>
      </c>
      <c r="F130" s="30"/>
      <c r="G130" s="30"/>
      <c r="H130" s="30"/>
      <c r="I130" s="30"/>
    </row>
    <row r="131" spans="1:9" x14ac:dyDescent="0.2">
      <c r="A131" s="58">
        <v>124</v>
      </c>
      <c r="B131" s="10" t="s">
        <v>243</v>
      </c>
      <c r="C131" s="11" t="s">
        <v>244</v>
      </c>
      <c r="D131" s="30">
        <f t="shared" si="3"/>
        <v>2755670323</v>
      </c>
      <c r="E131" s="30">
        <v>0</v>
      </c>
      <c r="F131" s="30"/>
      <c r="G131" s="30">
        <v>2755670323</v>
      </c>
      <c r="H131" s="30"/>
      <c r="I131" s="30"/>
    </row>
    <row r="132" spans="1:9" ht="21.75" customHeight="1" x14ac:dyDescent="0.2">
      <c r="A132" s="58">
        <v>125</v>
      </c>
      <c r="B132" s="10" t="s">
        <v>245</v>
      </c>
      <c r="C132" s="11" t="s">
        <v>246</v>
      </c>
      <c r="D132" s="30">
        <f t="shared" si="3"/>
        <v>3668449</v>
      </c>
      <c r="E132" s="30">
        <v>3668449</v>
      </c>
      <c r="F132" s="30"/>
      <c r="G132" s="30"/>
      <c r="H132" s="30"/>
      <c r="I132" s="30"/>
    </row>
    <row r="133" spans="1:9" x14ac:dyDescent="0.2">
      <c r="A133" s="58">
        <v>126</v>
      </c>
      <c r="B133" s="6" t="s">
        <v>247</v>
      </c>
      <c r="C133" s="7" t="s">
        <v>248</v>
      </c>
      <c r="D133" s="30">
        <f t="shared" si="3"/>
        <v>57741512</v>
      </c>
      <c r="E133" s="30">
        <v>45991938</v>
      </c>
      <c r="F133" s="30"/>
      <c r="G133" s="30">
        <v>11749574</v>
      </c>
      <c r="H133" s="30"/>
      <c r="I133" s="30"/>
    </row>
    <row r="134" spans="1:9" x14ac:dyDescent="0.2">
      <c r="A134" s="58">
        <v>127</v>
      </c>
      <c r="B134" s="10" t="s">
        <v>249</v>
      </c>
      <c r="C134" s="11" t="s">
        <v>250</v>
      </c>
      <c r="D134" s="30">
        <f t="shared" si="3"/>
        <v>245764308</v>
      </c>
      <c r="E134" s="30">
        <v>245764308</v>
      </c>
      <c r="F134" s="30"/>
      <c r="G134" s="30"/>
      <c r="H134" s="30"/>
      <c r="I134" s="30"/>
    </row>
    <row r="135" spans="1:9" x14ac:dyDescent="0.2">
      <c r="A135" s="58">
        <v>128</v>
      </c>
      <c r="B135" s="6" t="s">
        <v>251</v>
      </c>
      <c r="C135" s="11" t="s">
        <v>323</v>
      </c>
      <c r="D135" s="30">
        <f t="shared" si="3"/>
        <v>38978200</v>
      </c>
      <c r="E135" s="30">
        <v>38978200</v>
      </c>
      <c r="F135" s="30"/>
      <c r="G135" s="30"/>
      <c r="H135" s="30"/>
      <c r="I135" s="30"/>
    </row>
    <row r="136" spans="1:9" ht="12.75" customHeight="1" x14ac:dyDescent="0.2">
      <c r="A136" s="58">
        <v>129</v>
      </c>
      <c r="B136" s="12" t="s">
        <v>252</v>
      </c>
      <c r="C136" s="13" t="s">
        <v>253</v>
      </c>
      <c r="D136" s="30">
        <f t="shared" si="3"/>
        <v>27200866</v>
      </c>
      <c r="E136" s="30">
        <v>27200866</v>
      </c>
      <c r="F136" s="30"/>
      <c r="G136" s="30"/>
      <c r="H136" s="30"/>
      <c r="I136" s="30"/>
    </row>
    <row r="137" spans="1:9" x14ac:dyDescent="0.2">
      <c r="A137" s="58">
        <v>130</v>
      </c>
      <c r="B137" s="10" t="s">
        <v>254</v>
      </c>
      <c r="C137" s="11" t="s">
        <v>255</v>
      </c>
      <c r="D137" s="30">
        <f t="shared" ref="D137:D144" si="4">E137+F137+G137+H137+I137</f>
        <v>51179847</v>
      </c>
      <c r="E137" s="30">
        <v>0</v>
      </c>
      <c r="F137" s="30"/>
      <c r="G137" s="30"/>
      <c r="H137" s="30">
        <v>51179847</v>
      </c>
      <c r="I137" s="30"/>
    </row>
    <row r="138" spans="1:9" x14ac:dyDescent="0.2">
      <c r="A138" s="58">
        <v>131</v>
      </c>
      <c r="B138" s="10" t="s">
        <v>256</v>
      </c>
      <c r="C138" s="11" t="s">
        <v>257</v>
      </c>
      <c r="D138" s="30">
        <f t="shared" si="4"/>
        <v>25870980</v>
      </c>
      <c r="E138" s="30">
        <v>25870980</v>
      </c>
      <c r="F138" s="30"/>
      <c r="G138" s="30"/>
      <c r="H138" s="30"/>
      <c r="I138" s="30"/>
    </row>
    <row r="139" spans="1:9" x14ac:dyDescent="0.2">
      <c r="A139" s="58">
        <v>132</v>
      </c>
      <c r="B139" s="10" t="s">
        <v>258</v>
      </c>
      <c r="C139" s="11" t="s">
        <v>259</v>
      </c>
      <c r="D139" s="30">
        <f t="shared" si="4"/>
        <v>19404000</v>
      </c>
      <c r="E139" s="30">
        <v>19404000</v>
      </c>
      <c r="F139" s="30"/>
      <c r="G139" s="30"/>
      <c r="H139" s="30"/>
      <c r="I139" s="30"/>
    </row>
    <row r="140" spans="1:9" ht="13.5" customHeight="1" x14ac:dyDescent="0.2">
      <c r="A140" s="58">
        <v>133</v>
      </c>
      <c r="B140" s="12" t="s">
        <v>260</v>
      </c>
      <c r="C140" s="13" t="s">
        <v>324</v>
      </c>
      <c r="D140" s="30">
        <f t="shared" si="4"/>
        <v>36283787</v>
      </c>
      <c r="E140" s="30">
        <v>36283787</v>
      </c>
      <c r="F140" s="30"/>
      <c r="G140" s="30"/>
      <c r="H140" s="30"/>
      <c r="I140" s="30"/>
    </row>
    <row r="141" spans="1:9" x14ac:dyDescent="0.2">
      <c r="A141" s="58">
        <v>134</v>
      </c>
      <c r="B141" s="9" t="s">
        <v>261</v>
      </c>
      <c r="C141" s="13" t="s">
        <v>262</v>
      </c>
      <c r="D141" s="30">
        <f t="shared" si="4"/>
        <v>64721889</v>
      </c>
      <c r="E141" s="30">
        <v>64721889</v>
      </c>
      <c r="F141" s="30"/>
      <c r="G141" s="30"/>
      <c r="H141" s="30"/>
      <c r="I141" s="30"/>
    </row>
    <row r="142" spans="1:9" x14ac:dyDescent="0.2">
      <c r="A142" s="58">
        <v>135</v>
      </c>
      <c r="B142" s="10" t="s">
        <v>263</v>
      </c>
      <c r="C142" s="11" t="s">
        <v>264</v>
      </c>
      <c r="D142" s="30">
        <f t="shared" si="4"/>
        <v>24088428</v>
      </c>
      <c r="E142" s="30">
        <v>24088428</v>
      </c>
      <c r="F142" s="30"/>
      <c r="G142" s="30"/>
      <c r="H142" s="30"/>
      <c r="I142" s="30"/>
    </row>
    <row r="143" spans="1:9" x14ac:dyDescent="0.2">
      <c r="A143" s="58">
        <v>136</v>
      </c>
      <c r="B143" s="6" t="s">
        <v>265</v>
      </c>
      <c r="C143" s="7" t="s">
        <v>266</v>
      </c>
      <c r="D143" s="30">
        <f t="shared" si="4"/>
        <v>0</v>
      </c>
      <c r="E143" s="30"/>
      <c r="F143" s="30"/>
      <c r="G143" s="30"/>
      <c r="H143" s="30"/>
      <c r="I143" s="30"/>
    </row>
    <row r="144" spans="1:9" ht="10.5" customHeight="1" x14ac:dyDescent="0.2">
      <c r="A144" s="58">
        <v>137</v>
      </c>
      <c r="B144" s="76" t="s">
        <v>267</v>
      </c>
      <c r="C144" s="69" t="s">
        <v>268</v>
      </c>
      <c r="D144" s="30">
        <f t="shared" si="4"/>
        <v>301387495</v>
      </c>
      <c r="E144" s="30">
        <v>0</v>
      </c>
      <c r="F144" s="30">
        <v>10964495</v>
      </c>
      <c r="G144" s="30">
        <v>290423000</v>
      </c>
      <c r="H144" s="30"/>
      <c r="I144" s="30"/>
    </row>
  </sheetData>
  <mergeCells count="4">
    <mergeCell ref="A2:I2"/>
    <mergeCell ref="A5:C5"/>
    <mergeCell ref="A6:C6"/>
    <mergeCell ref="A7:C7"/>
  </mergeCells>
  <pageMargins left="0.19685039370078741" right="0.19685039370078741" top="0" bottom="0" header="0" footer="0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E26" sqref="E26"/>
    </sheetView>
  </sheetViews>
  <sheetFormatPr defaultRowHeight="12.75" x14ac:dyDescent="0.2"/>
  <cols>
    <col min="1" max="1" width="4.28515625" style="60" customWidth="1"/>
    <col min="2" max="2" width="8.42578125" style="60" customWidth="1"/>
    <col min="3" max="3" width="34.5703125" style="71" customWidth="1"/>
    <col min="4" max="4" width="15.7109375" style="62" customWidth="1"/>
    <col min="5" max="5" width="15.5703125" style="62" customWidth="1"/>
    <col min="6" max="6" width="14" style="62" customWidth="1"/>
    <col min="7" max="7" width="14.5703125" style="62" customWidth="1"/>
    <col min="8" max="8" width="14" style="62" customWidth="1"/>
    <col min="9" max="9" width="14.140625" style="62" customWidth="1"/>
    <col min="10" max="16384" width="9.140625" style="63"/>
  </cols>
  <sheetData>
    <row r="1" spans="1:9" x14ac:dyDescent="0.2">
      <c r="C1" s="61"/>
    </row>
    <row r="2" spans="1:9" ht="25.5" customHeight="1" x14ac:dyDescent="0.2">
      <c r="A2" s="186" t="s">
        <v>327</v>
      </c>
      <c r="B2" s="186"/>
      <c r="C2" s="186"/>
      <c r="D2" s="186"/>
      <c r="E2" s="186"/>
      <c r="F2" s="186"/>
      <c r="G2" s="186"/>
      <c r="H2" s="186"/>
      <c r="I2" s="186"/>
    </row>
    <row r="3" spans="1:9" x14ac:dyDescent="0.2">
      <c r="C3" s="72"/>
    </row>
    <row r="4" spans="1:9" s="64" customFormat="1" ht="18.75" customHeight="1" x14ac:dyDescent="0.2">
      <c r="A4" s="188" t="s">
        <v>0</v>
      </c>
      <c r="B4" s="188" t="s">
        <v>1</v>
      </c>
      <c r="C4" s="188" t="s">
        <v>2</v>
      </c>
      <c r="D4" s="187" t="s">
        <v>287</v>
      </c>
      <c r="E4" s="187"/>
      <c r="F4" s="187"/>
      <c r="G4" s="187"/>
      <c r="H4" s="187"/>
      <c r="I4" s="187"/>
    </row>
    <row r="5" spans="1:9" s="65" customFormat="1" ht="94.5" customHeight="1" x14ac:dyDescent="0.2">
      <c r="A5" s="188"/>
      <c r="B5" s="188"/>
      <c r="C5" s="188"/>
      <c r="D5" s="79" t="s">
        <v>270</v>
      </c>
      <c r="E5" s="79" t="s">
        <v>314</v>
      </c>
      <c r="F5" s="79" t="s">
        <v>284</v>
      </c>
      <c r="G5" s="79" t="s">
        <v>285</v>
      </c>
      <c r="H5" s="79" t="s">
        <v>315</v>
      </c>
      <c r="I5" s="79" t="s">
        <v>283</v>
      </c>
    </row>
    <row r="6" spans="1:9" s="67" customFormat="1" x14ac:dyDescent="0.2">
      <c r="A6" s="189" t="s">
        <v>270</v>
      </c>
      <c r="B6" s="189"/>
      <c r="C6" s="189"/>
      <c r="D6" s="66">
        <f>D8+D7</f>
        <v>27321450872.178349</v>
      </c>
      <c r="E6" s="66">
        <f>E8+E7</f>
        <v>15766145942.501057</v>
      </c>
      <c r="F6" s="66">
        <f t="shared" ref="F6:H6" si="0">F8+F7</f>
        <v>3803553434</v>
      </c>
      <c r="G6" s="66">
        <f t="shared" si="0"/>
        <v>627664922</v>
      </c>
      <c r="H6" s="66">
        <f t="shared" si="0"/>
        <v>3526034414.677289</v>
      </c>
      <c r="I6" s="66">
        <f t="shared" ref="I6" si="1">I8+I7</f>
        <v>3598052159</v>
      </c>
    </row>
    <row r="7" spans="1:9" s="67" customFormat="1" ht="15.75" customHeight="1" x14ac:dyDescent="0.2">
      <c r="A7" s="183" t="s">
        <v>269</v>
      </c>
      <c r="B7" s="184"/>
      <c r="C7" s="185"/>
      <c r="D7" s="68">
        <f>SUM(E7:I7)</f>
        <v>3812190787</v>
      </c>
      <c r="E7" s="68">
        <v>3806119717</v>
      </c>
      <c r="F7" s="68"/>
      <c r="G7" s="68"/>
      <c r="H7" s="68"/>
      <c r="I7" s="68">
        <v>6071070</v>
      </c>
    </row>
    <row r="8" spans="1:9" x14ac:dyDescent="0.2">
      <c r="A8" s="183" t="s">
        <v>313</v>
      </c>
      <c r="B8" s="184"/>
      <c r="C8" s="185"/>
      <c r="D8" s="66">
        <f t="shared" ref="D8:I8" si="2">SUM(D9:D145)</f>
        <v>23509260085.178349</v>
      </c>
      <c r="E8" s="66">
        <f t="shared" si="2"/>
        <v>11960026225.501057</v>
      </c>
      <c r="F8" s="66">
        <f t="shared" si="2"/>
        <v>3803553434</v>
      </c>
      <c r="G8" s="66">
        <f t="shared" si="2"/>
        <v>627664922</v>
      </c>
      <c r="H8" s="66">
        <f t="shared" si="2"/>
        <v>3526034414.677289</v>
      </c>
      <c r="I8" s="66">
        <f t="shared" si="2"/>
        <v>3591981089</v>
      </c>
    </row>
    <row r="9" spans="1:9" ht="12" customHeight="1" x14ac:dyDescent="0.2">
      <c r="A9" s="58">
        <v>1</v>
      </c>
      <c r="B9" s="6" t="s">
        <v>3</v>
      </c>
      <c r="C9" s="7" t="s">
        <v>4</v>
      </c>
      <c r="D9" s="68">
        <f>SUM(E9:I9)</f>
        <v>42429154</v>
      </c>
      <c r="E9" s="68">
        <v>42429154</v>
      </c>
      <c r="F9" s="68"/>
      <c r="G9" s="68"/>
      <c r="H9" s="68"/>
      <c r="I9" s="68"/>
    </row>
    <row r="10" spans="1:9" x14ac:dyDescent="0.2">
      <c r="A10" s="58">
        <v>2</v>
      </c>
      <c r="B10" s="9" t="s">
        <v>5</v>
      </c>
      <c r="C10" s="7" t="s">
        <v>6</v>
      </c>
      <c r="D10" s="68">
        <f t="shared" ref="D10:D73" si="3">SUM(E10:I10)</f>
        <v>33188882</v>
      </c>
      <c r="E10" s="68">
        <v>33113401</v>
      </c>
      <c r="F10" s="68">
        <v>75481</v>
      </c>
      <c r="G10" s="68"/>
      <c r="H10" s="68"/>
      <c r="I10" s="68"/>
    </row>
    <row r="11" spans="1:9" x14ac:dyDescent="0.2">
      <c r="A11" s="58">
        <v>3</v>
      </c>
      <c r="B11" s="10" t="s">
        <v>7</v>
      </c>
      <c r="C11" s="11" t="s">
        <v>8</v>
      </c>
      <c r="D11" s="68">
        <f t="shared" si="3"/>
        <v>194319576.34914511</v>
      </c>
      <c r="E11" s="68">
        <v>153396299.01581177</v>
      </c>
      <c r="F11" s="68"/>
      <c r="G11" s="68"/>
      <c r="H11" s="68">
        <v>40923277.333333328</v>
      </c>
      <c r="I11" s="68"/>
    </row>
    <row r="12" spans="1:9" ht="14.25" customHeight="1" x14ac:dyDescent="0.2">
      <c r="A12" s="58">
        <v>4</v>
      </c>
      <c r="B12" s="6" t="s">
        <v>9</v>
      </c>
      <c r="C12" s="7" t="s">
        <v>10</v>
      </c>
      <c r="D12" s="68">
        <f t="shared" si="3"/>
        <v>37039156</v>
      </c>
      <c r="E12" s="68">
        <v>37039156</v>
      </c>
      <c r="F12" s="68"/>
      <c r="G12" s="68"/>
      <c r="H12" s="68"/>
      <c r="I12" s="68"/>
    </row>
    <row r="13" spans="1:9" x14ac:dyDescent="0.2">
      <c r="A13" s="58">
        <v>5</v>
      </c>
      <c r="B13" s="6" t="s">
        <v>11</v>
      </c>
      <c r="C13" s="7" t="s">
        <v>12</v>
      </c>
      <c r="D13" s="68">
        <f t="shared" si="3"/>
        <v>42621464</v>
      </c>
      <c r="E13" s="68">
        <v>42621464</v>
      </c>
      <c r="F13" s="68"/>
      <c r="G13" s="68"/>
      <c r="H13" s="68"/>
      <c r="I13" s="68"/>
    </row>
    <row r="14" spans="1:9" x14ac:dyDescent="0.2">
      <c r="A14" s="58">
        <v>6</v>
      </c>
      <c r="B14" s="10" t="s">
        <v>13</v>
      </c>
      <c r="C14" s="11" t="s">
        <v>14</v>
      </c>
      <c r="D14" s="68">
        <f t="shared" si="3"/>
        <v>560461871</v>
      </c>
      <c r="E14" s="68">
        <v>359979593</v>
      </c>
      <c r="F14" s="68">
        <v>6797588</v>
      </c>
      <c r="G14" s="68">
        <v>20107990</v>
      </c>
      <c r="H14" s="68">
        <v>125315497</v>
      </c>
      <c r="I14" s="68">
        <v>48261203</v>
      </c>
    </row>
    <row r="15" spans="1:9" x14ac:dyDescent="0.2">
      <c r="A15" s="58">
        <v>7</v>
      </c>
      <c r="B15" s="12" t="s">
        <v>15</v>
      </c>
      <c r="C15" s="13" t="s">
        <v>16</v>
      </c>
      <c r="D15" s="68">
        <f t="shared" si="3"/>
        <v>149163286</v>
      </c>
      <c r="E15" s="68">
        <v>127531622</v>
      </c>
      <c r="F15" s="68">
        <v>71104</v>
      </c>
      <c r="G15" s="68"/>
      <c r="H15" s="68">
        <v>21560560</v>
      </c>
      <c r="I15" s="68"/>
    </row>
    <row r="16" spans="1:9" x14ac:dyDescent="0.2">
      <c r="A16" s="58">
        <v>8</v>
      </c>
      <c r="B16" s="10" t="s">
        <v>17</v>
      </c>
      <c r="C16" s="11" t="s">
        <v>18</v>
      </c>
      <c r="D16" s="68">
        <f t="shared" si="3"/>
        <v>33426088</v>
      </c>
      <c r="E16" s="68">
        <v>33426088</v>
      </c>
      <c r="F16" s="68"/>
      <c r="G16" s="68"/>
      <c r="H16" s="68"/>
      <c r="I16" s="68"/>
    </row>
    <row r="17" spans="1:9" x14ac:dyDescent="0.2">
      <c r="A17" s="58">
        <v>9</v>
      </c>
      <c r="B17" s="10" t="s">
        <v>19</v>
      </c>
      <c r="C17" s="11" t="s">
        <v>20</v>
      </c>
      <c r="D17" s="68">
        <f t="shared" si="3"/>
        <v>51228313</v>
      </c>
      <c r="E17" s="68">
        <v>51228313</v>
      </c>
      <c r="F17" s="68"/>
      <c r="G17" s="68"/>
      <c r="H17" s="68"/>
      <c r="I17" s="68"/>
    </row>
    <row r="18" spans="1:9" x14ac:dyDescent="0.2">
      <c r="A18" s="58">
        <v>10</v>
      </c>
      <c r="B18" s="10" t="s">
        <v>21</v>
      </c>
      <c r="C18" s="11" t="s">
        <v>22</v>
      </c>
      <c r="D18" s="68">
        <f t="shared" si="3"/>
        <v>33746909</v>
      </c>
      <c r="E18" s="68">
        <v>33746909</v>
      </c>
      <c r="F18" s="68"/>
      <c r="G18" s="68"/>
      <c r="H18" s="68"/>
      <c r="I18" s="68"/>
    </row>
    <row r="19" spans="1:9" x14ac:dyDescent="0.2">
      <c r="A19" s="58">
        <v>11</v>
      </c>
      <c r="B19" s="10" t="s">
        <v>23</v>
      </c>
      <c r="C19" s="11" t="s">
        <v>24</v>
      </c>
      <c r="D19" s="68">
        <f t="shared" si="3"/>
        <v>42202196</v>
      </c>
      <c r="E19" s="68">
        <v>42202196</v>
      </c>
      <c r="F19" s="68"/>
      <c r="G19" s="68"/>
      <c r="H19" s="68"/>
      <c r="I19" s="68"/>
    </row>
    <row r="20" spans="1:9" x14ac:dyDescent="0.2">
      <c r="A20" s="58">
        <v>12</v>
      </c>
      <c r="B20" s="10" t="s">
        <v>25</v>
      </c>
      <c r="C20" s="11" t="s">
        <v>26</v>
      </c>
      <c r="D20" s="68">
        <f t="shared" si="3"/>
        <v>108488539</v>
      </c>
      <c r="E20" s="68">
        <v>108469921</v>
      </c>
      <c r="F20" s="68">
        <v>18618</v>
      </c>
      <c r="G20" s="68"/>
      <c r="H20" s="68"/>
      <c r="I20" s="68"/>
    </row>
    <row r="21" spans="1:9" x14ac:dyDescent="0.2">
      <c r="A21" s="58">
        <v>13</v>
      </c>
      <c r="B21" s="90" t="s">
        <v>363</v>
      </c>
      <c r="C21" s="7" t="s">
        <v>362</v>
      </c>
      <c r="D21" s="68">
        <f t="shared" si="3"/>
        <v>0</v>
      </c>
      <c r="E21" s="68"/>
      <c r="F21" s="68"/>
      <c r="G21" s="68"/>
      <c r="H21" s="68"/>
      <c r="I21" s="68"/>
    </row>
    <row r="22" spans="1:9" x14ac:dyDescent="0.2">
      <c r="A22" s="58">
        <v>14</v>
      </c>
      <c r="B22" s="6" t="s">
        <v>27</v>
      </c>
      <c r="C22" s="11" t="s">
        <v>28</v>
      </c>
      <c r="D22" s="68">
        <f t="shared" si="3"/>
        <v>0</v>
      </c>
      <c r="E22" s="68"/>
      <c r="F22" s="68"/>
      <c r="G22" s="68"/>
      <c r="H22" s="68"/>
      <c r="I22" s="68"/>
    </row>
    <row r="23" spans="1:9" x14ac:dyDescent="0.2">
      <c r="A23" s="58">
        <v>15</v>
      </c>
      <c r="B23" s="10" t="s">
        <v>29</v>
      </c>
      <c r="C23" s="11" t="s">
        <v>30</v>
      </c>
      <c r="D23" s="68">
        <f t="shared" si="3"/>
        <v>43630440</v>
      </c>
      <c r="E23" s="68">
        <v>43630440</v>
      </c>
      <c r="F23" s="68"/>
      <c r="G23" s="68"/>
      <c r="H23" s="68"/>
      <c r="I23" s="68"/>
    </row>
    <row r="24" spans="1:9" x14ac:dyDescent="0.2">
      <c r="A24" s="58">
        <v>16</v>
      </c>
      <c r="B24" s="10" t="s">
        <v>31</v>
      </c>
      <c r="C24" s="11" t="s">
        <v>32</v>
      </c>
      <c r="D24" s="68">
        <f t="shared" si="3"/>
        <v>61855617</v>
      </c>
      <c r="E24" s="68">
        <v>61855617</v>
      </c>
      <c r="F24" s="68"/>
      <c r="G24" s="68"/>
      <c r="H24" s="68"/>
      <c r="I24" s="68"/>
    </row>
    <row r="25" spans="1:9" x14ac:dyDescent="0.2">
      <c r="A25" s="58">
        <v>17</v>
      </c>
      <c r="B25" s="10" t="s">
        <v>33</v>
      </c>
      <c r="C25" s="11" t="s">
        <v>34</v>
      </c>
      <c r="D25" s="68">
        <f t="shared" si="3"/>
        <v>123410154</v>
      </c>
      <c r="E25" s="68">
        <v>88756976</v>
      </c>
      <c r="F25" s="68"/>
      <c r="G25" s="68"/>
      <c r="H25" s="68">
        <v>34653178</v>
      </c>
      <c r="I25" s="68"/>
    </row>
    <row r="26" spans="1:9" x14ac:dyDescent="0.2">
      <c r="A26" s="58">
        <v>18</v>
      </c>
      <c r="B26" s="10" t="s">
        <v>35</v>
      </c>
      <c r="C26" s="11" t="s">
        <v>36</v>
      </c>
      <c r="D26" s="68">
        <f t="shared" si="3"/>
        <v>511394181</v>
      </c>
      <c r="E26" s="68">
        <v>309862471</v>
      </c>
      <c r="F26" s="68">
        <v>7262250</v>
      </c>
      <c r="G26" s="68">
        <v>15857275</v>
      </c>
      <c r="H26" s="68">
        <v>136032579</v>
      </c>
      <c r="I26" s="68">
        <v>42379606</v>
      </c>
    </row>
    <row r="27" spans="1:9" x14ac:dyDescent="0.2">
      <c r="A27" s="58">
        <v>19</v>
      </c>
      <c r="B27" s="6" t="s">
        <v>37</v>
      </c>
      <c r="C27" s="7" t="s">
        <v>38</v>
      </c>
      <c r="D27" s="68">
        <f t="shared" si="3"/>
        <v>26020762</v>
      </c>
      <c r="E27" s="68">
        <v>26020762</v>
      </c>
      <c r="F27" s="68"/>
      <c r="G27" s="68"/>
      <c r="H27" s="68"/>
      <c r="I27" s="68"/>
    </row>
    <row r="28" spans="1:9" x14ac:dyDescent="0.2">
      <c r="A28" s="58">
        <v>20</v>
      </c>
      <c r="B28" s="6" t="s">
        <v>39</v>
      </c>
      <c r="C28" s="7" t="s">
        <v>40</v>
      </c>
      <c r="D28" s="68">
        <f t="shared" si="3"/>
        <v>24644114</v>
      </c>
      <c r="E28" s="68">
        <v>24644114</v>
      </c>
      <c r="F28" s="68"/>
      <c r="G28" s="68"/>
      <c r="H28" s="68"/>
      <c r="I28" s="68"/>
    </row>
    <row r="29" spans="1:9" x14ac:dyDescent="0.2">
      <c r="A29" s="58">
        <v>21</v>
      </c>
      <c r="B29" s="6" t="s">
        <v>41</v>
      </c>
      <c r="C29" s="7" t="s">
        <v>42</v>
      </c>
      <c r="D29" s="68">
        <f t="shared" si="3"/>
        <v>178312390.56393787</v>
      </c>
      <c r="E29" s="68">
        <v>127376450.23060454</v>
      </c>
      <c r="F29" s="68">
        <v>425753</v>
      </c>
      <c r="G29" s="68">
        <v>5661434</v>
      </c>
      <c r="H29" s="68">
        <v>44848753.333333336</v>
      </c>
      <c r="I29" s="68"/>
    </row>
    <row r="30" spans="1:9" x14ac:dyDescent="0.2">
      <c r="A30" s="58">
        <v>22</v>
      </c>
      <c r="B30" s="6" t="s">
        <v>43</v>
      </c>
      <c r="C30" s="7" t="s">
        <v>44</v>
      </c>
      <c r="D30" s="68">
        <f t="shared" si="3"/>
        <v>259349542</v>
      </c>
      <c r="E30" s="68">
        <v>173436378</v>
      </c>
      <c r="F30" s="68">
        <v>145000</v>
      </c>
      <c r="G30" s="68">
        <v>4254529</v>
      </c>
      <c r="H30" s="68">
        <v>71488160</v>
      </c>
      <c r="I30" s="68">
        <v>10025475</v>
      </c>
    </row>
    <row r="31" spans="1:9" x14ac:dyDescent="0.2">
      <c r="A31" s="58">
        <v>23</v>
      </c>
      <c r="B31" s="10" t="s">
        <v>45</v>
      </c>
      <c r="C31" s="11" t="s">
        <v>46</v>
      </c>
      <c r="D31" s="68">
        <f t="shared" si="3"/>
        <v>0</v>
      </c>
      <c r="E31" s="68"/>
      <c r="F31" s="68"/>
      <c r="G31" s="68"/>
      <c r="H31" s="68"/>
      <c r="I31" s="68"/>
    </row>
    <row r="32" spans="1:9" ht="12" customHeight="1" x14ac:dyDescent="0.2">
      <c r="A32" s="58">
        <v>24</v>
      </c>
      <c r="B32" s="10" t="s">
        <v>47</v>
      </c>
      <c r="C32" s="11" t="s">
        <v>48</v>
      </c>
      <c r="D32" s="68">
        <f t="shared" si="3"/>
        <v>0</v>
      </c>
      <c r="E32" s="68"/>
      <c r="F32" s="68"/>
      <c r="G32" s="68"/>
      <c r="H32" s="68"/>
      <c r="I32" s="68"/>
    </row>
    <row r="33" spans="1:9" ht="24" x14ac:dyDescent="0.2">
      <c r="A33" s="58">
        <v>25</v>
      </c>
      <c r="B33" s="10" t="s">
        <v>49</v>
      </c>
      <c r="C33" s="11" t="s">
        <v>50</v>
      </c>
      <c r="D33" s="68">
        <f t="shared" si="3"/>
        <v>0</v>
      </c>
      <c r="E33" s="68"/>
      <c r="F33" s="68"/>
      <c r="G33" s="68"/>
      <c r="H33" s="68"/>
      <c r="I33" s="68"/>
    </row>
    <row r="34" spans="1:9" x14ac:dyDescent="0.2">
      <c r="A34" s="58">
        <v>26</v>
      </c>
      <c r="B34" s="6" t="s">
        <v>51</v>
      </c>
      <c r="C34" s="13" t="s">
        <v>52</v>
      </c>
      <c r="D34" s="68">
        <f t="shared" si="3"/>
        <v>818341615</v>
      </c>
      <c r="E34" s="68">
        <v>573845817</v>
      </c>
      <c r="F34" s="68">
        <v>37204139</v>
      </c>
      <c r="G34" s="68">
        <v>26460178</v>
      </c>
      <c r="H34" s="68"/>
      <c r="I34" s="68">
        <v>180831481</v>
      </c>
    </row>
    <row r="35" spans="1:9" x14ac:dyDescent="0.2">
      <c r="A35" s="58">
        <v>27</v>
      </c>
      <c r="B35" s="10" t="s">
        <v>53</v>
      </c>
      <c r="C35" s="11" t="s">
        <v>54</v>
      </c>
      <c r="D35" s="68">
        <f t="shared" si="3"/>
        <v>424477239</v>
      </c>
      <c r="E35" s="68">
        <v>236074696</v>
      </c>
      <c r="F35" s="68">
        <v>3766063</v>
      </c>
      <c r="G35" s="68"/>
      <c r="H35" s="68">
        <v>184636480</v>
      </c>
      <c r="I35" s="68"/>
    </row>
    <row r="36" spans="1:9" ht="12.75" customHeight="1" x14ac:dyDescent="0.2">
      <c r="A36" s="58">
        <v>28</v>
      </c>
      <c r="B36" s="10" t="s">
        <v>55</v>
      </c>
      <c r="C36" s="11" t="s">
        <v>56</v>
      </c>
      <c r="D36" s="68">
        <f t="shared" si="3"/>
        <v>87181916</v>
      </c>
      <c r="E36" s="68">
        <v>87181916</v>
      </c>
      <c r="F36" s="68"/>
      <c r="G36" s="68"/>
      <c r="H36" s="68"/>
      <c r="I36" s="68"/>
    </row>
    <row r="37" spans="1:9" ht="12" customHeight="1" x14ac:dyDescent="0.2">
      <c r="A37" s="58">
        <v>29</v>
      </c>
      <c r="B37" s="9" t="s">
        <v>57</v>
      </c>
      <c r="C37" s="13" t="s">
        <v>58</v>
      </c>
      <c r="D37" s="68">
        <f t="shared" si="3"/>
        <v>0</v>
      </c>
      <c r="E37" s="68"/>
      <c r="F37" s="68"/>
      <c r="G37" s="68"/>
      <c r="H37" s="68"/>
      <c r="I37" s="68"/>
    </row>
    <row r="38" spans="1:9" ht="24" x14ac:dyDescent="0.2">
      <c r="A38" s="58">
        <v>30</v>
      </c>
      <c r="B38" s="6" t="s">
        <v>59</v>
      </c>
      <c r="C38" s="7" t="s">
        <v>60</v>
      </c>
      <c r="D38" s="68">
        <f t="shared" si="3"/>
        <v>0</v>
      </c>
      <c r="E38" s="68"/>
      <c r="F38" s="68"/>
      <c r="G38" s="68"/>
      <c r="H38" s="68"/>
      <c r="I38" s="68"/>
    </row>
    <row r="39" spans="1:9" x14ac:dyDescent="0.2">
      <c r="A39" s="58">
        <v>31</v>
      </c>
      <c r="B39" s="10" t="s">
        <v>61</v>
      </c>
      <c r="C39" s="11" t="s">
        <v>62</v>
      </c>
      <c r="D39" s="68">
        <f t="shared" si="3"/>
        <v>0</v>
      </c>
      <c r="E39" s="68"/>
      <c r="F39" s="68"/>
      <c r="G39" s="68"/>
      <c r="H39" s="68"/>
      <c r="I39" s="68"/>
    </row>
    <row r="40" spans="1:9" ht="13.5" customHeight="1" x14ac:dyDescent="0.2">
      <c r="A40" s="58">
        <v>32</v>
      </c>
      <c r="B40" s="9" t="s">
        <v>63</v>
      </c>
      <c r="C40" s="7" t="s">
        <v>64</v>
      </c>
      <c r="D40" s="68">
        <f t="shared" si="3"/>
        <v>330909126.6666255</v>
      </c>
      <c r="E40" s="68">
        <v>197690247.81816232</v>
      </c>
      <c r="F40" s="68">
        <v>12430318</v>
      </c>
      <c r="G40" s="68">
        <v>8066250</v>
      </c>
      <c r="H40" s="68">
        <v>84271589.848463178</v>
      </c>
      <c r="I40" s="68">
        <v>28450721</v>
      </c>
    </row>
    <row r="41" spans="1:9" x14ac:dyDescent="0.2">
      <c r="A41" s="58">
        <v>33</v>
      </c>
      <c r="B41" s="12" t="s">
        <v>65</v>
      </c>
      <c r="C41" s="13" t="s">
        <v>66</v>
      </c>
      <c r="D41" s="68">
        <f t="shared" si="3"/>
        <v>455919005.83995241</v>
      </c>
      <c r="E41" s="68">
        <v>299363569.5066191</v>
      </c>
      <c r="F41" s="68">
        <v>8453475</v>
      </c>
      <c r="G41" s="68"/>
      <c r="H41" s="68">
        <v>75401691.333333328</v>
      </c>
      <c r="I41" s="68">
        <v>72700270</v>
      </c>
    </row>
    <row r="42" spans="1:9" x14ac:dyDescent="0.2">
      <c r="A42" s="58">
        <v>34</v>
      </c>
      <c r="B42" s="9" t="s">
        <v>67</v>
      </c>
      <c r="C42" s="7" t="s">
        <v>68</v>
      </c>
      <c r="D42" s="68">
        <f t="shared" si="3"/>
        <v>42206638</v>
      </c>
      <c r="E42" s="68">
        <v>42206638</v>
      </c>
      <c r="F42" s="68"/>
      <c r="G42" s="68"/>
      <c r="H42" s="68"/>
      <c r="I42" s="68"/>
    </row>
    <row r="43" spans="1:9" x14ac:dyDescent="0.2">
      <c r="A43" s="58">
        <v>35</v>
      </c>
      <c r="B43" s="10" t="s">
        <v>69</v>
      </c>
      <c r="C43" s="11" t="s">
        <v>70</v>
      </c>
      <c r="D43" s="68">
        <f t="shared" si="3"/>
        <v>208146399</v>
      </c>
      <c r="E43" s="68">
        <v>207172485</v>
      </c>
      <c r="F43" s="68">
        <v>973914</v>
      </c>
      <c r="G43" s="68"/>
      <c r="H43" s="68"/>
      <c r="I43" s="68"/>
    </row>
    <row r="44" spans="1:9" x14ac:dyDescent="0.2">
      <c r="A44" s="58">
        <v>36</v>
      </c>
      <c r="B44" s="9" t="s">
        <v>71</v>
      </c>
      <c r="C44" s="7" t="s">
        <v>72</v>
      </c>
      <c r="D44" s="68">
        <f t="shared" si="3"/>
        <v>48652656</v>
      </c>
      <c r="E44" s="68">
        <v>48652656</v>
      </c>
      <c r="F44" s="68"/>
      <c r="G44" s="68"/>
      <c r="H44" s="68"/>
      <c r="I44" s="68"/>
    </row>
    <row r="45" spans="1:9" x14ac:dyDescent="0.2">
      <c r="A45" s="58">
        <v>37</v>
      </c>
      <c r="B45" s="6" t="s">
        <v>73</v>
      </c>
      <c r="C45" s="7" t="s">
        <v>74</v>
      </c>
      <c r="D45" s="68">
        <f t="shared" si="3"/>
        <v>200913717</v>
      </c>
      <c r="E45" s="68">
        <v>156052581</v>
      </c>
      <c r="F45" s="68">
        <v>213207</v>
      </c>
      <c r="G45" s="68"/>
      <c r="H45" s="68">
        <v>44647929</v>
      </c>
      <c r="I45" s="68"/>
    </row>
    <row r="46" spans="1:9" x14ac:dyDescent="0.2">
      <c r="A46" s="58">
        <v>38</v>
      </c>
      <c r="B46" s="14" t="s">
        <v>75</v>
      </c>
      <c r="C46" s="15" t="s">
        <v>76</v>
      </c>
      <c r="D46" s="68">
        <f t="shared" si="3"/>
        <v>47294712</v>
      </c>
      <c r="E46" s="68">
        <v>47294712</v>
      </c>
      <c r="F46" s="68"/>
      <c r="G46" s="68"/>
      <c r="H46" s="68"/>
      <c r="I46" s="68"/>
    </row>
    <row r="47" spans="1:9" x14ac:dyDescent="0.2">
      <c r="A47" s="58">
        <v>39</v>
      </c>
      <c r="B47" s="6" t="s">
        <v>77</v>
      </c>
      <c r="C47" s="7" t="s">
        <v>78</v>
      </c>
      <c r="D47" s="68">
        <f t="shared" si="3"/>
        <v>33187282</v>
      </c>
      <c r="E47" s="68">
        <v>33187282</v>
      </c>
      <c r="F47" s="68"/>
      <c r="G47" s="68"/>
      <c r="H47" s="68"/>
      <c r="I47" s="68"/>
    </row>
    <row r="48" spans="1:9" x14ac:dyDescent="0.2">
      <c r="A48" s="58">
        <v>40</v>
      </c>
      <c r="B48" s="12" t="s">
        <v>79</v>
      </c>
      <c r="C48" s="13" t="s">
        <v>80</v>
      </c>
      <c r="D48" s="68">
        <f t="shared" si="3"/>
        <v>41198001</v>
      </c>
      <c r="E48" s="68">
        <v>41198001</v>
      </c>
      <c r="F48" s="68"/>
      <c r="G48" s="68"/>
      <c r="H48" s="68"/>
      <c r="I48" s="68"/>
    </row>
    <row r="49" spans="1:9" x14ac:dyDescent="0.2">
      <c r="A49" s="58">
        <v>41</v>
      </c>
      <c r="B49" s="10" t="s">
        <v>81</v>
      </c>
      <c r="C49" s="11" t="s">
        <v>82</v>
      </c>
      <c r="D49" s="68">
        <f t="shared" si="3"/>
        <v>22190319</v>
      </c>
      <c r="E49" s="68">
        <v>22190319</v>
      </c>
      <c r="F49" s="68"/>
      <c r="G49" s="68"/>
      <c r="H49" s="68"/>
      <c r="I49" s="68"/>
    </row>
    <row r="50" spans="1:9" x14ac:dyDescent="0.2">
      <c r="A50" s="58">
        <v>42</v>
      </c>
      <c r="B50" s="9" t="s">
        <v>83</v>
      </c>
      <c r="C50" s="7" t="s">
        <v>84</v>
      </c>
      <c r="D50" s="68">
        <f t="shared" si="3"/>
        <v>31037540</v>
      </c>
      <c r="E50" s="68">
        <v>30866852</v>
      </c>
      <c r="F50" s="68">
        <v>170688</v>
      </c>
      <c r="G50" s="68"/>
      <c r="H50" s="68"/>
      <c r="I50" s="68"/>
    </row>
    <row r="51" spans="1:9" x14ac:dyDescent="0.2">
      <c r="A51" s="58">
        <v>43</v>
      </c>
      <c r="B51" s="10" t="s">
        <v>85</v>
      </c>
      <c r="C51" s="11" t="s">
        <v>86</v>
      </c>
      <c r="D51" s="68">
        <f t="shared" si="3"/>
        <v>421030951</v>
      </c>
      <c r="E51" s="68">
        <v>283521562</v>
      </c>
      <c r="F51" s="68">
        <v>16256126</v>
      </c>
      <c r="G51" s="68">
        <v>16809740</v>
      </c>
      <c r="H51" s="68">
        <v>98414303</v>
      </c>
      <c r="I51" s="68">
        <v>6029220</v>
      </c>
    </row>
    <row r="52" spans="1:9" x14ac:dyDescent="0.2">
      <c r="A52" s="58">
        <v>44</v>
      </c>
      <c r="B52" s="6" t="s">
        <v>87</v>
      </c>
      <c r="C52" s="7" t="s">
        <v>88</v>
      </c>
      <c r="D52" s="68">
        <f t="shared" si="3"/>
        <v>51752831</v>
      </c>
      <c r="E52" s="68">
        <v>51752831</v>
      </c>
      <c r="F52" s="68"/>
      <c r="G52" s="68"/>
      <c r="H52" s="68"/>
      <c r="I52" s="68"/>
    </row>
    <row r="53" spans="1:9" x14ac:dyDescent="0.2">
      <c r="A53" s="58">
        <v>45</v>
      </c>
      <c r="B53" s="6" t="s">
        <v>89</v>
      </c>
      <c r="C53" s="7" t="s">
        <v>90</v>
      </c>
      <c r="D53" s="68">
        <f t="shared" si="3"/>
        <v>303705467</v>
      </c>
      <c r="E53" s="68">
        <v>170783487</v>
      </c>
      <c r="F53" s="68">
        <v>340059</v>
      </c>
      <c r="G53" s="68"/>
      <c r="H53" s="68">
        <v>132581921</v>
      </c>
      <c r="I53" s="68"/>
    </row>
    <row r="54" spans="1:9" x14ac:dyDescent="0.2">
      <c r="A54" s="58">
        <v>46</v>
      </c>
      <c r="B54" s="10" t="s">
        <v>91</v>
      </c>
      <c r="C54" s="11" t="s">
        <v>92</v>
      </c>
      <c r="D54" s="68">
        <f t="shared" si="3"/>
        <v>36689624</v>
      </c>
      <c r="E54" s="68">
        <v>36689624</v>
      </c>
      <c r="F54" s="70"/>
      <c r="G54" s="68"/>
      <c r="H54" s="68"/>
      <c r="I54" s="68"/>
    </row>
    <row r="55" spans="1:9" ht="12.75" customHeight="1" x14ac:dyDescent="0.2">
      <c r="A55" s="58">
        <v>47</v>
      </c>
      <c r="B55" s="10" t="s">
        <v>93</v>
      </c>
      <c r="C55" s="11" t="s">
        <v>94</v>
      </c>
      <c r="D55" s="68">
        <f t="shared" si="3"/>
        <v>53710770</v>
      </c>
      <c r="E55" s="68">
        <v>53701461</v>
      </c>
      <c r="F55" s="68">
        <v>9309</v>
      </c>
      <c r="G55" s="68"/>
      <c r="H55" s="68"/>
      <c r="I55" s="68"/>
    </row>
    <row r="56" spans="1:9" x14ac:dyDescent="0.2">
      <c r="A56" s="58">
        <v>48</v>
      </c>
      <c r="B56" s="9" t="s">
        <v>95</v>
      </c>
      <c r="C56" s="7" t="s">
        <v>96</v>
      </c>
      <c r="D56" s="68">
        <f t="shared" si="3"/>
        <v>67286648</v>
      </c>
      <c r="E56" s="68">
        <v>67286648</v>
      </c>
      <c r="F56" s="68"/>
      <c r="G56" s="68"/>
      <c r="H56" s="68"/>
      <c r="I56" s="68"/>
    </row>
    <row r="57" spans="1:9" x14ac:dyDescent="0.2">
      <c r="A57" s="58">
        <v>49</v>
      </c>
      <c r="B57" s="10" t="s">
        <v>97</v>
      </c>
      <c r="C57" s="11" t="s">
        <v>98</v>
      </c>
      <c r="D57" s="68">
        <f t="shared" si="3"/>
        <v>27583669</v>
      </c>
      <c r="E57" s="68">
        <v>27583669</v>
      </c>
      <c r="F57" s="68"/>
      <c r="G57" s="68"/>
      <c r="H57" s="68"/>
      <c r="I57" s="68"/>
    </row>
    <row r="58" spans="1:9" x14ac:dyDescent="0.2">
      <c r="A58" s="58">
        <v>50</v>
      </c>
      <c r="B58" s="9" t="s">
        <v>99</v>
      </c>
      <c r="C58" s="7" t="s">
        <v>100</v>
      </c>
      <c r="D58" s="68">
        <f t="shared" si="3"/>
        <v>42457245</v>
      </c>
      <c r="E58" s="68">
        <v>42420631</v>
      </c>
      <c r="F58" s="68">
        <v>36614</v>
      </c>
      <c r="G58" s="68"/>
      <c r="H58" s="68"/>
      <c r="I58" s="68"/>
    </row>
    <row r="59" spans="1:9" ht="12.75" customHeight="1" x14ac:dyDescent="0.2">
      <c r="A59" s="58">
        <v>51</v>
      </c>
      <c r="B59" s="10" t="s">
        <v>101</v>
      </c>
      <c r="C59" s="11" t="s">
        <v>102</v>
      </c>
      <c r="D59" s="68">
        <f t="shared" si="3"/>
        <v>63800714</v>
      </c>
      <c r="E59" s="68">
        <v>63800714</v>
      </c>
      <c r="F59" s="68"/>
      <c r="G59" s="68"/>
      <c r="H59" s="68"/>
      <c r="I59" s="68"/>
    </row>
    <row r="60" spans="1:9" x14ac:dyDescent="0.2">
      <c r="A60" s="58">
        <v>52</v>
      </c>
      <c r="B60" s="10" t="s">
        <v>103</v>
      </c>
      <c r="C60" s="11" t="s">
        <v>104</v>
      </c>
      <c r="D60" s="68">
        <f t="shared" si="3"/>
        <v>324666546</v>
      </c>
      <c r="E60" s="68">
        <v>234974843</v>
      </c>
      <c r="F60" s="68">
        <v>867530</v>
      </c>
      <c r="G60" s="68"/>
      <c r="H60" s="68">
        <v>88824173</v>
      </c>
      <c r="I60" s="68"/>
    </row>
    <row r="61" spans="1:9" x14ac:dyDescent="0.2">
      <c r="A61" s="58">
        <v>53</v>
      </c>
      <c r="B61" s="10" t="s">
        <v>105</v>
      </c>
      <c r="C61" s="11" t="s">
        <v>106</v>
      </c>
      <c r="D61" s="68">
        <f t="shared" si="3"/>
        <v>43699780</v>
      </c>
      <c r="E61" s="68">
        <v>43681056</v>
      </c>
      <c r="F61" s="68">
        <v>18724</v>
      </c>
      <c r="G61" s="68"/>
      <c r="H61" s="68"/>
      <c r="I61" s="68"/>
    </row>
    <row r="62" spans="1:9" x14ac:dyDescent="0.2">
      <c r="A62" s="58">
        <v>54</v>
      </c>
      <c r="B62" s="10" t="s">
        <v>107</v>
      </c>
      <c r="C62" s="11" t="s">
        <v>108</v>
      </c>
      <c r="D62" s="68">
        <f t="shared" si="3"/>
        <v>0</v>
      </c>
      <c r="E62" s="68"/>
      <c r="F62" s="68"/>
      <c r="G62" s="68"/>
      <c r="H62" s="68"/>
      <c r="I62" s="68"/>
    </row>
    <row r="63" spans="1:9" x14ac:dyDescent="0.2">
      <c r="A63" s="58">
        <v>55</v>
      </c>
      <c r="B63" s="10" t="s">
        <v>109</v>
      </c>
      <c r="C63" s="11" t="s">
        <v>110</v>
      </c>
      <c r="D63" s="68">
        <f t="shared" si="3"/>
        <v>141918629</v>
      </c>
      <c r="E63" s="68">
        <v>52374009</v>
      </c>
      <c r="F63" s="68"/>
      <c r="G63" s="68"/>
      <c r="H63" s="68"/>
      <c r="I63" s="68">
        <v>89544620</v>
      </c>
    </row>
    <row r="64" spans="1:9" x14ac:dyDescent="0.2">
      <c r="A64" s="58">
        <v>56</v>
      </c>
      <c r="B64" s="10" t="s">
        <v>111</v>
      </c>
      <c r="C64" s="11" t="s">
        <v>112</v>
      </c>
      <c r="D64" s="68">
        <f t="shared" si="3"/>
        <v>0</v>
      </c>
      <c r="E64" s="68"/>
      <c r="F64" s="68"/>
      <c r="G64" s="68"/>
      <c r="H64" s="68"/>
      <c r="I64" s="68"/>
    </row>
    <row r="65" spans="1:9" x14ac:dyDescent="0.2">
      <c r="A65" s="58">
        <v>57</v>
      </c>
      <c r="B65" s="9" t="s">
        <v>113</v>
      </c>
      <c r="C65" s="11" t="s">
        <v>114</v>
      </c>
      <c r="D65" s="68">
        <f t="shared" si="3"/>
        <v>0</v>
      </c>
      <c r="E65" s="68"/>
      <c r="F65" s="68"/>
      <c r="G65" s="68"/>
      <c r="H65" s="68"/>
      <c r="I65" s="68"/>
    </row>
    <row r="66" spans="1:9" ht="17.25" customHeight="1" x14ac:dyDescent="0.2">
      <c r="A66" s="58">
        <v>58</v>
      </c>
      <c r="B66" s="12" t="s">
        <v>115</v>
      </c>
      <c r="C66" s="13" t="s">
        <v>116</v>
      </c>
      <c r="D66" s="68">
        <f t="shared" si="3"/>
        <v>0</v>
      </c>
      <c r="E66" s="68"/>
      <c r="F66" s="68"/>
      <c r="G66" s="68"/>
      <c r="H66" s="68"/>
      <c r="I66" s="68"/>
    </row>
    <row r="67" spans="1:9" ht="15" customHeight="1" x14ac:dyDescent="0.2">
      <c r="A67" s="58">
        <v>59</v>
      </c>
      <c r="B67" s="9" t="s">
        <v>117</v>
      </c>
      <c r="C67" s="11" t="s">
        <v>118</v>
      </c>
      <c r="D67" s="68">
        <f t="shared" si="3"/>
        <v>0</v>
      </c>
      <c r="E67" s="68"/>
      <c r="F67" s="68"/>
      <c r="G67" s="68"/>
      <c r="H67" s="68"/>
      <c r="I67" s="68"/>
    </row>
    <row r="68" spans="1:9" ht="16.5" customHeight="1" x14ac:dyDescent="0.2">
      <c r="A68" s="58">
        <v>60</v>
      </c>
      <c r="B68" s="10" t="s">
        <v>119</v>
      </c>
      <c r="C68" s="11" t="s">
        <v>320</v>
      </c>
      <c r="D68" s="68">
        <f t="shared" si="3"/>
        <v>0</v>
      </c>
      <c r="E68" s="68"/>
      <c r="F68" s="68"/>
      <c r="G68" s="68"/>
      <c r="H68" s="68"/>
      <c r="I68" s="68"/>
    </row>
    <row r="69" spans="1:9" ht="17.25" customHeight="1" x14ac:dyDescent="0.2">
      <c r="A69" s="58">
        <v>61</v>
      </c>
      <c r="B69" s="6" t="s">
        <v>120</v>
      </c>
      <c r="C69" s="11" t="s">
        <v>121</v>
      </c>
      <c r="D69" s="68">
        <f t="shared" si="3"/>
        <v>0</v>
      </c>
      <c r="E69" s="68"/>
      <c r="F69" s="68"/>
      <c r="G69" s="68"/>
      <c r="H69" s="68"/>
      <c r="I69" s="68"/>
    </row>
    <row r="70" spans="1:9" ht="12.75" customHeight="1" x14ac:dyDescent="0.2">
      <c r="A70" s="58">
        <v>62</v>
      </c>
      <c r="B70" s="6" t="s">
        <v>122</v>
      </c>
      <c r="C70" s="11" t="s">
        <v>123</v>
      </c>
      <c r="D70" s="68">
        <f t="shared" si="3"/>
        <v>0</v>
      </c>
      <c r="E70" s="68"/>
      <c r="F70" s="68"/>
      <c r="G70" s="68"/>
      <c r="H70" s="68"/>
      <c r="I70" s="68"/>
    </row>
    <row r="71" spans="1:9" ht="27.75" customHeight="1" x14ac:dyDescent="0.2">
      <c r="A71" s="58">
        <v>63</v>
      </c>
      <c r="B71" s="9" t="s">
        <v>124</v>
      </c>
      <c r="C71" s="11" t="s">
        <v>125</v>
      </c>
      <c r="D71" s="68">
        <f t="shared" si="3"/>
        <v>0</v>
      </c>
      <c r="E71" s="68"/>
      <c r="F71" s="68"/>
      <c r="G71" s="68"/>
      <c r="H71" s="68"/>
      <c r="I71" s="68"/>
    </row>
    <row r="72" spans="1:9" x14ac:dyDescent="0.2">
      <c r="A72" s="58">
        <v>64</v>
      </c>
      <c r="B72" s="9" t="s">
        <v>126</v>
      </c>
      <c r="C72" s="7" t="s">
        <v>127</v>
      </c>
      <c r="D72" s="68">
        <f t="shared" si="3"/>
        <v>0</v>
      </c>
      <c r="E72" s="68"/>
      <c r="F72" s="68"/>
      <c r="G72" s="68"/>
      <c r="H72" s="68"/>
      <c r="I72" s="68"/>
    </row>
    <row r="73" spans="1:9" x14ac:dyDescent="0.2">
      <c r="A73" s="58">
        <v>65</v>
      </c>
      <c r="B73" s="9" t="s">
        <v>128</v>
      </c>
      <c r="C73" s="11" t="s">
        <v>129</v>
      </c>
      <c r="D73" s="68">
        <f t="shared" si="3"/>
        <v>0</v>
      </c>
      <c r="E73" s="68"/>
      <c r="F73" s="68"/>
      <c r="G73" s="68"/>
      <c r="H73" s="68"/>
      <c r="I73" s="68"/>
    </row>
    <row r="74" spans="1:9" ht="24" x14ac:dyDescent="0.2">
      <c r="A74" s="58">
        <v>66</v>
      </c>
      <c r="B74" s="9" t="s">
        <v>130</v>
      </c>
      <c r="C74" s="11" t="s">
        <v>131</v>
      </c>
      <c r="D74" s="68">
        <f t="shared" ref="D74:D137" si="4">SUM(E74:I74)</f>
        <v>0</v>
      </c>
      <c r="E74" s="68"/>
      <c r="F74" s="68"/>
      <c r="G74" s="68"/>
      <c r="H74" s="68"/>
      <c r="I74" s="68"/>
    </row>
    <row r="75" spans="1:9" ht="24" x14ac:dyDescent="0.2">
      <c r="A75" s="58">
        <v>67</v>
      </c>
      <c r="B75" s="6" t="s">
        <v>132</v>
      </c>
      <c r="C75" s="11" t="s">
        <v>133</v>
      </c>
      <c r="D75" s="68">
        <f t="shared" si="4"/>
        <v>0</v>
      </c>
      <c r="E75" s="68"/>
      <c r="F75" s="68"/>
      <c r="G75" s="68"/>
      <c r="H75" s="68"/>
      <c r="I75" s="68"/>
    </row>
    <row r="76" spans="1:9" ht="24" x14ac:dyDescent="0.2">
      <c r="A76" s="58">
        <v>68</v>
      </c>
      <c r="B76" s="9" t="s">
        <v>134</v>
      </c>
      <c r="C76" s="11" t="s">
        <v>135</v>
      </c>
      <c r="D76" s="68">
        <f t="shared" si="4"/>
        <v>0</v>
      </c>
      <c r="E76" s="68"/>
      <c r="F76" s="68"/>
      <c r="G76" s="68"/>
      <c r="H76" s="68"/>
      <c r="I76" s="68"/>
    </row>
    <row r="77" spans="1:9" ht="24" x14ac:dyDescent="0.2">
      <c r="A77" s="58">
        <v>69</v>
      </c>
      <c r="B77" s="9" t="s">
        <v>136</v>
      </c>
      <c r="C77" s="11" t="s">
        <v>137</v>
      </c>
      <c r="D77" s="68">
        <f t="shared" si="4"/>
        <v>0</v>
      </c>
      <c r="E77" s="68"/>
      <c r="F77" s="68"/>
      <c r="G77" s="68"/>
      <c r="H77" s="68"/>
      <c r="I77" s="68"/>
    </row>
    <row r="78" spans="1:9" ht="24" x14ac:dyDescent="0.2">
      <c r="A78" s="58">
        <v>70</v>
      </c>
      <c r="B78" s="6" t="s">
        <v>138</v>
      </c>
      <c r="C78" s="11" t="s">
        <v>139</v>
      </c>
      <c r="D78" s="68">
        <f t="shared" si="4"/>
        <v>0</v>
      </c>
      <c r="E78" s="68"/>
      <c r="F78" s="68"/>
      <c r="G78" s="68"/>
      <c r="H78" s="68"/>
      <c r="I78" s="68"/>
    </row>
    <row r="79" spans="1:9" ht="24" x14ac:dyDescent="0.2">
      <c r="A79" s="58">
        <v>71</v>
      </c>
      <c r="B79" s="6" t="s">
        <v>140</v>
      </c>
      <c r="C79" s="11" t="s">
        <v>141</v>
      </c>
      <c r="D79" s="68">
        <f t="shared" si="4"/>
        <v>0</v>
      </c>
      <c r="E79" s="68"/>
      <c r="F79" s="68"/>
      <c r="G79" s="68"/>
      <c r="H79" s="68"/>
      <c r="I79" s="68"/>
    </row>
    <row r="80" spans="1:9" ht="24" x14ac:dyDescent="0.2">
      <c r="A80" s="58">
        <v>72</v>
      </c>
      <c r="B80" s="6" t="s">
        <v>142</v>
      </c>
      <c r="C80" s="11" t="s">
        <v>143</v>
      </c>
      <c r="D80" s="68">
        <f t="shared" si="4"/>
        <v>0</v>
      </c>
      <c r="E80" s="68"/>
      <c r="F80" s="68"/>
      <c r="G80" s="68"/>
      <c r="H80" s="68"/>
      <c r="I80" s="68"/>
    </row>
    <row r="81" spans="1:9" x14ac:dyDescent="0.2">
      <c r="A81" s="58">
        <v>73</v>
      </c>
      <c r="B81" s="10" t="s">
        <v>144</v>
      </c>
      <c r="C81" s="11" t="s">
        <v>145</v>
      </c>
      <c r="D81" s="68">
        <f t="shared" si="4"/>
        <v>334518203</v>
      </c>
      <c r="E81" s="68">
        <v>82923271</v>
      </c>
      <c r="F81" s="68">
        <v>165082</v>
      </c>
      <c r="G81" s="68"/>
      <c r="H81" s="68">
        <v>251429850</v>
      </c>
      <c r="I81" s="68"/>
    </row>
    <row r="82" spans="1:9" x14ac:dyDescent="0.2">
      <c r="A82" s="58">
        <v>74</v>
      </c>
      <c r="B82" s="6" t="s">
        <v>146</v>
      </c>
      <c r="C82" s="11" t="s">
        <v>147</v>
      </c>
      <c r="D82" s="68">
        <f t="shared" si="4"/>
        <v>109719652.82508251</v>
      </c>
      <c r="E82" s="68">
        <v>15076097.158415843</v>
      </c>
      <c r="F82" s="68"/>
      <c r="G82" s="68">
        <v>19798299</v>
      </c>
      <c r="H82" s="68">
        <v>74845256.666666672</v>
      </c>
      <c r="I82" s="68"/>
    </row>
    <row r="83" spans="1:9" x14ac:dyDescent="0.2">
      <c r="A83" s="58">
        <v>75</v>
      </c>
      <c r="B83" s="10" t="s">
        <v>148</v>
      </c>
      <c r="C83" s="11" t="s">
        <v>149</v>
      </c>
      <c r="D83" s="68">
        <f t="shared" si="4"/>
        <v>625418295</v>
      </c>
      <c r="E83" s="68">
        <v>314457527</v>
      </c>
      <c r="F83" s="68"/>
      <c r="G83" s="68">
        <v>27939449</v>
      </c>
      <c r="H83" s="68">
        <v>268493063</v>
      </c>
      <c r="I83" s="68">
        <v>14528256</v>
      </c>
    </row>
    <row r="84" spans="1:9" x14ac:dyDescent="0.2">
      <c r="A84" s="58">
        <v>76</v>
      </c>
      <c r="B84" s="12" t="s">
        <v>150</v>
      </c>
      <c r="C84" s="13" t="s">
        <v>151</v>
      </c>
      <c r="D84" s="68">
        <f t="shared" si="4"/>
        <v>18045329</v>
      </c>
      <c r="E84" s="68">
        <v>18045329</v>
      </c>
      <c r="F84" s="68"/>
      <c r="G84" s="68"/>
      <c r="H84" s="68"/>
      <c r="I84" s="68"/>
    </row>
    <row r="85" spans="1:9" x14ac:dyDescent="0.2">
      <c r="A85" s="58">
        <v>77</v>
      </c>
      <c r="B85" s="6" t="s">
        <v>152</v>
      </c>
      <c r="C85" s="11" t="s">
        <v>153</v>
      </c>
      <c r="D85" s="68">
        <f t="shared" si="4"/>
        <v>582622645.14982438</v>
      </c>
      <c r="E85" s="68">
        <v>319044788.18766516</v>
      </c>
      <c r="F85" s="68">
        <v>73117083</v>
      </c>
      <c r="G85" s="68">
        <v>21195062</v>
      </c>
      <c r="H85" s="68">
        <v>115675763.96215914</v>
      </c>
      <c r="I85" s="68">
        <v>53589948</v>
      </c>
    </row>
    <row r="86" spans="1:9" x14ac:dyDescent="0.2">
      <c r="A86" s="58">
        <v>78</v>
      </c>
      <c r="B86" s="12" t="s">
        <v>154</v>
      </c>
      <c r="C86" s="13" t="s">
        <v>155</v>
      </c>
      <c r="D86" s="68">
        <f t="shared" si="4"/>
        <v>523223587</v>
      </c>
      <c r="E86" s="68">
        <v>286772498</v>
      </c>
      <c r="F86" s="68"/>
      <c r="G86" s="68">
        <v>142518020</v>
      </c>
      <c r="H86" s="68">
        <v>12965477</v>
      </c>
      <c r="I86" s="68">
        <v>80967592</v>
      </c>
    </row>
    <row r="87" spans="1:9" x14ac:dyDescent="0.2">
      <c r="A87" s="58">
        <v>79</v>
      </c>
      <c r="B87" s="6" t="s">
        <v>156</v>
      </c>
      <c r="C87" s="11" t="s">
        <v>157</v>
      </c>
      <c r="D87" s="68">
        <f t="shared" si="4"/>
        <v>1004495111</v>
      </c>
      <c r="E87" s="68">
        <v>313691527</v>
      </c>
      <c r="F87" s="68"/>
      <c r="G87" s="68">
        <v>66146294</v>
      </c>
      <c r="H87" s="68">
        <v>362266649</v>
      </c>
      <c r="I87" s="68">
        <v>262390641</v>
      </c>
    </row>
    <row r="88" spans="1:9" x14ac:dyDescent="0.2">
      <c r="A88" s="58">
        <v>80</v>
      </c>
      <c r="B88" s="12" t="s">
        <v>158</v>
      </c>
      <c r="C88" s="13" t="s">
        <v>159</v>
      </c>
      <c r="D88" s="68">
        <f t="shared" si="4"/>
        <v>242713052</v>
      </c>
      <c r="E88" s="68">
        <v>211573122</v>
      </c>
      <c r="F88" s="68"/>
      <c r="G88" s="68"/>
      <c r="H88" s="68"/>
      <c r="I88" s="68">
        <v>31139930</v>
      </c>
    </row>
    <row r="89" spans="1:9" x14ac:dyDescent="0.2">
      <c r="A89" s="58">
        <v>81</v>
      </c>
      <c r="B89" s="9" t="s">
        <v>160</v>
      </c>
      <c r="C89" s="11" t="s">
        <v>161</v>
      </c>
      <c r="D89" s="68">
        <f t="shared" si="4"/>
        <v>0</v>
      </c>
      <c r="E89" s="68"/>
      <c r="F89" s="68"/>
      <c r="G89" s="68"/>
      <c r="H89" s="68"/>
      <c r="I89" s="68"/>
    </row>
    <row r="90" spans="1:9" x14ac:dyDescent="0.2">
      <c r="A90" s="58">
        <v>82</v>
      </c>
      <c r="B90" s="10" t="s">
        <v>162</v>
      </c>
      <c r="C90" s="11" t="s">
        <v>163</v>
      </c>
      <c r="D90" s="68">
        <f t="shared" si="4"/>
        <v>0</v>
      </c>
      <c r="E90" s="68"/>
      <c r="F90" s="68"/>
      <c r="G90" s="68"/>
      <c r="H90" s="68"/>
      <c r="I90" s="68"/>
    </row>
    <row r="91" spans="1:9" ht="24" x14ac:dyDescent="0.2">
      <c r="A91" s="58">
        <v>83</v>
      </c>
      <c r="B91" s="9" t="s">
        <v>164</v>
      </c>
      <c r="C91" s="7" t="s">
        <v>165</v>
      </c>
      <c r="D91" s="68">
        <f t="shared" si="4"/>
        <v>0</v>
      </c>
      <c r="E91" s="68"/>
      <c r="F91" s="68"/>
      <c r="G91" s="68"/>
      <c r="H91" s="68"/>
      <c r="I91" s="68"/>
    </row>
    <row r="92" spans="1:9" x14ac:dyDescent="0.2">
      <c r="A92" s="58">
        <v>84</v>
      </c>
      <c r="B92" s="9" t="s">
        <v>166</v>
      </c>
      <c r="C92" s="13" t="s">
        <v>167</v>
      </c>
      <c r="D92" s="68">
        <f t="shared" si="4"/>
        <v>0</v>
      </c>
      <c r="E92" s="68"/>
      <c r="F92" s="68"/>
      <c r="G92" s="68"/>
      <c r="H92" s="68"/>
      <c r="I92" s="68"/>
    </row>
    <row r="93" spans="1:9" x14ac:dyDescent="0.2">
      <c r="A93" s="58">
        <v>85</v>
      </c>
      <c r="B93" s="10" t="s">
        <v>168</v>
      </c>
      <c r="C93" s="11" t="s">
        <v>169</v>
      </c>
      <c r="D93" s="68">
        <f t="shared" si="4"/>
        <v>179819592</v>
      </c>
      <c r="E93" s="68">
        <v>163685662</v>
      </c>
      <c r="F93" s="68">
        <v>41370</v>
      </c>
      <c r="G93" s="68">
        <v>16092560</v>
      </c>
      <c r="H93" s="68"/>
      <c r="I93" s="68"/>
    </row>
    <row r="94" spans="1:9" x14ac:dyDescent="0.2">
      <c r="A94" s="58">
        <v>86</v>
      </c>
      <c r="B94" s="9" t="s">
        <v>170</v>
      </c>
      <c r="C94" s="7" t="s">
        <v>171</v>
      </c>
      <c r="D94" s="68">
        <f t="shared" si="4"/>
        <v>29044713</v>
      </c>
      <c r="E94" s="68">
        <v>29044713</v>
      </c>
      <c r="F94" s="68"/>
      <c r="G94" s="68"/>
      <c r="H94" s="68"/>
      <c r="I94" s="68"/>
    </row>
    <row r="95" spans="1:9" x14ac:dyDescent="0.2">
      <c r="A95" s="58">
        <v>87</v>
      </c>
      <c r="B95" s="10" t="s">
        <v>172</v>
      </c>
      <c r="C95" s="11" t="s">
        <v>173</v>
      </c>
      <c r="D95" s="68">
        <f t="shared" si="4"/>
        <v>28529780</v>
      </c>
      <c r="E95" s="68">
        <v>28529780</v>
      </c>
      <c r="F95" s="68"/>
      <c r="G95" s="68"/>
      <c r="H95" s="68"/>
      <c r="I95" s="68"/>
    </row>
    <row r="96" spans="1:9" x14ac:dyDescent="0.2">
      <c r="A96" s="58">
        <v>88</v>
      </c>
      <c r="B96" s="10" t="s">
        <v>174</v>
      </c>
      <c r="C96" s="11" t="s">
        <v>175</v>
      </c>
      <c r="D96" s="68">
        <f t="shared" si="4"/>
        <v>97864908</v>
      </c>
      <c r="E96" s="68">
        <v>72058169</v>
      </c>
      <c r="F96" s="68"/>
      <c r="G96" s="68"/>
      <c r="H96" s="68">
        <v>25806739</v>
      </c>
      <c r="I96" s="68"/>
    </row>
    <row r="97" spans="1:9" ht="13.5" customHeight="1" x14ac:dyDescent="0.2">
      <c r="A97" s="58">
        <v>89</v>
      </c>
      <c r="B97" s="9" t="s">
        <v>176</v>
      </c>
      <c r="C97" s="13" t="s">
        <v>177</v>
      </c>
      <c r="D97" s="68">
        <f t="shared" si="4"/>
        <v>40093883</v>
      </c>
      <c r="E97" s="68">
        <v>40093883</v>
      </c>
      <c r="F97" s="68"/>
      <c r="G97" s="68"/>
      <c r="H97" s="68"/>
      <c r="I97" s="68"/>
    </row>
    <row r="98" spans="1:9" ht="14.25" customHeight="1" x14ac:dyDescent="0.2">
      <c r="A98" s="58">
        <v>90</v>
      </c>
      <c r="B98" s="9" t="s">
        <v>178</v>
      </c>
      <c r="C98" s="7" t="s">
        <v>179</v>
      </c>
      <c r="D98" s="68">
        <f t="shared" si="4"/>
        <v>62965841</v>
      </c>
      <c r="E98" s="68">
        <v>62956532</v>
      </c>
      <c r="F98" s="68">
        <v>9309</v>
      </c>
      <c r="G98" s="68"/>
      <c r="H98" s="68"/>
      <c r="I98" s="68"/>
    </row>
    <row r="99" spans="1:9" x14ac:dyDescent="0.2">
      <c r="A99" s="58">
        <v>91</v>
      </c>
      <c r="B99" s="6" t="s">
        <v>180</v>
      </c>
      <c r="C99" s="7" t="s">
        <v>181</v>
      </c>
      <c r="D99" s="68">
        <f t="shared" si="4"/>
        <v>77143072.058364153</v>
      </c>
      <c r="E99" s="68">
        <v>32059572.05836416</v>
      </c>
      <c r="F99" s="68">
        <v>0</v>
      </c>
      <c r="G99" s="68"/>
      <c r="H99" s="68">
        <v>45083500</v>
      </c>
      <c r="I99" s="68"/>
    </row>
    <row r="100" spans="1:9" x14ac:dyDescent="0.2">
      <c r="A100" s="58">
        <v>92</v>
      </c>
      <c r="B100" s="6" t="s">
        <v>182</v>
      </c>
      <c r="C100" s="7" t="s">
        <v>183</v>
      </c>
      <c r="D100" s="68">
        <f t="shared" si="4"/>
        <v>80319698</v>
      </c>
      <c r="E100" s="68">
        <v>80301080</v>
      </c>
      <c r="F100" s="68">
        <v>18618</v>
      </c>
      <c r="G100" s="68"/>
      <c r="H100" s="68"/>
      <c r="I100" s="68"/>
    </row>
    <row r="101" spans="1:9" x14ac:dyDescent="0.2">
      <c r="A101" s="58">
        <v>93</v>
      </c>
      <c r="B101" s="10" t="s">
        <v>184</v>
      </c>
      <c r="C101" s="11" t="s">
        <v>185</v>
      </c>
      <c r="D101" s="68">
        <f t="shared" si="4"/>
        <v>30111348.860824741</v>
      </c>
      <c r="E101" s="68">
        <v>19062018.860824741</v>
      </c>
      <c r="F101" s="68"/>
      <c r="G101" s="68"/>
      <c r="H101" s="68">
        <v>11049330</v>
      </c>
      <c r="I101" s="68"/>
    </row>
    <row r="102" spans="1:9" x14ac:dyDescent="0.2">
      <c r="A102" s="58">
        <v>94</v>
      </c>
      <c r="B102" s="12" t="s">
        <v>186</v>
      </c>
      <c r="C102" s="13" t="s">
        <v>187</v>
      </c>
      <c r="D102" s="68">
        <f t="shared" si="4"/>
        <v>37103025</v>
      </c>
      <c r="E102" s="68">
        <v>37103025</v>
      </c>
      <c r="F102" s="68"/>
      <c r="G102" s="68"/>
      <c r="H102" s="68"/>
      <c r="I102" s="68"/>
    </row>
    <row r="103" spans="1:9" x14ac:dyDescent="0.2">
      <c r="A103" s="58">
        <v>95</v>
      </c>
      <c r="B103" s="6" t="s">
        <v>188</v>
      </c>
      <c r="C103" s="7" t="s">
        <v>189</v>
      </c>
      <c r="D103" s="68">
        <f t="shared" si="4"/>
        <v>66940970</v>
      </c>
      <c r="E103" s="68">
        <v>66773258</v>
      </c>
      <c r="F103" s="68">
        <v>167712</v>
      </c>
      <c r="G103" s="68"/>
      <c r="H103" s="68"/>
      <c r="I103" s="68"/>
    </row>
    <row r="104" spans="1:9" x14ac:dyDescent="0.2">
      <c r="A104" s="58">
        <v>96</v>
      </c>
      <c r="B104" s="9" t="s">
        <v>190</v>
      </c>
      <c r="C104" s="7" t="s">
        <v>191</v>
      </c>
      <c r="D104" s="68">
        <f t="shared" si="4"/>
        <v>194121295</v>
      </c>
      <c r="E104" s="68">
        <v>106629677</v>
      </c>
      <c r="F104" s="68">
        <v>2028884</v>
      </c>
      <c r="G104" s="68">
        <v>10380816</v>
      </c>
      <c r="H104" s="68">
        <v>27293137</v>
      </c>
      <c r="I104" s="68">
        <v>47788781</v>
      </c>
    </row>
    <row r="105" spans="1:9" x14ac:dyDescent="0.2">
      <c r="A105" s="58">
        <v>97</v>
      </c>
      <c r="B105" s="10" t="s">
        <v>192</v>
      </c>
      <c r="C105" s="11" t="s">
        <v>193</v>
      </c>
      <c r="D105" s="68">
        <f t="shared" si="4"/>
        <v>29780701</v>
      </c>
      <c r="E105" s="68">
        <v>29780701</v>
      </c>
      <c r="F105" s="68"/>
      <c r="G105" s="68"/>
      <c r="H105" s="68"/>
      <c r="I105" s="68"/>
    </row>
    <row r="106" spans="1:9" x14ac:dyDescent="0.2">
      <c r="A106" s="58">
        <v>98</v>
      </c>
      <c r="B106" s="10" t="s">
        <v>194</v>
      </c>
      <c r="C106" s="11" t="s">
        <v>195</v>
      </c>
      <c r="D106" s="68">
        <f t="shared" si="4"/>
        <v>44903023</v>
      </c>
      <c r="E106" s="68">
        <v>44903023</v>
      </c>
      <c r="F106" s="68"/>
      <c r="G106" s="68"/>
      <c r="H106" s="68"/>
      <c r="I106" s="68"/>
    </row>
    <row r="107" spans="1:9" x14ac:dyDescent="0.2">
      <c r="A107" s="58">
        <v>99</v>
      </c>
      <c r="B107" s="6" t="s">
        <v>196</v>
      </c>
      <c r="C107" s="7" t="s">
        <v>197</v>
      </c>
      <c r="D107" s="68">
        <f t="shared" si="4"/>
        <v>99923296.664591238</v>
      </c>
      <c r="E107" s="68">
        <v>73205976.664591238</v>
      </c>
      <c r="F107" s="68"/>
      <c r="G107" s="68"/>
      <c r="H107" s="68">
        <v>26717320</v>
      </c>
      <c r="I107" s="68"/>
    </row>
    <row r="108" spans="1:9" x14ac:dyDescent="0.2">
      <c r="A108" s="58">
        <v>100</v>
      </c>
      <c r="B108" s="9" t="s">
        <v>198</v>
      </c>
      <c r="C108" s="7" t="s">
        <v>199</v>
      </c>
      <c r="D108" s="68">
        <f t="shared" si="4"/>
        <v>30610936</v>
      </c>
      <c r="E108" s="68">
        <v>30610936</v>
      </c>
      <c r="F108" s="68"/>
      <c r="G108" s="68"/>
      <c r="H108" s="68"/>
      <c r="I108" s="68"/>
    </row>
    <row r="109" spans="1:9" x14ac:dyDescent="0.2">
      <c r="A109" s="58">
        <v>101</v>
      </c>
      <c r="B109" s="6" t="s">
        <v>200</v>
      </c>
      <c r="C109" s="11" t="s">
        <v>201</v>
      </c>
      <c r="D109" s="68">
        <f t="shared" si="4"/>
        <v>0</v>
      </c>
      <c r="E109" s="68"/>
      <c r="F109" s="68"/>
      <c r="G109" s="68"/>
      <c r="H109" s="68"/>
      <c r="I109" s="68"/>
    </row>
    <row r="110" spans="1:9" x14ac:dyDescent="0.2">
      <c r="A110" s="58">
        <v>102</v>
      </c>
      <c r="B110" s="6" t="s">
        <v>202</v>
      </c>
      <c r="C110" s="7" t="s">
        <v>203</v>
      </c>
      <c r="D110" s="68">
        <f t="shared" si="4"/>
        <v>0</v>
      </c>
      <c r="E110" s="68"/>
      <c r="F110" s="68"/>
      <c r="G110" s="68"/>
      <c r="H110" s="68"/>
      <c r="I110" s="68"/>
    </row>
    <row r="111" spans="1:9" x14ac:dyDescent="0.2">
      <c r="A111" s="58">
        <v>103</v>
      </c>
      <c r="B111" s="10" t="s">
        <v>204</v>
      </c>
      <c r="C111" s="11" t="s">
        <v>205</v>
      </c>
      <c r="D111" s="68">
        <f t="shared" si="4"/>
        <v>0</v>
      </c>
      <c r="E111" s="68"/>
      <c r="F111" s="68"/>
      <c r="G111" s="68"/>
      <c r="H111" s="68"/>
      <c r="I111" s="68"/>
    </row>
    <row r="112" spans="1:9" x14ac:dyDescent="0.2">
      <c r="A112" s="58">
        <v>104</v>
      </c>
      <c r="B112" s="10" t="s">
        <v>206</v>
      </c>
      <c r="C112" s="11" t="s">
        <v>207</v>
      </c>
      <c r="D112" s="68">
        <f t="shared" si="4"/>
        <v>0</v>
      </c>
      <c r="E112" s="68"/>
      <c r="F112" s="68"/>
      <c r="G112" s="68"/>
      <c r="H112" s="68"/>
      <c r="I112" s="68"/>
    </row>
    <row r="113" spans="1:9" x14ac:dyDescent="0.2">
      <c r="A113" s="58">
        <v>105</v>
      </c>
      <c r="B113" s="10" t="s">
        <v>208</v>
      </c>
      <c r="C113" s="11" t="s">
        <v>209</v>
      </c>
      <c r="D113" s="68">
        <f t="shared" si="4"/>
        <v>0</v>
      </c>
      <c r="E113" s="68"/>
      <c r="F113" s="68"/>
      <c r="G113" s="68"/>
      <c r="H113" s="68"/>
      <c r="I113" s="68"/>
    </row>
    <row r="114" spans="1:9" x14ac:dyDescent="0.2">
      <c r="A114" s="58">
        <v>106</v>
      </c>
      <c r="B114" s="10" t="s">
        <v>210</v>
      </c>
      <c r="C114" s="11" t="s">
        <v>211</v>
      </c>
      <c r="D114" s="68">
        <f t="shared" si="4"/>
        <v>0</v>
      </c>
      <c r="E114" s="68"/>
      <c r="F114" s="68"/>
      <c r="G114" s="68"/>
      <c r="H114" s="68"/>
      <c r="I114" s="68"/>
    </row>
    <row r="115" spans="1:9" x14ac:dyDescent="0.2">
      <c r="A115" s="58">
        <v>107</v>
      </c>
      <c r="B115" s="10" t="s">
        <v>212</v>
      </c>
      <c r="C115" s="11" t="s">
        <v>213</v>
      </c>
      <c r="D115" s="68">
        <f t="shared" si="4"/>
        <v>0</v>
      </c>
      <c r="E115" s="68"/>
      <c r="F115" s="68"/>
      <c r="G115" s="68"/>
      <c r="H115" s="68"/>
      <c r="I115" s="68"/>
    </row>
    <row r="116" spans="1:9" x14ac:dyDescent="0.2">
      <c r="A116" s="58">
        <v>108</v>
      </c>
      <c r="B116" s="10" t="s">
        <v>214</v>
      </c>
      <c r="C116" s="11" t="s">
        <v>215</v>
      </c>
      <c r="D116" s="68">
        <f t="shared" si="4"/>
        <v>0</v>
      </c>
      <c r="E116" s="68"/>
      <c r="F116" s="68"/>
      <c r="G116" s="68"/>
      <c r="H116" s="68"/>
      <c r="I116" s="68"/>
    </row>
    <row r="117" spans="1:9" ht="12" customHeight="1" x14ac:dyDescent="0.2">
      <c r="A117" s="58">
        <v>109</v>
      </c>
      <c r="B117" s="16" t="s">
        <v>216</v>
      </c>
      <c r="C117" s="17" t="s">
        <v>217</v>
      </c>
      <c r="D117" s="68">
        <f t="shared" si="4"/>
        <v>0</v>
      </c>
      <c r="E117" s="68"/>
      <c r="F117" s="68"/>
      <c r="G117" s="68"/>
      <c r="H117" s="68"/>
      <c r="I117" s="68"/>
    </row>
    <row r="118" spans="1:9" x14ac:dyDescent="0.2">
      <c r="A118" s="58">
        <v>110</v>
      </c>
      <c r="B118" s="16" t="s">
        <v>361</v>
      </c>
      <c r="C118" s="17" t="s">
        <v>321</v>
      </c>
      <c r="D118" s="68">
        <f t="shared" si="4"/>
        <v>0</v>
      </c>
      <c r="E118" s="68"/>
      <c r="F118" s="68"/>
      <c r="G118" s="68"/>
      <c r="H118" s="68"/>
      <c r="I118" s="68"/>
    </row>
    <row r="119" spans="1:9" x14ac:dyDescent="0.2">
      <c r="A119" s="58">
        <v>111</v>
      </c>
      <c r="B119" s="9" t="s">
        <v>218</v>
      </c>
      <c r="C119" s="7" t="s">
        <v>219</v>
      </c>
      <c r="D119" s="68">
        <f t="shared" si="4"/>
        <v>227437393</v>
      </c>
      <c r="E119" s="68">
        <v>6844120</v>
      </c>
      <c r="F119" s="68">
        <v>179446128</v>
      </c>
      <c r="G119" s="68"/>
      <c r="H119" s="68"/>
      <c r="I119" s="68">
        <v>41147145</v>
      </c>
    </row>
    <row r="120" spans="1:9" x14ac:dyDescent="0.2">
      <c r="A120" s="58">
        <v>112</v>
      </c>
      <c r="B120" s="10" t="s">
        <v>220</v>
      </c>
      <c r="C120" s="11" t="s">
        <v>221</v>
      </c>
      <c r="D120" s="68">
        <f t="shared" si="4"/>
        <v>0</v>
      </c>
      <c r="E120" s="68"/>
      <c r="F120" s="68"/>
      <c r="G120" s="68"/>
      <c r="H120" s="68"/>
      <c r="I120" s="68"/>
    </row>
    <row r="121" spans="1:9" x14ac:dyDescent="0.2">
      <c r="A121" s="58">
        <v>113</v>
      </c>
      <c r="B121" s="6" t="s">
        <v>222</v>
      </c>
      <c r="C121" s="18" t="s">
        <v>223</v>
      </c>
      <c r="D121" s="68">
        <f t="shared" si="4"/>
        <v>0</v>
      </c>
      <c r="E121" s="68"/>
      <c r="F121" s="68"/>
      <c r="G121" s="68"/>
      <c r="H121" s="68"/>
      <c r="I121" s="68"/>
    </row>
    <row r="122" spans="1:9" ht="24" x14ac:dyDescent="0.2">
      <c r="A122" s="58">
        <v>114</v>
      </c>
      <c r="B122" s="10" t="s">
        <v>224</v>
      </c>
      <c r="C122" s="11" t="s">
        <v>225</v>
      </c>
      <c r="D122" s="68">
        <f t="shared" si="4"/>
        <v>0</v>
      </c>
      <c r="E122" s="68"/>
      <c r="F122" s="68"/>
      <c r="G122" s="68"/>
      <c r="H122" s="68"/>
      <c r="I122" s="68"/>
    </row>
    <row r="123" spans="1:9" ht="13.5" customHeight="1" x14ac:dyDescent="0.2">
      <c r="A123" s="58">
        <v>115</v>
      </c>
      <c r="B123" s="10" t="s">
        <v>226</v>
      </c>
      <c r="C123" s="11" t="s">
        <v>227</v>
      </c>
      <c r="D123" s="68">
        <f t="shared" si="4"/>
        <v>0</v>
      </c>
      <c r="E123" s="68"/>
      <c r="F123" s="68"/>
      <c r="G123" s="68"/>
      <c r="H123" s="68"/>
      <c r="I123" s="68"/>
    </row>
    <row r="124" spans="1:9" x14ac:dyDescent="0.2">
      <c r="A124" s="58">
        <v>116</v>
      </c>
      <c r="B124" s="9" t="s">
        <v>228</v>
      </c>
      <c r="C124" s="11" t="s">
        <v>229</v>
      </c>
      <c r="D124" s="68">
        <f t="shared" si="4"/>
        <v>0</v>
      </c>
      <c r="E124" s="68"/>
      <c r="F124" s="68"/>
      <c r="G124" s="68"/>
      <c r="H124" s="68"/>
      <c r="I124" s="68"/>
    </row>
    <row r="125" spans="1:9" ht="14.25" customHeight="1" x14ac:dyDescent="0.2">
      <c r="A125" s="58">
        <v>117</v>
      </c>
      <c r="B125" s="9" t="s">
        <v>230</v>
      </c>
      <c r="C125" s="11" t="s">
        <v>231</v>
      </c>
      <c r="D125" s="68">
        <f t="shared" si="4"/>
        <v>0</v>
      </c>
      <c r="E125" s="68"/>
      <c r="F125" s="68"/>
      <c r="G125" s="68"/>
      <c r="H125" s="68"/>
      <c r="I125" s="68"/>
    </row>
    <row r="126" spans="1:9" x14ac:dyDescent="0.2">
      <c r="A126" s="58">
        <v>118</v>
      </c>
      <c r="B126" s="9" t="s">
        <v>232</v>
      </c>
      <c r="C126" s="11" t="s">
        <v>233</v>
      </c>
      <c r="D126" s="68">
        <f t="shared" si="4"/>
        <v>0</v>
      </c>
      <c r="E126" s="68"/>
      <c r="F126" s="68"/>
      <c r="G126" s="68"/>
      <c r="H126" s="68"/>
      <c r="I126" s="68"/>
    </row>
    <row r="127" spans="1:9" ht="12.75" customHeight="1" x14ac:dyDescent="0.2">
      <c r="A127" s="58">
        <v>119</v>
      </c>
      <c r="B127" s="6" t="s">
        <v>234</v>
      </c>
      <c r="C127" s="7" t="s">
        <v>235</v>
      </c>
      <c r="D127" s="68">
        <f t="shared" si="4"/>
        <v>0</v>
      </c>
      <c r="E127" s="68"/>
      <c r="F127" s="68"/>
      <c r="G127" s="68"/>
      <c r="H127" s="68"/>
      <c r="I127" s="68"/>
    </row>
    <row r="128" spans="1:9" x14ac:dyDescent="0.2">
      <c r="A128" s="58">
        <v>120</v>
      </c>
      <c r="B128" s="9" t="s">
        <v>236</v>
      </c>
      <c r="C128" s="7" t="s">
        <v>237</v>
      </c>
      <c r="D128" s="68">
        <f t="shared" si="4"/>
        <v>0</v>
      </c>
      <c r="E128" s="68"/>
      <c r="F128" s="68"/>
      <c r="G128" s="68"/>
      <c r="H128" s="68"/>
      <c r="I128" s="68"/>
    </row>
    <row r="129" spans="1:9" x14ac:dyDescent="0.2">
      <c r="A129" s="58">
        <v>121</v>
      </c>
      <c r="B129" s="10" t="s">
        <v>238</v>
      </c>
      <c r="C129" s="11" t="s">
        <v>239</v>
      </c>
      <c r="D129" s="68">
        <f t="shared" si="4"/>
        <v>0</v>
      </c>
      <c r="E129" s="68"/>
      <c r="F129" s="68"/>
      <c r="G129" s="68"/>
      <c r="H129" s="68"/>
      <c r="I129" s="68"/>
    </row>
    <row r="130" spans="1:9" x14ac:dyDescent="0.2">
      <c r="A130" s="58">
        <v>122</v>
      </c>
      <c r="B130" s="10" t="s">
        <v>240</v>
      </c>
      <c r="C130" s="11" t="s">
        <v>241</v>
      </c>
      <c r="D130" s="68">
        <f t="shared" si="4"/>
        <v>0</v>
      </c>
      <c r="E130" s="68"/>
      <c r="F130" s="68"/>
      <c r="G130" s="68"/>
      <c r="H130" s="68"/>
      <c r="I130" s="68"/>
    </row>
    <row r="131" spans="1:9" x14ac:dyDescent="0.2">
      <c r="A131" s="58">
        <v>123</v>
      </c>
      <c r="B131" s="10" t="s">
        <v>242</v>
      </c>
      <c r="C131" s="11" t="s">
        <v>322</v>
      </c>
      <c r="D131" s="68">
        <f t="shared" si="4"/>
        <v>1680570177</v>
      </c>
      <c r="E131" s="68">
        <v>786138183</v>
      </c>
      <c r="F131" s="68">
        <v>205838377</v>
      </c>
      <c r="G131" s="68">
        <v>40524115</v>
      </c>
      <c r="H131" s="68">
        <v>130757687</v>
      </c>
      <c r="I131" s="68">
        <v>517311815</v>
      </c>
    </row>
    <row r="132" spans="1:9" x14ac:dyDescent="0.2">
      <c r="A132" s="58">
        <v>124</v>
      </c>
      <c r="B132" s="10" t="s">
        <v>243</v>
      </c>
      <c r="C132" s="11" t="s">
        <v>244</v>
      </c>
      <c r="D132" s="68">
        <f t="shared" si="4"/>
        <v>3353810731</v>
      </c>
      <c r="E132" s="68">
        <v>53240548</v>
      </c>
      <c r="F132" s="68">
        <v>3062885956</v>
      </c>
      <c r="G132" s="68"/>
      <c r="H132" s="68"/>
      <c r="I132" s="68">
        <v>237684227</v>
      </c>
    </row>
    <row r="133" spans="1:9" ht="26.25" customHeight="1" x14ac:dyDescent="0.2">
      <c r="A133" s="58">
        <v>125</v>
      </c>
      <c r="B133" s="10" t="s">
        <v>245</v>
      </c>
      <c r="C133" s="11" t="s">
        <v>246</v>
      </c>
      <c r="D133" s="68">
        <f t="shared" si="4"/>
        <v>1090083949</v>
      </c>
      <c r="E133" s="68">
        <v>317586948</v>
      </c>
      <c r="F133" s="68"/>
      <c r="G133" s="68">
        <v>18166921</v>
      </c>
      <c r="H133" s="68"/>
      <c r="I133" s="68">
        <v>754330080</v>
      </c>
    </row>
    <row r="134" spans="1:9" x14ac:dyDescent="0.2">
      <c r="A134" s="58">
        <v>126</v>
      </c>
      <c r="B134" s="6" t="s">
        <v>247</v>
      </c>
      <c r="C134" s="7" t="s">
        <v>248</v>
      </c>
      <c r="D134" s="68">
        <f t="shared" si="4"/>
        <v>884690983</v>
      </c>
      <c r="E134" s="68">
        <v>499000037</v>
      </c>
      <c r="F134" s="68">
        <v>160218695</v>
      </c>
      <c r="G134" s="68">
        <v>16523588</v>
      </c>
      <c r="H134" s="68"/>
      <c r="I134" s="68">
        <v>208948663</v>
      </c>
    </row>
    <row r="135" spans="1:9" x14ac:dyDescent="0.2">
      <c r="A135" s="58">
        <v>127</v>
      </c>
      <c r="B135" s="10" t="s">
        <v>249</v>
      </c>
      <c r="C135" s="11" t="s">
        <v>250</v>
      </c>
      <c r="D135" s="68">
        <f t="shared" si="4"/>
        <v>547854245</v>
      </c>
      <c r="E135" s="68">
        <v>409393005</v>
      </c>
      <c r="F135" s="68"/>
      <c r="G135" s="68"/>
      <c r="H135" s="68"/>
      <c r="I135" s="68">
        <v>138461240</v>
      </c>
    </row>
    <row r="136" spans="1:9" x14ac:dyDescent="0.2">
      <c r="A136" s="58">
        <v>128</v>
      </c>
      <c r="B136" s="6" t="s">
        <v>251</v>
      </c>
      <c r="C136" s="11" t="s">
        <v>323</v>
      </c>
      <c r="D136" s="68">
        <f t="shared" si="4"/>
        <v>197278137</v>
      </c>
      <c r="E136" s="68">
        <v>191759193</v>
      </c>
      <c r="F136" s="68"/>
      <c r="G136" s="68"/>
      <c r="H136" s="68"/>
      <c r="I136" s="68">
        <v>5518944</v>
      </c>
    </row>
    <row r="137" spans="1:9" ht="9.75" customHeight="1" x14ac:dyDescent="0.2">
      <c r="A137" s="58">
        <v>129</v>
      </c>
      <c r="B137" s="12" t="s">
        <v>252</v>
      </c>
      <c r="C137" s="13" t="s">
        <v>253</v>
      </c>
      <c r="D137" s="68">
        <f t="shared" si="4"/>
        <v>846681079</v>
      </c>
      <c r="E137" s="68">
        <v>599341309</v>
      </c>
      <c r="F137" s="68"/>
      <c r="G137" s="68"/>
      <c r="H137" s="68"/>
      <c r="I137" s="68">
        <v>247339770</v>
      </c>
    </row>
    <row r="138" spans="1:9" x14ac:dyDescent="0.2">
      <c r="A138" s="58">
        <v>130</v>
      </c>
      <c r="B138" s="10" t="s">
        <v>254</v>
      </c>
      <c r="C138" s="11" t="s">
        <v>255</v>
      </c>
      <c r="D138" s="68">
        <f t="shared" ref="D138:D145" si="5">SUM(E138:I138)</f>
        <v>0</v>
      </c>
      <c r="E138" s="68">
        <v>0</v>
      </c>
      <c r="F138" s="68"/>
      <c r="G138" s="68"/>
      <c r="H138" s="68"/>
      <c r="I138" s="68"/>
    </row>
    <row r="139" spans="1:9" x14ac:dyDescent="0.2">
      <c r="A139" s="58">
        <v>131</v>
      </c>
      <c r="B139" s="10" t="s">
        <v>256</v>
      </c>
      <c r="C139" s="11" t="s">
        <v>257</v>
      </c>
      <c r="D139" s="68">
        <f t="shared" si="5"/>
        <v>0</v>
      </c>
      <c r="E139" s="68">
        <v>0</v>
      </c>
      <c r="F139" s="68"/>
      <c r="G139" s="68"/>
      <c r="H139" s="68"/>
      <c r="I139" s="68"/>
    </row>
    <row r="140" spans="1:9" x14ac:dyDescent="0.2">
      <c r="A140" s="58">
        <v>132</v>
      </c>
      <c r="B140" s="10" t="s">
        <v>258</v>
      </c>
      <c r="C140" s="11" t="s">
        <v>259</v>
      </c>
      <c r="D140" s="68">
        <f t="shared" si="5"/>
        <v>304108355.19999999</v>
      </c>
      <c r="E140" s="68">
        <v>101573862</v>
      </c>
      <c r="F140" s="68"/>
      <c r="G140" s="68">
        <v>63113472</v>
      </c>
      <c r="H140" s="68">
        <v>106213811.2</v>
      </c>
      <c r="I140" s="68">
        <v>33207210</v>
      </c>
    </row>
    <row r="141" spans="1:9" ht="13.5" customHeight="1" x14ac:dyDescent="0.2">
      <c r="A141" s="58">
        <v>133</v>
      </c>
      <c r="B141" s="12" t="s">
        <v>260</v>
      </c>
      <c r="C141" s="13" t="s">
        <v>324</v>
      </c>
      <c r="D141" s="68">
        <f t="shared" si="5"/>
        <v>1022737234</v>
      </c>
      <c r="E141" s="68">
        <v>557839777</v>
      </c>
      <c r="F141" s="68">
        <v>3383132</v>
      </c>
      <c r="G141" s="68">
        <v>49546282</v>
      </c>
      <c r="H141" s="68">
        <v>176939614</v>
      </c>
      <c r="I141" s="68">
        <v>235028429</v>
      </c>
    </row>
    <row r="142" spans="1:9" x14ac:dyDescent="0.2">
      <c r="A142" s="58">
        <v>134</v>
      </c>
      <c r="B142" s="9" t="s">
        <v>261</v>
      </c>
      <c r="C142" s="13" t="s">
        <v>262</v>
      </c>
      <c r="D142" s="68">
        <f t="shared" si="5"/>
        <v>949408526</v>
      </c>
      <c r="E142" s="68">
        <v>685832928</v>
      </c>
      <c r="F142" s="68">
        <v>20697128</v>
      </c>
      <c r="G142" s="68">
        <v>38502648</v>
      </c>
      <c r="H142" s="68"/>
      <c r="I142" s="68">
        <v>204375822</v>
      </c>
    </row>
    <row r="143" spans="1:9" x14ac:dyDescent="0.2">
      <c r="A143" s="58">
        <v>135</v>
      </c>
      <c r="B143" s="10" t="s">
        <v>263</v>
      </c>
      <c r="C143" s="11" t="s">
        <v>264</v>
      </c>
      <c r="D143" s="68">
        <f t="shared" si="5"/>
        <v>907675643</v>
      </c>
      <c r="E143" s="68">
        <v>200778518</v>
      </c>
      <c r="F143" s="68"/>
      <c r="G143" s="68"/>
      <c r="H143" s="68">
        <v>706897125</v>
      </c>
      <c r="I143" s="68"/>
    </row>
    <row r="144" spans="1:9" x14ac:dyDescent="0.2">
      <c r="A144" s="58">
        <v>136</v>
      </c>
      <c r="B144" s="6" t="s">
        <v>265</v>
      </c>
      <c r="C144" s="7" t="s">
        <v>266</v>
      </c>
      <c r="D144" s="68">
        <f t="shared" si="5"/>
        <v>0</v>
      </c>
      <c r="E144" s="68"/>
      <c r="F144" s="68"/>
      <c r="G144" s="68"/>
      <c r="H144" s="68"/>
      <c r="I144" s="68"/>
    </row>
    <row r="145" spans="1:9" ht="15" customHeight="1" x14ac:dyDescent="0.2">
      <c r="A145" s="58">
        <v>137</v>
      </c>
      <c r="B145" s="76" t="s">
        <v>267</v>
      </c>
      <c r="C145" s="69" t="s">
        <v>268</v>
      </c>
      <c r="D145" s="68">
        <f t="shared" si="5"/>
        <v>0</v>
      </c>
      <c r="E145" s="68"/>
      <c r="F145" s="68"/>
      <c r="G145" s="68"/>
      <c r="H145" s="68"/>
      <c r="I145" s="68"/>
    </row>
  </sheetData>
  <mergeCells count="8">
    <mergeCell ref="A7:C7"/>
    <mergeCell ref="A8:C8"/>
    <mergeCell ref="A2:I2"/>
    <mergeCell ref="D4:I4"/>
    <mergeCell ref="A4:A5"/>
    <mergeCell ref="B4:B5"/>
    <mergeCell ref="C4:C5"/>
    <mergeCell ref="A6:C6"/>
  </mergeCells>
  <pageMargins left="0" right="0" top="0" bottom="0" header="0" footer="0"/>
  <pageSetup paperSize="9" scale="75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46"/>
  <sheetViews>
    <sheetView zoomScale="98" zoomScaleNormal="98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21" sqref="D21:D22"/>
    </sheetView>
  </sheetViews>
  <sheetFormatPr defaultRowHeight="12" x14ac:dyDescent="0.2"/>
  <cols>
    <col min="1" max="1" width="4.7109375" style="51" customWidth="1"/>
    <col min="2" max="2" width="9.28515625" style="51" customWidth="1"/>
    <col min="3" max="3" width="41.28515625" style="80" customWidth="1"/>
    <col min="4" max="4" width="15.7109375" style="33" customWidth="1"/>
    <col min="5" max="6" width="15.140625" style="33" customWidth="1"/>
    <col min="7" max="7" width="24.7109375" style="33" customWidth="1"/>
    <col min="8" max="8" width="9.140625" style="3"/>
    <col min="9" max="9" width="15.140625" style="3" customWidth="1"/>
    <col min="10" max="10" width="12.7109375" style="3" customWidth="1"/>
    <col min="11" max="11" width="13.85546875" style="3" customWidth="1"/>
    <col min="12" max="12" width="13.5703125" style="3" customWidth="1"/>
    <col min="13" max="16384" width="9.140625" style="3"/>
  </cols>
  <sheetData>
    <row r="1" spans="1:13" ht="26.25" customHeight="1" x14ac:dyDescent="0.2">
      <c r="A1" s="135" t="s">
        <v>328</v>
      </c>
      <c r="B1" s="135"/>
      <c r="C1" s="135"/>
      <c r="D1" s="135"/>
      <c r="E1" s="135"/>
      <c r="F1" s="135"/>
      <c r="G1" s="135"/>
    </row>
    <row r="2" spans="1:13" x14ac:dyDescent="0.2">
      <c r="C2" s="4"/>
      <c r="G2" s="33" t="s">
        <v>293</v>
      </c>
    </row>
    <row r="3" spans="1:13" s="5" customFormat="1" ht="24.75" customHeight="1" x14ac:dyDescent="0.2">
      <c r="A3" s="136" t="s">
        <v>0</v>
      </c>
      <c r="B3" s="136" t="s">
        <v>1</v>
      </c>
      <c r="C3" s="136" t="s">
        <v>2</v>
      </c>
      <c r="D3" s="191" t="s">
        <v>291</v>
      </c>
      <c r="E3" s="191"/>
      <c r="F3" s="191"/>
      <c r="G3" s="191"/>
    </row>
    <row r="4" spans="1:13" s="5" customFormat="1" ht="24.75" customHeight="1" x14ac:dyDescent="0.2">
      <c r="A4" s="136"/>
      <c r="B4" s="136"/>
      <c r="C4" s="136"/>
      <c r="D4" s="192" t="s">
        <v>270</v>
      </c>
      <c r="E4" s="191" t="s">
        <v>306</v>
      </c>
      <c r="F4" s="191"/>
      <c r="G4" s="191"/>
    </row>
    <row r="5" spans="1:13" ht="55.5" customHeight="1" x14ac:dyDescent="0.2">
      <c r="A5" s="136"/>
      <c r="B5" s="136"/>
      <c r="C5" s="136"/>
      <c r="D5" s="192"/>
      <c r="E5" s="190" t="s">
        <v>288</v>
      </c>
      <c r="F5" s="193" t="s">
        <v>289</v>
      </c>
      <c r="G5" s="87" t="s">
        <v>317</v>
      </c>
    </row>
    <row r="6" spans="1:13" ht="60.75" customHeight="1" x14ac:dyDescent="0.2">
      <c r="A6" s="136"/>
      <c r="B6" s="136"/>
      <c r="C6" s="136"/>
      <c r="D6" s="190"/>
      <c r="E6" s="191"/>
      <c r="F6" s="190"/>
      <c r="G6" s="81" t="s">
        <v>318</v>
      </c>
    </row>
    <row r="7" spans="1:13" ht="11.25" customHeight="1" x14ac:dyDescent="0.2">
      <c r="A7" s="181" t="s">
        <v>270</v>
      </c>
      <c r="B7" s="181"/>
      <c r="C7" s="181"/>
      <c r="D7" s="82">
        <f>D8+D9</f>
        <v>8127748877</v>
      </c>
      <c r="E7" s="82">
        <f t="shared" ref="E7:F7" si="0">E8+E9</f>
        <v>6542948785</v>
      </c>
      <c r="F7" s="82">
        <f t="shared" si="0"/>
        <v>1444217265</v>
      </c>
      <c r="G7" s="82">
        <f t="shared" ref="G7" si="1">G8+G9</f>
        <v>140582827</v>
      </c>
      <c r="J7" s="33"/>
      <c r="K7" s="88"/>
      <c r="L7" s="3">
        <v>8127748877</v>
      </c>
      <c r="M7" s="3">
        <f t="shared" ref="M7:M9" si="2">L7-D7</f>
        <v>0</v>
      </c>
    </row>
    <row r="8" spans="1:13" ht="11.25" customHeight="1" x14ac:dyDescent="0.2">
      <c r="A8" s="179" t="s">
        <v>269</v>
      </c>
      <c r="B8" s="172"/>
      <c r="C8" s="180"/>
      <c r="D8" s="83">
        <f>E8+F8</f>
        <v>79256671</v>
      </c>
      <c r="E8" s="83"/>
      <c r="F8" s="83">
        <v>79256671</v>
      </c>
      <c r="G8" s="84"/>
      <c r="J8" s="33"/>
      <c r="K8" s="88"/>
      <c r="L8" s="3">
        <v>79256671</v>
      </c>
      <c r="M8" s="3">
        <f t="shared" si="2"/>
        <v>0</v>
      </c>
    </row>
    <row r="9" spans="1:13" ht="11.25" customHeight="1" x14ac:dyDescent="0.2">
      <c r="A9" s="179" t="s">
        <v>313</v>
      </c>
      <c r="B9" s="172"/>
      <c r="C9" s="180"/>
      <c r="D9" s="82">
        <f>SUM(D10:D146)</f>
        <v>8048492206</v>
      </c>
      <c r="E9" s="82">
        <f>SUM(E10:E146)</f>
        <v>6542948785</v>
      </c>
      <c r="F9" s="82">
        <f>SUM(F10:F146)</f>
        <v>1364960594</v>
      </c>
      <c r="G9" s="82">
        <f>SUM(G10:G146)</f>
        <v>140582827</v>
      </c>
      <c r="J9" s="33"/>
      <c r="K9" s="88"/>
      <c r="L9" s="3">
        <f>SUM(L10:L146)</f>
        <v>8048492206</v>
      </c>
      <c r="M9" s="3">
        <f t="shared" si="2"/>
        <v>0</v>
      </c>
    </row>
    <row r="10" spans="1:13" ht="12" customHeight="1" x14ac:dyDescent="0.2">
      <c r="A10" s="58">
        <v>1</v>
      </c>
      <c r="B10" s="6" t="s">
        <v>3</v>
      </c>
      <c r="C10" s="7" t="s">
        <v>4</v>
      </c>
      <c r="D10" s="85">
        <f>E10+F10+G10</f>
        <v>36993793</v>
      </c>
      <c r="E10" s="85">
        <v>33655330</v>
      </c>
      <c r="F10" s="83">
        <v>3338463</v>
      </c>
      <c r="G10" s="83">
        <v>0</v>
      </c>
      <c r="J10" s="33"/>
      <c r="K10" s="88"/>
      <c r="L10" s="3">
        <v>36993793</v>
      </c>
      <c r="M10" s="88">
        <f>L10-D10</f>
        <v>0</v>
      </c>
    </row>
    <row r="11" spans="1:13" ht="12" customHeight="1" x14ac:dyDescent="0.2">
      <c r="A11" s="58">
        <v>2</v>
      </c>
      <c r="B11" s="9" t="s">
        <v>5</v>
      </c>
      <c r="C11" s="7" t="s">
        <v>6</v>
      </c>
      <c r="D11" s="85">
        <f t="shared" ref="D11:D74" si="3">E11+F11+G11</f>
        <v>38384307</v>
      </c>
      <c r="E11" s="85">
        <v>33407539</v>
      </c>
      <c r="F11" s="8">
        <v>4976768</v>
      </c>
      <c r="G11" s="8">
        <v>0</v>
      </c>
      <c r="J11" s="33"/>
      <c r="K11" s="88"/>
      <c r="L11" s="3">
        <v>38384307</v>
      </c>
      <c r="M11" s="88">
        <f t="shared" ref="M11:M74" si="4">L11-D11</f>
        <v>0</v>
      </c>
    </row>
    <row r="12" spans="1:13" ht="12" customHeight="1" x14ac:dyDescent="0.2">
      <c r="A12" s="58">
        <v>3</v>
      </c>
      <c r="B12" s="10" t="s">
        <v>7</v>
      </c>
      <c r="C12" s="11" t="s">
        <v>8</v>
      </c>
      <c r="D12" s="85">
        <f t="shared" si="3"/>
        <v>115335386</v>
      </c>
      <c r="E12" s="85">
        <v>97849799</v>
      </c>
      <c r="F12" s="8">
        <v>17485587</v>
      </c>
      <c r="G12" s="8">
        <v>0</v>
      </c>
      <c r="J12" s="33"/>
      <c r="K12" s="88"/>
      <c r="L12" s="3">
        <v>115335386</v>
      </c>
      <c r="M12" s="88">
        <f t="shared" si="4"/>
        <v>0</v>
      </c>
    </row>
    <row r="13" spans="1:13" ht="12" customHeight="1" x14ac:dyDescent="0.2">
      <c r="A13" s="58">
        <v>4</v>
      </c>
      <c r="B13" s="6" t="s">
        <v>9</v>
      </c>
      <c r="C13" s="7" t="s">
        <v>10</v>
      </c>
      <c r="D13" s="85">
        <f t="shared" si="3"/>
        <v>36919374</v>
      </c>
      <c r="E13" s="85">
        <v>33665257</v>
      </c>
      <c r="F13" s="8">
        <v>3254117</v>
      </c>
      <c r="G13" s="8">
        <v>0</v>
      </c>
      <c r="J13" s="33"/>
      <c r="K13" s="88"/>
      <c r="L13" s="3">
        <v>36919374</v>
      </c>
      <c r="M13" s="88">
        <f t="shared" si="4"/>
        <v>0</v>
      </c>
    </row>
    <row r="14" spans="1:13" ht="12" customHeight="1" x14ac:dyDescent="0.2">
      <c r="A14" s="58">
        <v>5</v>
      </c>
      <c r="B14" s="6" t="s">
        <v>11</v>
      </c>
      <c r="C14" s="7" t="s">
        <v>12</v>
      </c>
      <c r="D14" s="85">
        <f t="shared" si="3"/>
        <v>42217141</v>
      </c>
      <c r="E14" s="85">
        <v>37098434</v>
      </c>
      <c r="F14" s="8">
        <v>5118707</v>
      </c>
      <c r="G14" s="8">
        <v>0</v>
      </c>
      <c r="J14" s="33"/>
      <c r="K14" s="88"/>
      <c r="L14" s="3">
        <v>42217141</v>
      </c>
      <c r="M14" s="88">
        <f t="shared" si="4"/>
        <v>0</v>
      </c>
    </row>
    <row r="15" spans="1:13" ht="12" customHeight="1" x14ac:dyDescent="0.2">
      <c r="A15" s="58">
        <v>6</v>
      </c>
      <c r="B15" s="10" t="s">
        <v>13</v>
      </c>
      <c r="C15" s="11" t="s">
        <v>14</v>
      </c>
      <c r="D15" s="85">
        <f t="shared" si="3"/>
        <v>293107019</v>
      </c>
      <c r="E15" s="85">
        <v>248089746</v>
      </c>
      <c r="F15" s="8">
        <v>45017273</v>
      </c>
      <c r="G15" s="8">
        <v>0</v>
      </c>
      <c r="J15" s="33"/>
      <c r="K15" s="88"/>
      <c r="L15" s="3">
        <v>293107019</v>
      </c>
      <c r="M15" s="88">
        <f t="shared" si="4"/>
        <v>0</v>
      </c>
    </row>
    <row r="16" spans="1:13" ht="12" customHeight="1" x14ac:dyDescent="0.2">
      <c r="A16" s="58">
        <v>7</v>
      </c>
      <c r="B16" s="12" t="s">
        <v>15</v>
      </c>
      <c r="C16" s="13" t="s">
        <v>16</v>
      </c>
      <c r="D16" s="85">
        <f t="shared" si="3"/>
        <v>113811109</v>
      </c>
      <c r="E16" s="85">
        <v>95241105</v>
      </c>
      <c r="F16" s="8">
        <v>18570004</v>
      </c>
      <c r="G16" s="8">
        <v>0</v>
      </c>
      <c r="J16" s="33"/>
      <c r="K16" s="88"/>
      <c r="L16" s="3">
        <v>113811109</v>
      </c>
      <c r="M16" s="88">
        <f t="shared" si="4"/>
        <v>0</v>
      </c>
    </row>
    <row r="17" spans="1:13" ht="12" customHeight="1" x14ac:dyDescent="0.2">
      <c r="A17" s="58">
        <v>8</v>
      </c>
      <c r="B17" s="10" t="s">
        <v>17</v>
      </c>
      <c r="C17" s="11" t="s">
        <v>18</v>
      </c>
      <c r="D17" s="85">
        <f t="shared" si="3"/>
        <v>44905964</v>
      </c>
      <c r="E17" s="85">
        <v>39790977</v>
      </c>
      <c r="F17" s="8">
        <v>5114987</v>
      </c>
      <c r="G17" s="8">
        <v>0</v>
      </c>
      <c r="J17" s="33"/>
      <c r="K17" s="88"/>
      <c r="L17" s="3">
        <v>44905964</v>
      </c>
      <c r="M17" s="88">
        <f t="shared" si="4"/>
        <v>0</v>
      </c>
    </row>
    <row r="18" spans="1:13" ht="12" customHeight="1" x14ac:dyDescent="0.2">
      <c r="A18" s="58">
        <v>9</v>
      </c>
      <c r="B18" s="10" t="s">
        <v>19</v>
      </c>
      <c r="C18" s="11" t="s">
        <v>20</v>
      </c>
      <c r="D18" s="85">
        <f t="shared" si="3"/>
        <v>41536339</v>
      </c>
      <c r="E18" s="85">
        <v>37484290</v>
      </c>
      <c r="F18" s="8">
        <v>4052049</v>
      </c>
      <c r="G18" s="8">
        <v>0</v>
      </c>
      <c r="J18" s="33"/>
      <c r="K18" s="88"/>
      <c r="L18" s="3">
        <v>41536339</v>
      </c>
      <c r="M18" s="88">
        <f t="shared" si="4"/>
        <v>0</v>
      </c>
    </row>
    <row r="19" spans="1:13" ht="12" customHeight="1" x14ac:dyDescent="0.2">
      <c r="A19" s="58">
        <v>10</v>
      </c>
      <c r="B19" s="10" t="s">
        <v>21</v>
      </c>
      <c r="C19" s="11" t="s">
        <v>22</v>
      </c>
      <c r="D19" s="85">
        <f t="shared" si="3"/>
        <v>48721295</v>
      </c>
      <c r="E19" s="85">
        <v>43145517</v>
      </c>
      <c r="F19" s="8">
        <v>5575778</v>
      </c>
      <c r="G19" s="8">
        <v>0</v>
      </c>
      <c r="J19" s="33"/>
      <c r="K19" s="88"/>
      <c r="L19" s="3">
        <v>48721295</v>
      </c>
      <c r="M19" s="88">
        <f t="shared" si="4"/>
        <v>0</v>
      </c>
    </row>
    <row r="20" spans="1:13" ht="12" customHeight="1" x14ac:dyDescent="0.2">
      <c r="A20" s="58">
        <v>11</v>
      </c>
      <c r="B20" s="10" t="s">
        <v>23</v>
      </c>
      <c r="C20" s="11" t="s">
        <v>24</v>
      </c>
      <c r="D20" s="85">
        <f t="shared" si="3"/>
        <v>41552832</v>
      </c>
      <c r="E20" s="85">
        <v>38765164</v>
      </c>
      <c r="F20" s="8">
        <v>2787668</v>
      </c>
      <c r="G20" s="8">
        <v>0</v>
      </c>
      <c r="J20" s="33"/>
      <c r="K20" s="88"/>
      <c r="L20" s="3">
        <v>41552832</v>
      </c>
      <c r="M20" s="88">
        <f t="shared" si="4"/>
        <v>0</v>
      </c>
    </row>
    <row r="21" spans="1:13" ht="12" customHeight="1" x14ac:dyDescent="0.2">
      <c r="A21" s="58">
        <v>12</v>
      </c>
      <c r="B21" s="10" t="s">
        <v>25</v>
      </c>
      <c r="C21" s="11" t="s">
        <v>26</v>
      </c>
      <c r="D21" s="85">
        <f t="shared" si="3"/>
        <v>77902931</v>
      </c>
      <c r="E21" s="85">
        <v>72288038</v>
      </c>
      <c r="F21" s="8">
        <v>5614893</v>
      </c>
      <c r="G21" s="8">
        <v>0</v>
      </c>
      <c r="J21" s="33"/>
      <c r="K21" s="88"/>
      <c r="L21" s="3">
        <v>77902931</v>
      </c>
      <c r="M21" s="88">
        <f t="shared" si="4"/>
        <v>0</v>
      </c>
    </row>
    <row r="22" spans="1:13" ht="12" customHeight="1" x14ac:dyDescent="0.2">
      <c r="A22" s="58">
        <v>13</v>
      </c>
      <c r="B22" s="90" t="s">
        <v>363</v>
      </c>
      <c r="C22" s="7" t="s">
        <v>362</v>
      </c>
      <c r="D22" s="85">
        <f t="shared" si="3"/>
        <v>0</v>
      </c>
      <c r="E22" s="85"/>
      <c r="F22" s="8"/>
      <c r="G22" s="8"/>
      <c r="J22" s="33"/>
      <c r="K22" s="88"/>
      <c r="M22" s="88"/>
    </row>
    <row r="23" spans="1:13" ht="12" customHeight="1" x14ac:dyDescent="0.2">
      <c r="A23" s="58">
        <v>14</v>
      </c>
      <c r="B23" s="6" t="s">
        <v>27</v>
      </c>
      <c r="C23" s="11" t="s">
        <v>28</v>
      </c>
      <c r="D23" s="85">
        <f t="shared" si="3"/>
        <v>0</v>
      </c>
      <c r="E23" s="85">
        <v>0</v>
      </c>
      <c r="F23" s="8">
        <v>0</v>
      </c>
      <c r="G23" s="8">
        <v>0</v>
      </c>
      <c r="J23" s="33"/>
      <c r="K23" s="88"/>
      <c r="L23" s="3">
        <v>0</v>
      </c>
      <c r="M23" s="88">
        <f t="shared" si="4"/>
        <v>0</v>
      </c>
    </row>
    <row r="24" spans="1:13" ht="12" customHeight="1" x14ac:dyDescent="0.2">
      <c r="A24" s="58">
        <v>15</v>
      </c>
      <c r="B24" s="10" t="s">
        <v>29</v>
      </c>
      <c r="C24" s="11" t="s">
        <v>30</v>
      </c>
      <c r="D24" s="85">
        <f t="shared" si="3"/>
        <v>50953578</v>
      </c>
      <c r="E24" s="85">
        <v>49448098</v>
      </c>
      <c r="F24" s="8">
        <v>1505480</v>
      </c>
      <c r="G24" s="8">
        <v>0</v>
      </c>
      <c r="J24" s="33"/>
      <c r="K24" s="88"/>
      <c r="L24" s="3">
        <v>50953578</v>
      </c>
      <c r="M24" s="88">
        <f t="shared" si="4"/>
        <v>0</v>
      </c>
    </row>
    <row r="25" spans="1:13" ht="12" customHeight="1" x14ac:dyDescent="0.2">
      <c r="A25" s="58">
        <v>16</v>
      </c>
      <c r="B25" s="10" t="s">
        <v>31</v>
      </c>
      <c r="C25" s="11" t="s">
        <v>32</v>
      </c>
      <c r="D25" s="85">
        <f t="shared" si="3"/>
        <v>75540922</v>
      </c>
      <c r="E25" s="85">
        <v>69960376</v>
      </c>
      <c r="F25" s="8">
        <v>5580546</v>
      </c>
      <c r="G25" s="8">
        <v>0</v>
      </c>
      <c r="J25" s="33"/>
      <c r="K25" s="88"/>
      <c r="L25" s="3">
        <v>75540922</v>
      </c>
      <c r="M25" s="88">
        <f t="shared" si="4"/>
        <v>0</v>
      </c>
    </row>
    <row r="26" spans="1:13" ht="12" customHeight="1" x14ac:dyDescent="0.2">
      <c r="A26" s="58">
        <v>17</v>
      </c>
      <c r="B26" s="10" t="s">
        <v>33</v>
      </c>
      <c r="C26" s="11" t="s">
        <v>34</v>
      </c>
      <c r="D26" s="85">
        <f t="shared" si="3"/>
        <v>108144544</v>
      </c>
      <c r="E26" s="85">
        <v>96360901</v>
      </c>
      <c r="F26" s="8">
        <v>11783643</v>
      </c>
      <c r="G26" s="8">
        <v>0</v>
      </c>
      <c r="J26" s="33"/>
      <c r="K26" s="88"/>
      <c r="L26" s="3">
        <v>108144544</v>
      </c>
      <c r="M26" s="88">
        <f t="shared" si="4"/>
        <v>0</v>
      </c>
    </row>
    <row r="27" spans="1:13" ht="12" customHeight="1" x14ac:dyDescent="0.2">
      <c r="A27" s="58">
        <v>18</v>
      </c>
      <c r="B27" s="10" t="s">
        <v>35</v>
      </c>
      <c r="C27" s="11" t="s">
        <v>36</v>
      </c>
      <c r="D27" s="85">
        <f t="shared" si="3"/>
        <v>209369749</v>
      </c>
      <c r="E27" s="85">
        <v>167907643</v>
      </c>
      <c r="F27" s="8">
        <v>31404487</v>
      </c>
      <c r="G27" s="8">
        <v>10057619</v>
      </c>
      <c r="J27" s="33"/>
      <c r="K27" s="88"/>
      <c r="L27" s="3">
        <v>209369749</v>
      </c>
      <c r="M27" s="88">
        <f t="shared" si="4"/>
        <v>0</v>
      </c>
    </row>
    <row r="28" spans="1:13" ht="12" customHeight="1" x14ac:dyDescent="0.2">
      <c r="A28" s="58">
        <v>19</v>
      </c>
      <c r="B28" s="6" t="s">
        <v>37</v>
      </c>
      <c r="C28" s="7" t="s">
        <v>38</v>
      </c>
      <c r="D28" s="85">
        <f t="shared" si="3"/>
        <v>32561378</v>
      </c>
      <c r="E28" s="85">
        <v>29634093</v>
      </c>
      <c r="F28" s="8">
        <v>2927285</v>
      </c>
      <c r="G28" s="8">
        <v>0</v>
      </c>
      <c r="J28" s="33"/>
      <c r="K28" s="88"/>
      <c r="L28" s="3">
        <v>32561378</v>
      </c>
      <c r="M28" s="88">
        <f t="shared" si="4"/>
        <v>0</v>
      </c>
    </row>
    <row r="29" spans="1:13" ht="12" customHeight="1" x14ac:dyDescent="0.2">
      <c r="A29" s="58">
        <v>20</v>
      </c>
      <c r="B29" s="6" t="s">
        <v>39</v>
      </c>
      <c r="C29" s="7" t="s">
        <v>40</v>
      </c>
      <c r="D29" s="85">
        <f t="shared" si="3"/>
        <v>26895572</v>
      </c>
      <c r="E29" s="85">
        <v>25402329</v>
      </c>
      <c r="F29" s="8">
        <v>1493243</v>
      </c>
      <c r="G29" s="8">
        <v>0</v>
      </c>
      <c r="J29" s="33"/>
      <c r="K29" s="88"/>
      <c r="L29" s="3">
        <v>26895572</v>
      </c>
      <c r="M29" s="88">
        <f t="shared" si="4"/>
        <v>0</v>
      </c>
    </row>
    <row r="30" spans="1:13" ht="12" customHeight="1" x14ac:dyDescent="0.2">
      <c r="A30" s="58">
        <v>21</v>
      </c>
      <c r="B30" s="6" t="s">
        <v>41</v>
      </c>
      <c r="C30" s="7" t="s">
        <v>42</v>
      </c>
      <c r="D30" s="85">
        <f t="shared" si="3"/>
        <v>128325589</v>
      </c>
      <c r="E30" s="85">
        <v>114330843</v>
      </c>
      <c r="F30" s="8">
        <v>13994746</v>
      </c>
      <c r="G30" s="8">
        <v>0</v>
      </c>
      <c r="J30" s="33"/>
      <c r="K30" s="88"/>
      <c r="L30" s="3">
        <v>128325589</v>
      </c>
      <c r="M30" s="88">
        <f t="shared" si="4"/>
        <v>0</v>
      </c>
    </row>
    <row r="31" spans="1:13" ht="12" customHeight="1" x14ac:dyDescent="0.2">
      <c r="A31" s="58">
        <v>22</v>
      </c>
      <c r="B31" s="6" t="s">
        <v>43</v>
      </c>
      <c r="C31" s="7" t="s">
        <v>44</v>
      </c>
      <c r="D31" s="85">
        <f t="shared" si="3"/>
        <v>115106972</v>
      </c>
      <c r="E31" s="85">
        <v>97930112</v>
      </c>
      <c r="F31" s="8">
        <v>17176860</v>
      </c>
      <c r="G31" s="8">
        <v>0</v>
      </c>
      <c r="J31" s="33"/>
      <c r="K31" s="88"/>
      <c r="L31" s="3">
        <v>115106972</v>
      </c>
      <c r="M31" s="88">
        <f t="shared" si="4"/>
        <v>0</v>
      </c>
    </row>
    <row r="32" spans="1:13" ht="12" customHeight="1" x14ac:dyDescent="0.2">
      <c r="A32" s="58">
        <v>23</v>
      </c>
      <c r="B32" s="10" t="s">
        <v>45</v>
      </c>
      <c r="C32" s="11" t="s">
        <v>46</v>
      </c>
      <c r="D32" s="85">
        <f t="shared" si="3"/>
        <v>53649121</v>
      </c>
      <c r="E32" s="85">
        <v>43796299</v>
      </c>
      <c r="F32" s="8">
        <v>9852822</v>
      </c>
      <c r="G32" s="8">
        <v>0</v>
      </c>
      <c r="J32" s="33"/>
      <c r="K32" s="88"/>
      <c r="L32" s="3">
        <v>53649121</v>
      </c>
      <c r="M32" s="88">
        <f t="shared" si="4"/>
        <v>0</v>
      </c>
    </row>
    <row r="33" spans="1:13" ht="12" customHeight="1" x14ac:dyDescent="0.2">
      <c r="A33" s="58">
        <v>24</v>
      </c>
      <c r="B33" s="10" t="s">
        <v>47</v>
      </c>
      <c r="C33" s="11" t="s">
        <v>48</v>
      </c>
      <c r="D33" s="85">
        <f t="shared" si="3"/>
        <v>0</v>
      </c>
      <c r="E33" s="85">
        <v>0</v>
      </c>
      <c r="F33" s="8">
        <v>0</v>
      </c>
      <c r="G33" s="8">
        <v>0</v>
      </c>
      <c r="J33" s="33"/>
      <c r="K33" s="88"/>
      <c r="L33" s="3">
        <v>0</v>
      </c>
      <c r="M33" s="88">
        <f t="shared" si="4"/>
        <v>0</v>
      </c>
    </row>
    <row r="34" spans="1:13" ht="12" customHeight="1" x14ac:dyDescent="0.2">
      <c r="A34" s="58">
        <v>25</v>
      </c>
      <c r="B34" s="10" t="s">
        <v>49</v>
      </c>
      <c r="C34" s="11" t="s">
        <v>50</v>
      </c>
      <c r="D34" s="85">
        <f t="shared" si="3"/>
        <v>0</v>
      </c>
      <c r="E34" s="85">
        <v>0</v>
      </c>
      <c r="F34" s="8">
        <v>0</v>
      </c>
      <c r="G34" s="8">
        <v>0</v>
      </c>
      <c r="J34" s="33"/>
      <c r="K34" s="88"/>
      <c r="L34" s="3">
        <v>0</v>
      </c>
      <c r="M34" s="88">
        <f t="shared" si="4"/>
        <v>0</v>
      </c>
    </row>
    <row r="35" spans="1:13" ht="12" customHeight="1" x14ac:dyDescent="0.2">
      <c r="A35" s="58">
        <v>26</v>
      </c>
      <c r="B35" s="6" t="s">
        <v>51</v>
      </c>
      <c r="C35" s="13" t="s">
        <v>52</v>
      </c>
      <c r="D35" s="85">
        <f t="shared" si="3"/>
        <v>179812006</v>
      </c>
      <c r="E35" s="85">
        <v>142865863</v>
      </c>
      <c r="F35" s="8">
        <v>36946143</v>
      </c>
      <c r="G35" s="8">
        <v>0</v>
      </c>
      <c r="J35" s="33"/>
      <c r="K35" s="88"/>
      <c r="L35" s="3">
        <v>179812006</v>
      </c>
      <c r="M35" s="88">
        <f t="shared" si="4"/>
        <v>0</v>
      </c>
    </row>
    <row r="36" spans="1:13" ht="12" customHeight="1" x14ac:dyDescent="0.2">
      <c r="A36" s="58">
        <v>27</v>
      </c>
      <c r="B36" s="10" t="s">
        <v>53</v>
      </c>
      <c r="C36" s="11" t="s">
        <v>54</v>
      </c>
      <c r="D36" s="85">
        <f t="shared" si="3"/>
        <v>253367155</v>
      </c>
      <c r="E36" s="85">
        <v>209503747</v>
      </c>
      <c r="F36" s="8">
        <v>12156866</v>
      </c>
      <c r="G36" s="8">
        <v>31706542</v>
      </c>
      <c r="J36" s="33"/>
      <c r="K36" s="88"/>
      <c r="L36" s="3">
        <v>253367155</v>
      </c>
      <c r="M36" s="88">
        <f t="shared" si="4"/>
        <v>0</v>
      </c>
    </row>
    <row r="37" spans="1:13" ht="12" customHeight="1" x14ac:dyDescent="0.2">
      <c r="A37" s="58">
        <v>28</v>
      </c>
      <c r="B37" s="10" t="s">
        <v>55</v>
      </c>
      <c r="C37" s="11" t="s">
        <v>56</v>
      </c>
      <c r="D37" s="85">
        <f t="shared" si="3"/>
        <v>133269035</v>
      </c>
      <c r="E37" s="85">
        <v>123774029</v>
      </c>
      <c r="F37" s="8">
        <v>9495006</v>
      </c>
      <c r="G37" s="8">
        <v>0</v>
      </c>
      <c r="J37" s="33"/>
      <c r="K37" s="88"/>
      <c r="L37" s="3">
        <v>133269035</v>
      </c>
      <c r="M37" s="88">
        <f t="shared" si="4"/>
        <v>0</v>
      </c>
    </row>
    <row r="38" spans="1:13" ht="12" customHeight="1" x14ac:dyDescent="0.2">
      <c r="A38" s="58">
        <v>29</v>
      </c>
      <c r="B38" s="9" t="s">
        <v>57</v>
      </c>
      <c r="C38" s="13" t="s">
        <v>58</v>
      </c>
      <c r="D38" s="85">
        <f t="shared" si="3"/>
        <v>9267257</v>
      </c>
      <c r="E38" s="85">
        <v>0</v>
      </c>
      <c r="F38" s="8">
        <v>9267257</v>
      </c>
      <c r="G38" s="8">
        <v>0</v>
      </c>
      <c r="J38" s="33"/>
      <c r="K38" s="88"/>
      <c r="L38" s="3">
        <v>9267257</v>
      </c>
      <c r="M38" s="88">
        <f t="shared" si="4"/>
        <v>0</v>
      </c>
    </row>
    <row r="39" spans="1:13" ht="12" customHeight="1" x14ac:dyDescent="0.2">
      <c r="A39" s="58">
        <v>30</v>
      </c>
      <c r="B39" s="6" t="s">
        <v>59</v>
      </c>
      <c r="C39" s="7" t="s">
        <v>60</v>
      </c>
      <c r="D39" s="85">
        <f t="shared" si="3"/>
        <v>0</v>
      </c>
      <c r="E39" s="85">
        <v>0</v>
      </c>
      <c r="F39" s="8">
        <v>0</v>
      </c>
      <c r="G39" s="8">
        <v>0</v>
      </c>
      <c r="J39" s="33"/>
      <c r="K39" s="88"/>
      <c r="L39" s="3">
        <v>0</v>
      </c>
      <c r="M39" s="88">
        <f t="shared" si="4"/>
        <v>0</v>
      </c>
    </row>
    <row r="40" spans="1:13" ht="12" customHeight="1" x14ac:dyDescent="0.2">
      <c r="A40" s="58">
        <v>31</v>
      </c>
      <c r="B40" s="10" t="s">
        <v>61</v>
      </c>
      <c r="C40" s="11" t="s">
        <v>62</v>
      </c>
      <c r="D40" s="85">
        <f t="shared" si="3"/>
        <v>10447037</v>
      </c>
      <c r="E40" s="85">
        <v>10159251</v>
      </c>
      <c r="F40" s="8">
        <v>287786</v>
      </c>
      <c r="G40" s="8">
        <v>0</v>
      </c>
      <c r="J40" s="33"/>
      <c r="K40" s="88"/>
      <c r="L40" s="3">
        <v>10447037</v>
      </c>
      <c r="M40" s="88">
        <f t="shared" si="4"/>
        <v>0</v>
      </c>
    </row>
    <row r="41" spans="1:13" ht="12" customHeight="1" x14ac:dyDescent="0.2">
      <c r="A41" s="58">
        <v>32</v>
      </c>
      <c r="B41" s="9" t="s">
        <v>63</v>
      </c>
      <c r="C41" s="7" t="s">
        <v>64</v>
      </c>
      <c r="D41" s="85">
        <f t="shared" si="3"/>
        <v>155377165</v>
      </c>
      <c r="E41" s="85">
        <v>134815585</v>
      </c>
      <c r="F41" s="8">
        <v>20561580</v>
      </c>
      <c r="G41" s="8">
        <v>0</v>
      </c>
      <c r="J41" s="33"/>
      <c r="K41" s="88"/>
      <c r="L41" s="3">
        <v>155377165</v>
      </c>
      <c r="M41" s="88">
        <f t="shared" si="4"/>
        <v>0</v>
      </c>
    </row>
    <row r="42" spans="1:13" ht="12" customHeight="1" x14ac:dyDescent="0.2">
      <c r="A42" s="58">
        <v>33</v>
      </c>
      <c r="B42" s="12" t="s">
        <v>65</v>
      </c>
      <c r="C42" s="13" t="s">
        <v>66</v>
      </c>
      <c r="D42" s="85">
        <f t="shared" si="3"/>
        <v>229519253</v>
      </c>
      <c r="E42" s="85">
        <v>197699575</v>
      </c>
      <c r="F42" s="8">
        <v>31819678</v>
      </c>
      <c r="G42" s="8">
        <v>0</v>
      </c>
      <c r="J42" s="33"/>
      <c r="K42" s="88"/>
      <c r="L42" s="3">
        <v>229519253</v>
      </c>
      <c r="M42" s="88">
        <f t="shared" si="4"/>
        <v>0</v>
      </c>
    </row>
    <row r="43" spans="1:13" ht="12" customHeight="1" x14ac:dyDescent="0.2">
      <c r="A43" s="58">
        <v>34</v>
      </c>
      <c r="B43" s="9" t="s">
        <v>67</v>
      </c>
      <c r="C43" s="7" t="s">
        <v>68</v>
      </c>
      <c r="D43" s="85">
        <f t="shared" si="3"/>
        <v>47494119</v>
      </c>
      <c r="E43" s="85">
        <v>41010892</v>
      </c>
      <c r="F43" s="8">
        <v>6483227</v>
      </c>
      <c r="G43" s="8">
        <v>0</v>
      </c>
      <c r="J43" s="33"/>
      <c r="K43" s="88"/>
      <c r="L43" s="3">
        <v>47494119</v>
      </c>
      <c r="M43" s="88">
        <f t="shared" si="4"/>
        <v>0</v>
      </c>
    </row>
    <row r="44" spans="1:13" ht="12" customHeight="1" x14ac:dyDescent="0.2">
      <c r="A44" s="58">
        <v>35</v>
      </c>
      <c r="B44" s="10" t="s">
        <v>69</v>
      </c>
      <c r="C44" s="11" t="s">
        <v>70</v>
      </c>
      <c r="D44" s="85">
        <f t="shared" si="3"/>
        <v>153913417</v>
      </c>
      <c r="E44" s="85">
        <v>134407848</v>
      </c>
      <c r="F44" s="8">
        <v>19505569</v>
      </c>
      <c r="G44" s="8">
        <v>0</v>
      </c>
      <c r="J44" s="33"/>
      <c r="K44" s="88"/>
      <c r="L44" s="3">
        <v>153913417</v>
      </c>
      <c r="M44" s="88">
        <f t="shared" si="4"/>
        <v>0</v>
      </c>
    </row>
    <row r="45" spans="1:13" ht="12" customHeight="1" x14ac:dyDescent="0.2">
      <c r="A45" s="58">
        <v>36</v>
      </c>
      <c r="B45" s="9" t="s">
        <v>71</v>
      </c>
      <c r="C45" s="7" t="s">
        <v>72</v>
      </c>
      <c r="D45" s="85">
        <f t="shared" si="3"/>
        <v>55625836</v>
      </c>
      <c r="E45" s="85">
        <v>52200887</v>
      </c>
      <c r="F45" s="8">
        <v>3424949</v>
      </c>
      <c r="G45" s="8">
        <v>0</v>
      </c>
      <c r="J45" s="33"/>
      <c r="K45" s="88"/>
      <c r="L45" s="3">
        <v>55625836</v>
      </c>
      <c r="M45" s="88">
        <f t="shared" si="4"/>
        <v>0</v>
      </c>
    </row>
    <row r="46" spans="1:13" ht="12" customHeight="1" x14ac:dyDescent="0.2">
      <c r="A46" s="58">
        <v>37</v>
      </c>
      <c r="B46" s="6" t="s">
        <v>73</v>
      </c>
      <c r="C46" s="7" t="s">
        <v>74</v>
      </c>
      <c r="D46" s="85">
        <f t="shared" si="3"/>
        <v>140653435</v>
      </c>
      <c r="E46" s="85">
        <v>129483168</v>
      </c>
      <c r="F46" s="8">
        <v>11170267</v>
      </c>
      <c r="G46" s="8">
        <v>0</v>
      </c>
      <c r="J46" s="33"/>
      <c r="K46" s="88"/>
      <c r="L46" s="3">
        <v>140653435</v>
      </c>
      <c r="M46" s="88">
        <f t="shared" si="4"/>
        <v>0</v>
      </c>
    </row>
    <row r="47" spans="1:13" ht="12" customHeight="1" x14ac:dyDescent="0.2">
      <c r="A47" s="58">
        <v>38</v>
      </c>
      <c r="B47" s="14" t="s">
        <v>75</v>
      </c>
      <c r="C47" s="15" t="s">
        <v>76</v>
      </c>
      <c r="D47" s="85">
        <f t="shared" si="3"/>
        <v>49023087</v>
      </c>
      <c r="E47" s="85">
        <v>45724535</v>
      </c>
      <c r="F47" s="8">
        <v>3298552</v>
      </c>
      <c r="G47" s="8">
        <v>0</v>
      </c>
      <c r="J47" s="33"/>
      <c r="K47" s="88"/>
      <c r="L47" s="3">
        <v>49023087</v>
      </c>
      <c r="M47" s="88">
        <f t="shared" si="4"/>
        <v>0</v>
      </c>
    </row>
    <row r="48" spans="1:13" ht="12" customHeight="1" x14ac:dyDescent="0.2">
      <c r="A48" s="58">
        <v>39</v>
      </c>
      <c r="B48" s="6" t="s">
        <v>77</v>
      </c>
      <c r="C48" s="7" t="s">
        <v>78</v>
      </c>
      <c r="D48" s="85">
        <f t="shared" si="3"/>
        <v>33139055</v>
      </c>
      <c r="E48" s="85">
        <v>29715072</v>
      </c>
      <c r="F48" s="8">
        <v>3423983</v>
      </c>
      <c r="G48" s="8">
        <v>0</v>
      </c>
      <c r="J48" s="33"/>
      <c r="K48" s="88"/>
      <c r="L48" s="3">
        <v>33139055</v>
      </c>
      <c r="M48" s="88">
        <f t="shared" si="4"/>
        <v>0</v>
      </c>
    </row>
    <row r="49" spans="1:13" ht="12" customHeight="1" x14ac:dyDescent="0.2">
      <c r="A49" s="58">
        <v>40</v>
      </c>
      <c r="B49" s="12" t="s">
        <v>79</v>
      </c>
      <c r="C49" s="13" t="s">
        <v>80</v>
      </c>
      <c r="D49" s="85">
        <f t="shared" si="3"/>
        <v>52740542</v>
      </c>
      <c r="E49" s="85">
        <v>49823067</v>
      </c>
      <c r="F49" s="8">
        <v>2917475</v>
      </c>
      <c r="G49" s="8">
        <v>0</v>
      </c>
      <c r="J49" s="33"/>
      <c r="K49" s="88"/>
      <c r="L49" s="3">
        <v>52740542</v>
      </c>
      <c r="M49" s="88">
        <f t="shared" si="4"/>
        <v>0</v>
      </c>
    </row>
    <row r="50" spans="1:13" ht="12" customHeight="1" x14ac:dyDescent="0.2">
      <c r="A50" s="58">
        <v>41</v>
      </c>
      <c r="B50" s="10" t="s">
        <v>81</v>
      </c>
      <c r="C50" s="11" t="s">
        <v>82</v>
      </c>
      <c r="D50" s="85">
        <f t="shared" si="3"/>
        <v>27696467</v>
      </c>
      <c r="E50" s="85">
        <v>25568994</v>
      </c>
      <c r="F50" s="8">
        <v>2127473</v>
      </c>
      <c r="G50" s="8">
        <v>0</v>
      </c>
      <c r="J50" s="33"/>
      <c r="K50" s="88"/>
      <c r="L50" s="3">
        <v>27696467</v>
      </c>
      <c r="M50" s="88">
        <f t="shared" si="4"/>
        <v>0</v>
      </c>
    </row>
    <row r="51" spans="1:13" ht="12" customHeight="1" x14ac:dyDescent="0.2">
      <c r="A51" s="58">
        <v>42</v>
      </c>
      <c r="B51" s="9" t="s">
        <v>83</v>
      </c>
      <c r="C51" s="7" t="s">
        <v>84</v>
      </c>
      <c r="D51" s="85">
        <f t="shared" si="3"/>
        <v>25796499</v>
      </c>
      <c r="E51" s="85">
        <v>24278712</v>
      </c>
      <c r="F51" s="8">
        <v>1517787</v>
      </c>
      <c r="G51" s="8">
        <v>0</v>
      </c>
      <c r="J51" s="33"/>
      <c r="K51" s="88"/>
      <c r="L51" s="3">
        <v>25796499</v>
      </c>
      <c r="M51" s="88">
        <f t="shared" si="4"/>
        <v>0</v>
      </c>
    </row>
    <row r="52" spans="1:13" ht="12" customHeight="1" x14ac:dyDescent="0.2">
      <c r="A52" s="58">
        <v>43</v>
      </c>
      <c r="B52" s="10" t="s">
        <v>85</v>
      </c>
      <c r="C52" s="11" t="s">
        <v>86</v>
      </c>
      <c r="D52" s="85">
        <f t="shared" si="3"/>
        <v>223292353</v>
      </c>
      <c r="E52" s="85">
        <v>172222094</v>
      </c>
      <c r="F52" s="8">
        <v>36827390</v>
      </c>
      <c r="G52" s="8">
        <v>14242869</v>
      </c>
      <c r="J52" s="33"/>
      <c r="K52" s="88"/>
      <c r="L52" s="3">
        <v>223292353</v>
      </c>
      <c r="M52" s="88">
        <f t="shared" si="4"/>
        <v>0</v>
      </c>
    </row>
    <row r="53" spans="1:13" ht="12" customHeight="1" x14ac:dyDescent="0.2">
      <c r="A53" s="58">
        <v>44</v>
      </c>
      <c r="B53" s="6" t="s">
        <v>87</v>
      </c>
      <c r="C53" s="7" t="s">
        <v>88</v>
      </c>
      <c r="D53" s="85">
        <f t="shared" si="3"/>
        <v>45638901</v>
      </c>
      <c r="E53" s="85">
        <v>42850514</v>
      </c>
      <c r="F53" s="8">
        <v>2788387</v>
      </c>
      <c r="G53" s="8">
        <v>0</v>
      </c>
      <c r="J53" s="33"/>
      <c r="K53" s="88"/>
      <c r="L53" s="3">
        <v>45638901</v>
      </c>
      <c r="M53" s="88">
        <f t="shared" si="4"/>
        <v>0</v>
      </c>
    </row>
    <row r="54" spans="1:13" ht="12" customHeight="1" x14ac:dyDescent="0.2">
      <c r="A54" s="58">
        <v>45</v>
      </c>
      <c r="B54" s="6" t="s">
        <v>89</v>
      </c>
      <c r="C54" s="7" t="s">
        <v>90</v>
      </c>
      <c r="D54" s="85">
        <f t="shared" si="3"/>
        <v>154566716</v>
      </c>
      <c r="E54" s="85">
        <v>145039145</v>
      </c>
      <c r="F54" s="8">
        <v>9527571</v>
      </c>
      <c r="G54" s="8">
        <v>0</v>
      </c>
      <c r="J54" s="33"/>
      <c r="K54" s="88"/>
      <c r="L54" s="3">
        <v>154566716</v>
      </c>
      <c r="M54" s="88">
        <f t="shared" si="4"/>
        <v>0</v>
      </c>
    </row>
    <row r="55" spans="1:13" ht="12" customHeight="1" x14ac:dyDescent="0.2">
      <c r="A55" s="58">
        <v>46</v>
      </c>
      <c r="B55" s="10" t="s">
        <v>91</v>
      </c>
      <c r="C55" s="11" t="s">
        <v>92</v>
      </c>
      <c r="D55" s="85">
        <f t="shared" si="3"/>
        <v>37939917</v>
      </c>
      <c r="E55" s="85">
        <v>35261401</v>
      </c>
      <c r="F55" s="8">
        <v>2678516</v>
      </c>
      <c r="G55" s="8">
        <v>0</v>
      </c>
      <c r="J55" s="33"/>
      <c r="K55" s="88"/>
      <c r="L55" s="3">
        <v>37939917</v>
      </c>
      <c r="M55" s="88">
        <f t="shared" si="4"/>
        <v>0</v>
      </c>
    </row>
    <row r="56" spans="1:13" ht="12" customHeight="1" x14ac:dyDescent="0.2">
      <c r="A56" s="58">
        <v>47</v>
      </c>
      <c r="B56" s="10" t="s">
        <v>93</v>
      </c>
      <c r="C56" s="11" t="s">
        <v>94</v>
      </c>
      <c r="D56" s="85">
        <f t="shared" si="3"/>
        <v>53557447</v>
      </c>
      <c r="E56" s="85">
        <v>48698104</v>
      </c>
      <c r="F56" s="8">
        <v>4859343</v>
      </c>
      <c r="G56" s="8">
        <v>0</v>
      </c>
      <c r="J56" s="33"/>
      <c r="K56" s="88"/>
      <c r="L56" s="3">
        <v>53557447</v>
      </c>
      <c r="M56" s="88">
        <f t="shared" si="4"/>
        <v>0</v>
      </c>
    </row>
    <row r="57" spans="1:13" ht="12" customHeight="1" x14ac:dyDescent="0.2">
      <c r="A57" s="58">
        <v>48</v>
      </c>
      <c r="B57" s="9" t="s">
        <v>95</v>
      </c>
      <c r="C57" s="7" t="s">
        <v>96</v>
      </c>
      <c r="D57" s="85">
        <f t="shared" si="3"/>
        <v>68575520</v>
      </c>
      <c r="E57" s="85">
        <v>63572023</v>
      </c>
      <c r="F57" s="8">
        <v>5003497</v>
      </c>
      <c r="G57" s="8">
        <v>0</v>
      </c>
      <c r="J57" s="33"/>
      <c r="K57" s="88"/>
      <c r="L57" s="3">
        <v>68575520</v>
      </c>
      <c r="M57" s="88">
        <f t="shared" si="4"/>
        <v>0</v>
      </c>
    </row>
    <row r="58" spans="1:13" ht="12" customHeight="1" x14ac:dyDescent="0.2">
      <c r="A58" s="58">
        <v>49</v>
      </c>
      <c r="B58" s="10" t="s">
        <v>97</v>
      </c>
      <c r="C58" s="11" t="s">
        <v>98</v>
      </c>
      <c r="D58" s="85">
        <f t="shared" si="3"/>
        <v>23676334</v>
      </c>
      <c r="E58" s="85">
        <v>22332315</v>
      </c>
      <c r="F58" s="8">
        <v>1344019</v>
      </c>
      <c r="G58" s="8">
        <v>0</v>
      </c>
      <c r="J58" s="33"/>
      <c r="K58" s="88"/>
      <c r="L58" s="3">
        <v>23676334</v>
      </c>
      <c r="M58" s="88">
        <f t="shared" si="4"/>
        <v>0</v>
      </c>
    </row>
    <row r="59" spans="1:13" ht="12" customHeight="1" x14ac:dyDescent="0.2">
      <c r="A59" s="58">
        <v>50</v>
      </c>
      <c r="B59" s="9" t="s">
        <v>99</v>
      </c>
      <c r="C59" s="7" t="s">
        <v>100</v>
      </c>
      <c r="D59" s="85">
        <f t="shared" si="3"/>
        <v>45740115</v>
      </c>
      <c r="E59" s="85">
        <v>42727596</v>
      </c>
      <c r="F59" s="8">
        <v>3012519</v>
      </c>
      <c r="G59" s="8">
        <v>0</v>
      </c>
      <c r="J59" s="33"/>
      <c r="K59" s="88"/>
      <c r="L59" s="3">
        <v>45740115</v>
      </c>
      <c r="M59" s="88">
        <f t="shared" si="4"/>
        <v>0</v>
      </c>
    </row>
    <row r="60" spans="1:13" ht="12" customHeight="1" x14ac:dyDescent="0.2">
      <c r="A60" s="58">
        <v>51</v>
      </c>
      <c r="B60" s="10" t="s">
        <v>101</v>
      </c>
      <c r="C60" s="11" t="s">
        <v>102</v>
      </c>
      <c r="D60" s="85">
        <f t="shared" si="3"/>
        <v>68022362</v>
      </c>
      <c r="E60" s="85">
        <v>64188087</v>
      </c>
      <c r="F60" s="8">
        <v>3834275</v>
      </c>
      <c r="G60" s="8">
        <v>0</v>
      </c>
      <c r="J60" s="33"/>
      <c r="K60" s="88"/>
      <c r="L60" s="3">
        <v>68022362</v>
      </c>
      <c r="M60" s="88">
        <f t="shared" si="4"/>
        <v>0</v>
      </c>
    </row>
    <row r="61" spans="1:13" ht="12" customHeight="1" x14ac:dyDescent="0.2">
      <c r="A61" s="58">
        <v>52</v>
      </c>
      <c r="B61" s="10" t="s">
        <v>103</v>
      </c>
      <c r="C61" s="11" t="s">
        <v>104</v>
      </c>
      <c r="D61" s="85">
        <f t="shared" si="3"/>
        <v>232511714</v>
      </c>
      <c r="E61" s="85">
        <v>211549314</v>
      </c>
      <c r="F61" s="8">
        <v>20962400</v>
      </c>
      <c r="G61" s="8">
        <v>0</v>
      </c>
      <c r="J61" s="33"/>
      <c r="K61" s="88"/>
      <c r="L61" s="3">
        <v>232511714</v>
      </c>
      <c r="M61" s="88">
        <f t="shared" si="4"/>
        <v>0</v>
      </c>
    </row>
    <row r="62" spans="1:13" ht="12" customHeight="1" x14ac:dyDescent="0.2">
      <c r="A62" s="58">
        <v>53</v>
      </c>
      <c r="B62" s="10" t="s">
        <v>105</v>
      </c>
      <c r="C62" s="11" t="s">
        <v>106</v>
      </c>
      <c r="D62" s="85">
        <f t="shared" si="3"/>
        <v>40789751</v>
      </c>
      <c r="E62" s="85">
        <v>35178991</v>
      </c>
      <c r="F62" s="8">
        <v>5610760</v>
      </c>
      <c r="G62" s="8">
        <v>0</v>
      </c>
      <c r="J62" s="33"/>
      <c r="K62" s="88"/>
      <c r="L62" s="3">
        <v>40789751</v>
      </c>
      <c r="M62" s="88">
        <f t="shared" si="4"/>
        <v>0</v>
      </c>
    </row>
    <row r="63" spans="1:13" ht="12" customHeight="1" x14ac:dyDescent="0.2">
      <c r="A63" s="58">
        <v>54</v>
      </c>
      <c r="B63" s="10" t="s">
        <v>107</v>
      </c>
      <c r="C63" s="11" t="s">
        <v>108</v>
      </c>
      <c r="D63" s="85">
        <f t="shared" si="3"/>
        <v>0</v>
      </c>
      <c r="E63" s="85">
        <v>0</v>
      </c>
      <c r="F63" s="8">
        <v>0</v>
      </c>
      <c r="G63" s="8">
        <v>0</v>
      </c>
      <c r="J63" s="33"/>
      <c r="K63" s="88"/>
      <c r="L63" s="3">
        <v>0</v>
      </c>
      <c r="M63" s="88">
        <f t="shared" si="4"/>
        <v>0</v>
      </c>
    </row>
    <row r="64" spans="1:13" ht="12" customHeight="1" x14ac:dyDescent="0.2">
      <c r="A64" s="58">
        <v>55</v>
      </c>
      <c r="B64" s="10" t="s">
        <v>109</v>
      </c>
      <c r="C64" s="11" t="s">
        <v>110</v>
      </c>
      <c r="D64" s="85">
        <f t="shared" si="3"/>
        <v>0</v>
      </c>
      <c r="E64" s="85">
        <v>0</v>
      </c>
      <c r="F64" s="8">
        <v>0</v>
      </c>
      <c r="G64" s="8">
        <v>0</v>
      </c>
      <c r="J64" s="33"/>
      <c r="K64" s="88"/>
      <c r="L64" s="3">
        <v>0</v>
      </c>
      <c r="M64" s="88">
        <f t="shared" si="4"/>
        <v>0</v>
      </c>
    </row>
    <row r="65" spans="1:13" ht="12" customHeight="1" x14ac:dyDescent="0.2">
      <c r="A65" s="58">
        <v>56</v>
      </c>
      <c r="B65" s="10" t="s">
        <v>111</v>
      </c>
      <c r="C65" s="11" t="s">
        <v>112</v>
      </c>
      <c r="D65" s="85">
        <f t="shared" si="3"/>
        <v>109762493</v>
      </c>
      <c r="E65" s="85">
        <v>107157647</v>
      </c>
      <c r="F65" s="8">
        <v>2604846</v>
      </c>
      <c r="G65" s="8">
        <v>0</v>
      </c>
      <c r="J65" s="33"/>
      <c r="K65" s="88"/>
      <c r="L65" s="3">
        <v>109762493</v>
      </c>
      <c r="M65" s="88">
        <f t="shared" si="4"/>
        <v>0</v>
      </c>
    </row>
    <row r="66" spans="1:13" ht="12" customHeight="1" x14ac:dyDescent="0.2">
      <c r="A66" s="58">
        <v>57</v>
      </c>
      <c r="B66" s="9" t="s">
        <v>113</v>
      </c>
      <c r="C66" s="11" t="s">
        <v>114</v>
      </c>
      <c r="D66" s="85">
        <f t="shared" si="3"/>
        <v>89663875</v>
      </c>
      <c r="E66" s="85">
        <v>88626879</v>
      </c>
      <c r="F66" s="8">
        <v>1036996</v>
      </c>
      <c r="G66" s="8">
        <v>0</v>
      </c>
      <c r="J66" s="33"/>
      <c r="K66" s="88"/>
      <c r="L66" s="3">
        <v>89663875</v>
      </c>
      <c r="M66" s="88">
        <f t="shared" si="4"/>
        <v>0</v>
      </c>
    </row>
    <row r="67" spans="1:13" ht="12" customHeight="1" x14ac:dyDescent="0.2">
      <c r="A67" s="58">
        <v>58</v>
      </c>
      <c r="B67" s="12" t="s">
        <v>115</v>
      </c>
      <c r="C67" s="13" t="s">
        <v>116</v>
      </c>
      <c r="D67" s="85">
        <f t="shared" si="3"/>
        <v>128398148</v>
      </c>
      <c r="E67" s="85">
        <v>122507710</v>
      </c>
      <c r="F67" s="8">
        <v>5890438</v>
      </c>
      <c r="G67" s="8">
        <v>0</v>
      </c>
      <c r="J67" s="33"/>
      <c r="K67" s="88"/>
      <c r="L67" s="3">
        <v>128398148</v>
      </c>
      <c r="M67" s="88">
        <f t="shared" si="4"/>
        <v>0</v>
      </c>
    </row>
    <row r="68" spans="1:13" ht="12" customHeight="1" x14ac:dyDescent="0.2">
      <c r="A68" s="58">
        <v>59</v>
      </c>
      <c r="B68" s="9" t="s">
        <v>117</v>
      </c>
      <c r="C68" s="11" t="s">
        <v>118</v>
      </c>
      <c r="D68" s="85">
        <f t="shared" si="3"/>
        <v>169641911</v>
      </c>
      <c r="E68" s="85">
        <v>153244575</v>
      </c>
      <c r="F68" s="8">
        <v>16397336</v>
      </c>
      <c r="G68" s="8">
        <v>0</v>
      </c>
      <c r="J68" s="33"/>
      <c r="K68" s="88"/>
      <c r="L68" s="3">
        <v>169641911</v>
      </c>
      <c r="M68" s="88">
        <f t="shared" si="4"/>
        <v>0</v>
      </c>
    </row>
    <row r="69" spans="1:13" ht="12" customHeight="1" x14ac:dyDescent="0.2">
      <c r="A69" s="58">
        <v>60</v>
      </c>
      <c r="B69" s="10" t="s">
        <v>119</v>
      </c>
      <c r="C69" s="11" t="s">
        <v>320</v>
      </c>
      <c r="D69" s="85">
        <f t="shared" si="3"/>
        <v>63208201</v>
      </c>
      <c r="E69" s="85">
        <v>59930549</v>
      </c>
      <c r="F69" s="8">
        <v>3277652</v>
      </c>
      <c r="G69" s="8">
        <v>0</v>
      </c>
      <c r="J69" s="33"/>
      <c r="K69" s="88"/>
      <c r="L69" s="3">
        <v>63208201</v>
      </c>
      <c r="M69" s="88">
        <f t="shared" si="4"/>
        <v>0</v>
      </c>
    </row>
    <row r="70" spans="1:13" ht="12" customHeight="1" x14ac:dyDescent="0.2">
      <c r="A70" s="58">
        <v>61</v>
      </c>
      <c r="B70" s="6" t="s">
        <v>120</v>
      </c>
      <c r="C70" s="11" t="s">
        <v>121</v>
      </c>
      <c r="D70" s="85">
        <f t="shared" si="3"/>
        <v>22916980</v>
      </c>
      <c r="E70" s="85">
        <v>0</v>
      </c>
      <c r="F70" s="8">
        <v>22916980</v>
      </c>
      <c r="G70" s="8">
        <v>0</v>
      </c>
      <c r="J70" s="33"/>
      <c r="K70" s="88"/>
      <c r="L70" s="3">
        <v>22916980</v>
      </c>
      <c r="M70" s="88">
        <f t="shared" si="4"/>
        <v>0</v>
      </c>
    </row>
    <row r="71" spans="1:13" ht="12" customHeight="1" x14ac:dyDescent="0.2">
      <c r="A71" s="58">
        <v>62</v>
      </c>
      <c r="B71" s="6" t="s">
        <v>122</v>
      </c>
      <c r="C71" s="11" t="s">
        <v>123</v>
      </c>
      <c r="D71" s="85">
        <f t="shared" si="3"/>
        <v>23854837</v>
      </c>
      <c r="E71" s="85">
        <v>0</v>
      </c>
      <c r="F71" s="8">
        <v>23854837</v>
      </c>
      <c r="G71" s="8">
        <v>0</v>
      </c>
      <c r="J71" s="33"/>
      <c r="K71" s="88"/>
      <c r="L71" s="3">
        <v>23854837</v>
      </c>
      <c r="M71" s="88">
        <f t="shared" si="4"/>
        <v>0</v>
      </c>
    </row>
    <row r="72" spans="1:13" ht="12" customHeight="1" x14ac:dyDescent="0.2">
      <c r="A72" s="58">
        <v>63</v>
      </c>
      <c r="B72" s="9" t="s">
        <v>124</v>
      </c>
      <c r="C72" s="11" t="s">
        <v>125</v>
      </c>
      <c r="D72" s="85">
        <f t="shared" si="3"/>
        <v>113052310</v>
      </c>
      <c r="E72" s="85">
        <v>105135446</v>
      </c>
      <c r="F72" s="8">
        <v>7916864</v>
      </c>
      <c r="G72" s="8">
        <v>0</v>
      </c>
      <c r="J72" s="33"/>
      <c r="K72" s="88"/>
      <c r="L72" s="3">
        <v>113052310</v>
      </c>
      <c r="M72" s="88">
        <f t="shared" si="4"/>
        <v>0</v>
      </c>
    </row>
    <row r="73" spans="1:13" ht="12" customHeight="1" x14ac:dyDescent="0.2">
      <c r="A73" s="58">
        <v>64</v>
      </c>
      <c r="B73" s="9" t="s">
        <v>126</v>
      </c>
      <c r="C73" s="7" t="s">
        <v>127</v>
      </c>
      <c r="D73" s="85">
        <f t="shared" si="3"/>
        <v>83661033</v>
      </c>
      <c r="E73" s="85">
        <v>66646908</v>
      </c>
      <c r="F73" s="8">
        <v>17014125</v>
      </c>
      <c r="G73" s="8">
        <v>0</v>
      </c>
      <c r="J73" s="33"/>
      <c r="K73" s="88"/>
      <c r="L73" s="3">
        <v>83661033</v>
      </c>
      <c r="M73" s="88">
        <f t="shared" si="4"/>
        <v>0</v>
      </c>
    </row>
    <row r="74" spans="1:13" ht="12" customHeight="1" x14ac:dyDescent="0.2">
      <c r="A74" s="58">
        <v>65</v>
      </c>
      <c r="B74" s="9" t="s">
        <v>128</v>
      </c>
      <c r="C74" s="11" t="s">
        <v>129</v>
      </c>
      <c r="D74" s="85">
        <f t="shared" si="3"/>
        <v>150136710</v>
      </c>
      <c r="E74" s="85">
        <v>141004886</v>
      </c>
      <c r="F74" s="8">
        <v>9131824</v>
      </c>
      <c r="G74" s="8">
        <v>0</v>
      </c>
      <c r="J74" s="33"/>
      <c r="K74" s="88"/>
      <c r="L74" s="3">
        <v>150136710</v>
      </c>
      <c r="M74" s="88">
        <f t="shared" si="4"/>
        <v>0</v>
      </c>
    </row>
    <row r="75" spans="1:13" ht="12" customHeight="1" x14ac:dyDescent="0.2">
      <c r="A75" s="58">
        <v>66</v>
      </c>
      <c r="B75" s="9" t="s">
        <v>130</v>
      </c>
      <c r="C75" s="11" t="s">
        <v>131</v>
      </c>
      <c r="D75" s="85">
        <f t="shared" ref="D75:D138" si="5">E75+F75+G75</f>
        <v>1736567</v>
      </c>
      <c r="E75" s="85">
        <v>0</v>
      </c>
      <c r="F75" s="8">
        <v>1736567</v>
      </c>
      <c r="G75" s="8">
        <v>0</v>
      </c>
      <c r="J75" s="33"/>
      <c r="K75" s="88"/>
      <c r="L75" s="3">
        <v>1736567</v>
      </c>
      <c r="M75" s="88">
        <f t="shared" ref="M75:M138" si="6">L75-D75</f>
        <v>0</v>
      </c>
    </row>
    <row r="76" spans="1:13" ht="12" customHeight="1" x14ac:dyDescent="0.2">
      <c r="A76" s="58">
        <v>67</v>
      </c>
      <c r="B76" s="6" t="s">
        <v>132</v>
      </c>
      <c r="C76" s="11" t="s">
        <v>133</v>
      </c>
      <c r="D76" s="85">
        <f t="shared" si="5"/>
        <v>2144271</v>
      </c>
      <c r="E76" s="85">
        <v>0</v>
      </c>
      <c r="F76" s="8">
        <v>2144271</v>
      </c>
      <c r="G76" s="8">
        <v>0</v>
      </c>
      <c r="J76" s="33"/>
      <c r="K76" s="88"/>
      <c r="L76" s="3">
        <v>2144271</v>
      </c>
      <c r="M76" s="88">
        <f t="shared" si="6"/>
        <v>0</v>
      </c>
    </row>
    <row r="77" spans="1:13" ht="12" customHeight="1" x14ac:dyDescent="0.2">
      <c r="A77" s="58">
        <v>68</v>
      </c>
      <c r="B77" s="9" t="s">
        <v>134</v>
      </c>
      <c r="C77" s="11" t="s">
        <v>135</v>
      </c>
      <c r="D77" s="85">
        <f t="shared" si="5"/>
        <v>2515796</v>
      </c>
      <c r="E77" s="85">
        <v>0</v>
      </c>
      <c r="F77" s="8">
        <v>2515796</v>
      </c>
      <c r="G77" s="8">
        <v>0</v>
      </c>
      <c r="J77" s="33"/>
      <c r="K77" s="88"/>
      <c r="L77" s="3">
        <v>2515796</v>
      </c>
      <c r="M77" s="88">
        <f t="shared" si="6"/>
        <v>0</v>
      </c>
    </row>
    <row r="78" spans="1:13" ht="12" customHeight="1" x14ac:dyDescent="0.2">
      <c r="A78" s="58">
        <v>69</v>
      </c>
      <c r="B78" s="9" t="s">
        <v>136</v>
      </c>
      <c r="C78" s="11" t="s">
        <v>137</v>
      </c>
      <c r="D78" s="85">
        <f t="shared" si="5"/>
        <v>2407261</v>
      </c>
      <c r="E78" s="85">
        <v>0</v>
      </c>
      <c r="F78" s="8">
        <v>2407261</v>
      </c>
      <c r="G78" s="8">
        <v>0</v>
      </c>
      <c r="J78" s="33"/>
      <c r="K78" s="88"/>
      <c r="L78" s="3">
        <v>2407261</v>
      </c>
      <c r="M78" s="88">
        <f t="shared" si="6"/>
        <v>0</v>
      </c>
    </row>
    <row r="79" spans="1:13" ht="12" customHeight="1" x14ac:dyDescent="0.2">
      <c r="A79" s="58">
        <v>70</v>
      </c>
      <c r="B79" s="6" t="s">
        <v>138</v>
      </c>
      <c r="C79" s="11" t="s">
        <v>139</v>
      </c>
      <c r="D79" s="85">
        <f t="shared" si="5"/>
        <v>9734098</v>
      </c>
      <c r="E79" s="85">
        <v>0</v>
      </c>
      <c r="F79" s="8">
        <v>9734098</v>
      </c>
      <c r="G79" s="8">
        <v>0</v>
      </c>
      <c r="J79" s="33"/>
      <c r="K79" s="88"/>
      <c r="L79" s="3">
        <v>9734098</v>
      </c>
      <c r="M79" s="88">
        <f t="shared" si="6"/>
        <v>0</v>
      </c>
    </row>
    <row r="80" spans="1:13" ht="12" customHeight="1" x14ac:dyDescent="0.2">
      <c r="A80" s="58">
        <v>71</v>
      </c>
      <c r="B80" s="6" t="s">
        <v>140</v>
      </c>
      <c r="C80" s="11" t="s">
        <v>141</v>
      </c>
      <c r="D80" s="85">
        <f t="shared" si="5"/>
        <v>1895196</v>
      </c>
      <c r="E80" s="85">
        <v>0</v>
      </c>
      <c r="F80" s="8">
        <v>1895196</v>
      </c>
      <c r="G80" s="8">
        <v>0</v>
      </c>
      <c r="J80" s="33"/>
      <c r="K80" s="88"/>
      <c r="L80" s="3">
        <v>1895196</v>
      </c>
      <c r="M80" s="88">
        <f t="shared" si="6"/>
        <v>0</v>
      </c>
    </row>
    <row r="81" spans="1:13" ht="12" customHeight="1" x14ac:dyDescent="0.2">
      <c r="A81" s="58">
        <v>72</v>
      </c>
      <c r="B81" s="6" t="s">
        <v>142</v>
      </c>
      <c r="C81" s="11" t="s">
        <v>143</v>
      </c>
      <c r="D81" s="85">
        <f t="shared" si="5"/>
        <v>1712912</v>
      </c>
      <c r="E81" s="85">
        <v>0</v>
      </c>
      <c r="F81" s="8">
        <v>1712912</v>
      </c>
      <c r="G81" s="8">
        <v>0</v>
      </c>
      <c r="J81" s="33"/>
      <c r="K81" s="88"/>
      <c r="L81" s="3">
        <v>1712912</v>
      </c>
      <c r="M81" s="88">
        <f t="shared" si="6"/>
        <v>0</v>
      </c>
    </row>
    <row r="82" spans="1:13" ht="12" customHeight="1" x14ac:dyDescent="0.2">
      <c r="A82" s="58">
        <v>73</v>
      </c>
      <c r="B82" s="10" t="s">
        <v>144</v>
      </c>
      <c r="C82" s="11" t="s">
        <v>145</v>
      </c>
      <c r="D82" s="85">
        <f t="shared" si="5"/>
        <v>148386011</v>
      </c>
      <c r="E82" s="85">
        <v>130890519</v>
      </c>
      <c r="F82" s="8">
        <v>17495492</v>
      </c>
      <c r="G82" s="8">
        <v>0</v>
      </c>
      <c r="J82" s="33"/>
      <c r="K82" s="88"/>
      <c r="L82" s="3">
        <v>148386011</v>
      </c>
      <c r="M82" s="88">
        <f t="shared" si="6"/>
        <v>0</v>
      </c>
    </row>
    <row r="83" spans="1:13" ht="12" customHeight="1" x14ac:dyDescent="0.2">
      <c r="A83" s="58">
        <v>74</v>
      </c>
      <c r="B83" s="6" t="s">
        <v>146</v>
      </c>
      <c r="C83" s="11" t="s">
        <v>147</v>
      </c>
      <c r="D83" s="85">
        <f t="shared" si="5"/>
        <v>221607377</v>
      </c>
      <c r="E83" s="85">
        <v>208798098</v>
      </c>
      <c r="F83" s="8">
        <v>12809279</v>
      </c>
      <c r="G83" s="8">
        <v>0</v>
      </c>
      <c r="J83" s="33"/>
      <c r="K83" s="88"/>
      <c r="L83" s="3">
        <v>221607377</v>
      </c>
      <c r="M83" s="88">
        <f t="shared" si="6"/>
        <v>0</v>
      </c>
    </row>
    <row r="84" spans="1:13" ht="12" customHeight="1" x14ac:dyDescent="0.2">
      <c r="A84" s="58">
        <v>75</v>
      </c>
      <c r="B84" s="10" t="s">
        <v>148</v>
      </c>
      <c r="C84" s="11" t="s">
        <v>149</v>
      </c>
      <c r="D84" s="85">
        <f t="shared" si="5"/>
        <v>135037769</v>
      </c>
      <c r="E84" s="85">
        <v>112169277</v>
      </c>
      <c r="F84" s="8">
        <v>22868492</v>
      </c>
      <c r="G84" s="8">
        <v>0</v>
      </c>
      <c r="J84" s="33"/>
      <c r="K84" s="88"/>
      <c r="L84" s="3">
        <v>135037769</v>
      </c>
      <c r="M84" s="88">
        <f t="shared" si="6"/>
        <v>0</v>
      </c>
    </row>
    <row r="85" spans="1:13" ht="12" customHeight="1" x14ac:dyDescent="0.2">
      <c r="A85" s="58">
        <v>76</v>
      </c>
      <c r="B85" s="12" t="s">
        <v>150</v>
      </c>
      <c r="C85" s="13" t="s">
        <v>151</v>
      </c>
      <c r="D85" s="85">
        <f t="shared" si="5"/>
        <v>36154478</v>
      </c>
      <c r="E85" s="85">
        <v>31403175</v>
      </c>
      <c r="F85" s="8">
        <v>4751303</v>
      </c>
      <c r="G85" s="8">
        <v>0</v>
      </c>
      <c r="J85" s="33"/>
      <c r="K85" s="88"/>
      <c r="L85" s="3">
        <v>36154478</v>
      </c>
      <c r="M85" s="88">
        <f t="shared" si="6"/>
        <v>0</v>
      </c>
    </row>
    <row r="86" spans="1:13" ht="12" customHeight="1" x14ac:dyDescent="0.2">
      <c r="A86" s="58">
        <v>77</v>
      </c>
      <c r="B86" s="6" t="s">
        <v>152</v>
      </c>
      <c r="C86" s="11" t="s">
        <v>153</v>
      </c>
      <c r="D86" s="85">
        <f t="shared" si="5"/>
        <v>209302877</v>
      </c>
      <c r="E86" s="85">
        <v>183141427</v>
      </c>
      <c r="F86" s="8">
        <v>26161450</v>
      </c>
      <c r="G86" s="8">
        <v>0</v>
      </c>
      <c r="J86" s="33"/>
      <c r="K86" s="88"/>
      <c r="L86" s="3">
        <v>209302877</v>
      </c>
      <c r="M86" s="88">
        <f t="shared" si="6"/>
        <v>0</v>
      </c>
    </row>
    <row r="87" spans="1:13" ht="12" customHeight="1" x14ac:dyDescent="0.2">
      <c r="A87" s="58">
        <v>78</v>
      </c>
      <c r="B87" s="12" t="s">
        <v>154</v>
      </c>
      <c r="C87" s="13" t="s">
        <v>155</v>
      </c>
      <c r="D87" s="85">
        <f t="shared" si="5"/>
        <v>100652010</v>
      </c>
      <c r="E87" s="85">
        <v>92524367</v>
      </c>
      <c r="F87" s="8">
        <v>8127643</v>
      </c>
      <c r="G87" s="8">
        <v>0</v>
      </c>
      <c r="J87" s="33"/>
      <c r="K87" s="88"/>
      <c r="L87" s="3">
        <v>100652010</v>
      </c>
      <c r="M87" s="88">
        <f t="shared" si="6"/>
        <v>0</v>
      </c>
    </row>
    <row r="88" spans="1:13" ht="12" customHeight="1" x14ac:dyDescent="0.2">
      <c r="A88" s="58">
        <v>79</v>
      </c>
      <c r="B88" s="6" t="s">
        <v>156</v>
      </c>
      <c r="C88" s="11" t="s">
        <v>157</v>
      </c>
      <c r="D88" s="85">
        <f t="shared" si="5"/>
        <v>247393550</v>
      </c>
      <c r="E88" s="85">
        <v>148516713</v>
      </c>
      <c r="F88" s="8">
        <v>53905822</v>
      </c>
      <c r="G88" s="8">
        <v>44971015</v>
      </c>
      <c r="J88" s="33"/>
      <c r="K88" s="88"/>
      <c r="L88" s="3">
        <v>247393550</v>
      </c>
      <c r="M88" s="88">
        <f t="shared" si="6"/>
        <v>0</v>
      </c>
    </row>
    <row r="89" spans="1:13" ht="12" customHeight="1" x14ac:dyDescent="0.2">
      <c r="A89" s="58">
        <v>80</v>
      </c>
      <c r="B89" s="12" t="s">
        <v>158</v>
      </c>
      <c r="C89" s="13" t="s">
        <v>159</v>
      </c>
      <c r="D89" s="85">
        <f t="shared" si="5"/>
        <v>12381748</v>
      </c>
      <c r="E89" s="85">
        <v>0</v>
      </c>
      <c r="F89" s="8">
        <v>12381748</v>
      </c>
      <c r="G89" s="8">
        <v>0</v>
      </c>
      <c r="J89" s="33"/>
      <c r="K89" s="88"/>
      <c r="L89" s="3">
        <v>12381748</v>
      </c>
      <c r="M89" s="88">
        <f t="shared" si="6"/>
        <v>0</v>
      </c>
    </row>
    <row r="90" spans="1:13" ht="12" customHeight="1" x14ac:dyDescent="0.2">
      <c r="A90" s="58">
        <v>81</v>
      </c>
      <c r="B90" s="9" t="s">
        <v>160</v>
      </c>
      <c r="C90" s="11" t="s">
        <v>161</v>
      </c>
      <c r="D90" s="85">
        <f t="shared" si="5"/>
        <v>0</v>
      </c>
      <c r="E90" s="85">
        <v>0</v>
      </c>
      <c r="F90" s="8">
        <v>0</v>
      </c>
      <c r="G90" s="8">
        <v>0</v>
      </c>
      <c r="J90" s="33"/>
      <c r="K90" s="88"/>
      <c r="L90" s="3">
        <v>0</v>
      </c>
      <c r="M90" s="88">
        <f t="shared" si="6"/>
        <v>0</v>
      </c>
    </row>
    <row r="91" spans="1:13" ht="12" customHeight="1" x14ac:dyDescent="0.2">
      <c r="A91" s="58">
        <v>82</v>
      </c>
      <c r="B91" s="10" t="s">
        <v>162</v>
      </c>
      <c r="C91" s="11" t="s">
        <v>163</v>
      </c>
      <c r="D91" s="85">
        <f t="shared" si="5"/>
        <v>10332476</v>
      </c>
      <c r="E91" s="85">
        <v>7538710</v>
      </c>
      <c r="F91" s="8">
        <v>2793766</v>
      </c>
      <c r="G91" s="8">
        <v>0</v>
      </c>
      <c r="J91" s="33"/>
      <c r="K91" s="88"/>
      <c r="L91" s="3">
        <v>10332476</v>
      </c>
      <c r="M91" s="88">
        <f t="shared" si="6"/>
        <v>0</v>
      </c>
    </row>
    <row r="92" spans="1:13" ht="12" customHeight="1" x14ac:dyDescent="0.2">
      <c r="A92" s="58">
        <v>83</v>
      </c>
      <c r="B92" s="9" t="s">
        <v>164</v>
      </c>
      <c r="C92" s="7" t="s">
        <v>165</v>
      </c>
      <c r="D92" s="85">
        <f t="shared" si="5"/>
        <v>1882141</v>
      </c>
      <c r="E92" s="85">
        <v>0</v>
      </c>
      <c r="F92" s="8">
        <v>1882141</v>
      </c>
      <c r="G92" s="8">
        <v>0</v>
      </c>
      <c r="J92" s="33"/>
      <c r="K92" s="88"/>
      <c r="L92" s="3">
        <v>1882141</v>
      </c>
      <c r="M92" s="88">
        <f t="shared" si="6"/>
        <v>0</v>
      </c>
    </row>
    <row r="93" spans="1:13" ht="12" customHeight="1" x14ac:dyDescent="0.2">
      <c r="A93" s="58">
        <v>84</v>
      </c>
      <c r="B93" s="9" t="s">
        <v>166</v>
      </c>
      <c r="C93" s="13" t="s">
        <v>167</v>
      </c>
      <c r="D93" s="85">
        <f t="shared" si="5"/>
        <v>8180729</v>
      </c>
      <c r="E93" s="85">
        <v>7681861</v>
      </c>
      <c r="F93" s="8">
        <v>498868</v>
      </c>
      <c r="G93" s="8">
        <v>0</v>
      </c>
      <c r="J93" s="33"/>
      <c r="K93" s="88"/>
      <c r="L93" s="3">
        <v>8180729</v>
      </c>
      <c r="M93" s="88">
        <f t="shared" si="6"/>
        <v>0</v>
      </c>
    </row>
    <row r="94" spans="1:13" ht="12" customHeight="1" x14ac:dyDescent="0.2">
      <c r="A94" s="58">
        <v>85</v>
      </c>
      <c r="B94" s="10" t="s">
        <v>168</v>
      </c>
      <c r="C94" s="11" t="s">
        <v>169</v>
      </c>
      <c r="D94" s="85">
        <f t="shared" si="5"/>
        <v>30866319</v>
      </c>
      <c r="E94" s="85">
        <v>28561311</v>
      </c>
      <c r="F94" s="8">
        <v>2305008</v>
      </c>
      <c r="G94" s="8">
        <v>0</v>
      </c>
      <c r="J94" s="33"/>
      <c r="K94" s="88"/>
      <c r="L94" s="3">
        <v>30866319</v>
      </c>
      <c r="M94" s="88">
        <f t="shared" si="6"/>
        <v>0</v>
      </c>
    </row>
    <row r="95" spans="1:13" ht="12" customHeight="1" x14ac:dyDescent="0.2">
      <c r="A95" s="58">
        <v>86</v>
      </c>
      <c r="B95" s="9" t="s">
        <v>170</v>
      </c>
      <c r="C95" s="7" t="s">
        <v>171</v>
      </c>
      <c r="D95" s="85">
        <f t="shared" si="5"/>
        <v>33765232</v>
      </c>
      <c r="E95" s="85">
        <v>30535492</v>
      </c>
      <c r="F95" s="8">
        <v>3229740</v>
      </c>
      <c r="G95" s="8">
        <v>0</v>
      </c>
      <c r="J95" s="33"/>
      <c r="K95" s="88"/>
      <c r="L95" s="3">
        <v>33765232</v>
      </c>
      <c r="M95" s="88">
        <f t="shared" si="6"/>
        <v>0</v>
      </c>
    </row>
    <row r="96" spans="1:13" ht="12" customHeight="1" x14ac:dyDescent="0.2">
      <c r="A96" s="58">
        <v>87</v>
      </c>
      <c r="B96" s="10" t="s">
        <v>172</v>
      </c>
      <c r="C96" s="11" t="s">
        <v>173</v>
      </c>
      <c r="D96" s="85">
        <f t="shared" si="5"/>
        <v>31586580</v>
      </c>
      <c r="E96" s="85">
        <v>30613137</v>
      </c>
      <c r="F96" s="8">
        <v>973443</v>
      </c>
      <c r="G96" s="8">
        <v>0</v>
      </c>
      <c r="J96" s="33"/>
      <c r="K96" s="88"/>
      <c r="L96" s="3">
        <v>31586580</v>
      </c>
      <c r="M96" s="88">
        <f t="shared" si="6"/>
        <v>0</v>
      </c>
    </row>
    <row r="97" spans="1:13" ht="12" customHeight="1" x14ac:dyDescent="0.2">
      <c r="A97" s="58">
        <v>88</v>
      </c>
      <c r="B97" s="10" t="s">
        <v>174</v>
      </c>
      <c r="C97" s="11" t="s">
        <v>175</v>
      </c>
      <c r="D97" s="85">
        <f t="shared" si="5"/>
        <v>89314461</v>
      </c>
      <c r="E97" s="85">
        <v>83836205</v>
      </c>
      <c r="F97" s="8">
        <v>5478256</v>
      </c>
      <c r="G97" s="8">
        <v>0</v>
      </c>
      <c r="J97" s="33"/>
      <c r="K97" s="88"/>
      <c r="L97" s="3">
        <v>89314461</v>
      </c>
      <c r="M97" s="88">
        <f t="shared" si="6"/>
        <v>0</v>
      </c>
    </row>
    <row r="98" spans="1:13" ht="12" customHeight="1" x14ac:dyDescent="0.2">
      <c r="A98" s="58">
        <v>89</v>
      </c>
      <c r="B98" s="9" t="s">
        <v>176</v>
      </c>
      <c r="C98" s="13" t="s">
        <v>177</v>
      </c>
      <c r="D98" s="85">
        <f t="shared" si="5"/>
        <v>38918076</v>
      </c>
      <c r="E98" s="85">
        <v>35928901</v>
      </c>
      <c r="F98" s="8">
        <v>2989175</v>
      </c>
      <c r="G98" s="8">
        <v>0</v>
      </c>
      <c r="J98" s="33"/>
      <c r="K98" s="88"/>
      <c r="L98" s="3">
        <v>38918076</v>
      </c>
      <c r="M98" s="88">
        <f t="shared" si="6"/>
        <v>0</v>
      </c>
    </row>
    <row r="99" spans="1:13" ht="12" customHeight="1" x14ac:dyDescent="0.2">
      <c r="A99" s="58">
        <v>90</v>
      </c>
      <c r="B99" s="9" t="s">
        <v>178</v>
      </c>
      <c r="C99" s="7" t="s">
        <v>179</v>
      </c>
      <c r="D99" s="85">
        <f t="shared" si="5"/>
        <v>49438786</v>
      </c>
      <c r="E99" s="85">
        <v>44173618</v>
      </c>
      <c r="F99" s="8">
        <v>5265168</v>
      </c>
      <c r="G99" s="8">
        <v>0</v>
      </c>
      <c r="J99" s="33"/>
      <c r="K99" s="88"/>
      <c r="L99" s="3">
        <v>49438786</v>
      </c>
      <c r="M99" s="88">
        <f t="shared" si="6"/>
        <v>0</v>
      </c>
    </row>
    <row r="100" spans="1:13" ht="12" customHeight="1" x14ac:dyDescent="0.2">
      <c r="A100" s="58">
        <v>91</v>
      </c>
      <c r="B100" s="6" t="s">
        <v>180</v>
      </c>
      <c r="C100" s="7" t="s">
        <v>181</v>
      </c>
      <c r="D100" s="85">
        <f t="shared" si="5"/>
        <v>94737782</v>
      </c>
      <c r="E100" s="85">
        <v>89690127</v>
      </c>
      <c r="F100" s="8">
        <v>5047655</v>
      </c>
      <c r="G100" s="8">
        <v>0</v>
      </c>
      <c r="J100" s="33"/>
      <c r="K100" s="88"/>
      <c r="L100" s="3">
        <v>94737782</v>
      </c>
      <c r="M100" s="88">
        <f t="shared" si="6"/>
        <v>0</v>
      </c>
    </row>
    <row r="101" spans="1:13" ht="12" customHeight="1" x14ac:dyDescent="0.2">
      <c r="A101" s="58">
        <v>92</v>
      </c>
      <c r="B101" s="6" t="s">
        <v>182</v>
      </c>
      <c r="C101" s="7" t="s">
        <v>183</v>
      </c>
      <c r="D101" s="85">
        <f t="shared" si="5"/>
        <v>82853599</v>
      </c>
      <c r="E101" s="85">
        <v>73419746</v>
      </c>
      <c r="F101" s="8">
        <v>9433853</v>
      </c>
      <c r="G101" s="8">
        <v>0</v>
      </c>
      <c r="J101" s="33"/>
      <c r="K101" s="88"/>
      <c r="L101" s="3">
        <v>82853599</v>
      </c>
      <c r="M101" s="88">
        <f t="shared" si="6"/>
        <v>0</v>
      </c>
    </row>
    <row r="102" spans="1:13" ht="12" customHeight="1" x14ac:dyDescent="0.2">
      <c r="A102" s="58">
        <v>93</v>
      </c>
      <c r="B102" s="10" t="s">
        <v>184</v>
      </c>
      <c r="C102" s="11" t="s">
        <v>185</v>
      </c>
      <c r="D102" s="85">
        <f t="shared" si="5"/>
        <v>30980416</v>
      </c>
      <c r="E102" s="85">
        <v>27285568</v>
      </c>
      <c r="F102" s="8">
        <v>3694848</v>
      </c>
      <c r="G102" s="8">
        <v>0</v>
      </c>
      <c r="J102" s="33"/>
      <c r="K102" s="88"/>
      <c r="L102" s="3">
        <v>30980416</v>
      </c>
      <c r="M102" s="88">
        <f t="shared" si="6"/>
        <v>0</v>
      </c>
    </row>
    <row r="103" spans="1:13" ht="12" customHeight="1" x14ac:dyDescent="0.2">
      <c r="A103" s="58">
        <v>94</v>
      </c>
      <c r="B103" s="12" t="s">
        <v>186</v>
      </c>
      <c r="C103" s="13" t="s">
        <v>187</v>
      </c>
      <c r="D103" s="85">
        <f t="shared" si="5"/>
        <v>45734145</v>
      </c>
      <c r="E103" s="85">
        <v>42788794</v>
      </c>
      <c r="F103" s="8">
        <v>2945351</v>
      </c>
      <c r="G103" s="8">
        <v>0</v>
      </c>
      <c r="J103" s="33"/>
      <c r="K103" s="88"/>
      <c r="L103" s="3">
        <v>45734145</v>
      </c>
      <c r="M103" s="88">
        <f t="shared" si="6"/>
        <v>0</v>
      </c>
    </row>
    <row r="104" spans="1:13" ht="12" customHeight="1" x14ac:dyDescent="0.2">
      <c r="A104" s="58">
        <v>95</v>
      </c>
      <c r="B104" s="6" t="s">
        <v>188</v>
      </c>
      <c r="C104" s="7" t="s">
        <v>189</v>
      </c>
      <c r="D104" s="85">
        <f t="shared" si="5"/>
        <v>44023483</v>
      </c>
      <c r="E104" s="85">
        <v>39324272</v>
      </c>
      <c r="F104" s="8">
        <v>4699211</v>
      </c>
      <c r="G104" s="8">
        <v>0</v>
      </c>
      <c r="J104" s="33"/>
      <c r="K104" s="88"/>
      <c r="L104" s="3">
        <v>44023483</v>
      </c>
      <c r="M104" s="88">
        <f t="shared" si="6"/>
        <v>0</v>
      </c>
    </row>
    <row r="105" spans="1:13" ht="12" customHeight="1" x14ac:dyDescent="0.2">
      <c r="A105" s="58">
        <v>96</v>
      </c>
      <c r="B105" s="9" t="s">
        <v>190</v>
      </c>
      <c r="C105" s="7" t="s">
        <v>191</v>
      </c>
      <c r="D105" s="85">
        <f t="shared" si="5"/>
        <v>62601701</v>
      </c>
      <c r="E105" s="85">
        <v>48739818</v>
      </c>
      <c r="F105" s="8">
        <v>13861883</v>
      </c>
      <c r="G105" s="8">
        <v>0</v>
      </c>
      <c r="J105" s="33"/>
      <c r="K105" s="88"/>
      <c r="L105" s="3">
        <v>62601701</v>
      </c>
      <c r="M105" s="88">
        <f t="shared" si="6"/>
        <v>0</v>
      </c>
    </row>
    <row r="106" spans="1:13" ht="12" customHeight="1" x14ac:dyDescent="0.2">
      <c r="A106" s="58">
        <v>97</v>
      </c>
      <c r="B106" s="10" t="s">
        <v>192</v>
      </c>
      <c r="C106" s="11" t="s">
        <v>193</v>
      </c>
      <c r="D106" s="85">
        <f t="shared" si="5"/>
        <v>38974254</v>
      </c>
      <c r="E106" s="85">
        <v>33256323</v>
      </c>
      <c r="F106" s="8">
        <v>5717931</v>
      </c>
      <c r="G106" s="8">
        <v>0</v>
      </c>
      <c r="J106" s="33"/>
      <c r="K106" s="88"/>
      <c r="L106" s="3">
        <v>38974254</v>
      </c>
      <c r="M106" s="88">
        <f t="shared" si="6"/>
        <v>0</v>
      </c>
    </row>
    <row r="107" spans="1:13" ht="12" customHeight="1" x14ac:dyDescent="0.2">
      <c r="A107" s="58">
        <v>98</v>
      </c>
      <c r="B107" s="10" t="s">
        <v>194</v>
      </c>
      <c r="C107" s="11" t="s">
        <v>195</v>
      </c>
      <c r="D107" s="85">
        <f t="shared" si="5"/>
        <v>51622062</v>
      </c>
      <c r="E107" s="85">
        <v>46716246</v>
      </c>
      <c r="F107" s="8">
        <v>4905816</v>
      </c>
      <c r="G107" s="8">
        <v>0</v>
      </c>
      <c r="J107" s="33"/>
      <c r="K107" s="88"/>
      <c r="L107" s="3">
        <v>51622062</v>
      </c>
      <c r="M107" s="88">
        <f t="shared" si="6"/>
        <v>0</v>
      </c>
    </row>
    <row r="108" spans="1:13" ht="12" customHeight="1" x14ac:dyDescent="0.2">
      <c r="A108" s="58">
        <v>99</v>
      </c>
      <c r="B108" s="6" t="s">
        <v>196</v>
      </c>
      <c r="C108" s="7" t="s">
        <v>197</v>
      </c>
      <c r="D108" s="85">
        <f t="shared" si="5"/>
        <v>85341661</v>
      </c>
      <c r="E108" s="85">
        <v>78243481</v>
      </c>
      <c r="F108" s="8">
        <v>7098180</v>
      </c>
      <c r="G108" s="8">
        <v>0</v>
      </c>
      <c r="J108" s="33"/>
      <c r="K108" s="88"/>
      <c r="L108" s="3">
        <v>85341661</v>
      </c>
      <c r="M108" s="88">
        <f t="shared" si="6"/>
        <v>0</v>
      </c>
    </row>
    <row r="109" spans="1:13" ht="12" customHeight="1" x14ac:dyDescent="0.2">
      <c r="A109" s="58">
        <v>100</v>
      </c>
      <c r="B109" s="9" t="s">
        <v>198</v>
      </c>
      <c r="C109" s="7" t="s">
        <v>199</v>
      </c>
      <c r="D109" s="85">
        <f t="shared" si="5"/>
        <v>39730442</v>
      </c>
      <c r="E109" s="85">
        <v>36277318</v>
      </c>
      <c r="F109" s="8">
        <v>3453124</v>
      </c>
      <c r="G109" s="8">
        <v>0</v>
      </c>
      <c r="J109" s="33"/>
      <c r="K109" s="88"/>
      <c r="L109" s="3">
        <v>39730442</v>
      </c>
      <c r="M109" s="88">
        <f t="shared" si="6"/>
        <v>0</v>
      </c>
    </row>
    <row r="110" spans="1:13" ht="12" customHeight="1" x14ac:dyDescent="0.2">
      <c r="A110" s="58">
        <v>101</v>
      </c>
      <c r="B110" s="6" t="s">
        <v>200</v>
      </c>
      <c r="C110" s="11" t="s">
        <v>201</v>
      </c>
      <c r="D110" s="85">
        <f t="shared" si="5"/>
        <v>1169722</v>
      </c>
      <c r="E110" s="85">
        <v>0</v>
      </c>
      <c r="F110" s="8">
        <v>1169722</v>
      </c>
      <c r="G110" s="8">
        <v>0</v>
      </c>
      <c r="J110" s="33"/>
      <c r="K110" s="88"/>
      <c r="L110" s="3">
        <v>1169722</v>
      </c>
      <c r="M110" s="88">
        <f t="shared" si="6"/>
        <v>0</v>
      </c>
    </row>
    <row r="111" spans="1:13" ht="12" customHeight="1" x14ac:dyDescent="0.2">
      <c r="A111" s="58">
        <v>102</v>
      </c>
      <c r="B111" s="6" t="s">
        <v>202</v>
      </c>
      <c r="C111" s="7" t="s">
        <v>203</v>
      </c>
      <c r="D111" s="85">
        <f t="shared" si="5"/>
        <v>0</v>
      </c>
      <c r="E111" s="85">
        <v>0</v>
      </c>
      <c r="F111" s="8">
        <v>0</v>
      </c>
      <c r="G111" s="8">
        <v>0</v>
      </c>
      <c r="J111" s="33"/>
      <c r="K111" s="88"/>
      <c r="L111" s="3">
        <v>0</v>
      </c>
      <c r="M111" s="88">
        <f t="shared" si="6"/>
        <v>0</v>
      </c>
    </row>
    <row r="112" spans="1:13" ht="12" customHeight="1" x14ac:dyDescent="0.2">
      <c r="A112" s="58">
        <v>103</v>
      </c>
      <c r="B112" s="10" t="s">
        <v>204</v>
      </c>
      <c r="C112" s="11" t="s">
        <v>205</v>
      </c>
      <c r="D112" s="85">
        <f t="shared" si="5"/>
        <v>394971</v>
      </c>
      <c r="E112" s="85">
        <v>0</v>
      </c>
      <c r="F112" s="8">
        <v>394971</v>
      </c>
      <c r="G112" s="8">
        <v>0</v>
      </c>
      <c r="J112" s="33"/>
      <c r="K112" s="88"/>
      <c r="L112" s="3">
        <v>394971</v>
      </c>
      <c r="M112" s="88">
        <f t="shared" si="6"/>
        <v>0</v>
      </c>
    </row>
    <row r="113" spans="1:13" ht="12" customHeight="1" x14ac:dyDescent="0.2">
      <c r="A113" s="58">
        <v>104</v>
      </c>
      <c r="B113" s="10" t="s">
        <v>206</v>
      </c>
      <c r="C113" s="11" t="s">
        <v>207</v>
      </c>
      <c r="D113" s="85">
        <f t="shared" si="5"/>
        <v>0</v>
      </c>
      <c r="E113" s="85">
        <v>0</v>
      </c>
      <c r="F113" s="8">
        <v>0</v>
      </c>
      <c r="G113" s="8">
        <v>0</v>
      </c>
      <c r="J113" s="33"/>
      <c r="K113" s="88"/>
      <c r="L113" s="3">
        <v>0</v>
      </c>
      <c r="M113" s="88">
        <f t="shared" si="6"/>
        <v>0</v>
      </c>
    </row>
    <row r="114" spans="1:13" ht="12" customHeight="1" x14ac:dyDescent="0.2">
      <c r="A114" s="58">
        <v>105</v>
      </c>
      <c r="B114" s="10" t="s">
        <v>208</v>
      </c>
      <c r="C114" s="11" t="s">
        <v>209</v>
      </c>
      <c r="D114" s="85">
        <f t="shared" si="5"/>
        <v>0</v>
      </c>
      <c r="E114" s="85">
        <v>0</v>
      </c>
      <c r="F114" s="8">
        <v>0</v>
      </c>
      <c r="G114" s="8">
        <v>0</v>
      </c>
      <c r="J114" s="33"/>
      <c r="K114" s="88"/>
      <c r="L114" s="3">
        <v>0</v>
      </c>
      <c r="M114" s="88">
        <f t="shared" si="6"/>
        <v>0</v>
      </c>
    </row>
    <row r="115" spans="1:13" ht="12" customHeight="1" x14ac:dyDescent="0.2">
      <c r="A115" s="58">
        <v>106</v>
      </c>
      <c r="B115" s="10" t="s">
        <v>210</v>
      </c>
      <c r="C115" s="11" t="s">
        <v>211</v>
      </c>
      <c r="D115" s="85">
        <f t="shared" si="5"/>
        <v>0</v>
      </c>
      <c r="E115" s="85">
        <v>0</v>
      </c>
      <c r="F115" s="8">
        <v>0</v>
      </c>
      <c r="G115" s="8">
        <v>0</v>
      </c>
      <c r="J115" s="33"/>
      <c r="K115" s="88"/>
      <c r="L115" s="3">
        <v>0</v>
      </c>
      <c r="M115" s="88">
        <f t="shared" si="6"/>
        <v>0</v>
      </c>
    </row>
    <row r="116" spans="1:13" ht="12" customHeight="1" x14ac:dyDescent="0.2">
      <c r="A116" s="58">
        <v>107</v>
      </c>
      <c r="B116" s="10" t="s">
        <v>212</v>
      </c>
      <c r="C116" s="11" t="s">
        <v>213</v>
      </c>
      <c r="D116" s="85">
        <f t="shared" si="5"/>
        <v>0</v>
      </c>
      <c r="E116" s="85">
        <v>0</v>
      </c>
      <c r="F116" s="8">
        <v>0</v>
      </c>
      <c r="G116" s="8">
        <v>0</v>
      </c>
      <c r="J116" s="33"/>
      <c r="K116" s="88"/>
      <c r="L116" s="3">
        <v>0</v>
      </c>
      <c r="M116" s="88">
        <f t="shared" si="6"/>
        <v>0</v>
      </c>
    </row>
    <row r="117" spans="1:13" ht="12" customHeight="1" x14ac:dyDescent="0.2">
      <c r="A117" s="58">
        <v>108</v>
      </c>
      <c r="B117" s="10" t="s">
        <v>214</v>
      </c>
      <c r="C117" s="11" t="s">
        <v>215</v>
      </c>
      <c r="D117" s="85">
        <f t="shared" si="5"/>
        <v>4921949</v>
      </c>
      <c r="E117" s="85">
        <v>0</v>
      </c>
      <c r="F117" s="8">
        <v>4921949</v>
      </c>
      <c r="G117" s="8">
        <v>0</v>
      </c>
      <c r="J117" s="33"/>
      <c r="K117" s="88"/>
      <c r="L117" s="3">
        <v>4921949</v>
      </c>
      <c r="M117" s="88">
        <f t="shared" si="6"/>
        <v>0</v>
      </c>
    </row>
    <row r="118" spans="1:13" ht="12" customHeight="1" x14ac:dyDescent="0.2">
      <c r="A118" s="58">
        <v>109</v>
      </c>
      <c r="B118" s="16" t="s">
        <v>216</v>
      </c>
      <c r="C118" s="17" t="s">
        <v>217</v>
      </c>
      <c r="D118" s="85">
        <f t="shared" si="5"/>
        <v>0</v>
      </c>
      <c r="E118" s="85">
        <v>0</v>
      </c>
      <c r="F118" s="8">
        <v>0</v>
      </c>
      <c r="G118" s="8">
        <v>0</v>
      </c>
      <c r="J118" s="33"/>
      <c r="K118" s="88"/>
      <c r="L118" s="3">
        <v>0</v>
      </c>
      <c r="M118" s="88">
        <f t="shared" si="6"/>
        <v>0</v>
      </c>
    </row>
    <row r="119" spans="1:13" ht="12" customHeight="1" x14ac:dyDescent="0.2">
      <c r="A119" s="58">
        <v>110</v>
      </c>
      <c r="B119" s="16" t="s">
        <v>361</v>
      </c>
      <c r="C119" s="17" t="s">
        <v>321</v>
      </c>
      <c r="D119" s="85">
        <f t="shared" si="5"/>
        <v>200001</v>
      </c>
      <c r="E119" s="85">
        <v>0</v>
      </c>
      <c r="F119" s="8">
        <v>200001</v>
      </c>
      <c r="G119" s="8">
        <v>0</v>
      </c>
      <c r="J119" s="33"/>
      <c r="K119" s="88"/>
      <c r="L119" s="3">
        <v>200001</v>
      </c>
      <c r="M119" s="88">
        <f t="shared" si="6"/>
        <v>0</v>
      </c>
    </row>
    <row r="120" spans="1:13" ht="12" customHeight="1" x14ac:dyDescent="0.2">
      <c r="A120" s="58">
        <v>111</v>
      </c>
      <c r="B120" s="9" t="s">
        <v>218</v>
      </c>
      <c r="C120" s="7" t="s">
        <v>219</v>
      </c>
      <c r="D120" s="85">
        <f t="shared" si="5"/>
        <v>0</v>
      </c>
      <c r="E120" s="85">
        <v>0</v>
      </c>
      <c r="F120" s="8">
        <v>0</v>
      </c>
      <c r="G120" s="8">
        <v>0</v>
      </c>
      <c r="J120" s="33"/>
      <c r="K120" s="88"/>
      <c r="L120" s="3">
        <v>0</v>
      </c>
      <c r="M120" s="88">
        <f t="shared" si="6"/>
        <v>0</v>
      </c>
    </row>
    <row r="121" spans="1:13" ht="12" customHeight="1" x14ac:dyDescent="0.2">
      <c r="A121" s="58">
        <v>112</v>
      </c>
      <c r="B121" s="10" t="s">
        <v>220</v>
      </c>
      <c r="C121" s="11" t="s">
        <v>221</v>
      </c>
      <c r="D121" s="85">
        <f t="shared" si="5"/>
        <v>0</v>
      </c>
      <c r="E121" s="85">
        <v>0</v>
      </c>
      <c r="F121" s="8">
        <v>0</v>
      </c>
      <c r="G121" s="8">
        <v>0</v>
      </c>
      <c r="J121" s="33"/>
      <c r="K121" s="88"/>
      <c r="L121" s="3">
        <v>0</v>
      </c>
      <c r="M121" s="88">
        <f t="shared" si="6"/>
        <v>0</v>
      </c>
    </row>
    <row r="122" spans="1:13" ht="12" customHeight="1" x14ac:dyDescent="0.2">
      <c r="A122" s="58">
        <v>113</v>
      </c>
      <c r="B122" s="6" t="s">
        <v>222</v>
      </c>
      <c r="C122" s="18" t="s">
        <v>223</v>
      </c>
      <c r="D122" s="85">
        <f t="shared" si="5"/>
        <v>0</v>
      </c>
      <c r="E122" s="85">
        <v>0</v>
      </c>
      <c r="F122" s="8">
        <v>0</v>
      </c>
      <c r="G122" s="8">
        <v>0</v>
      </c>
      <c r="J122" s="33"/>
      <c r="K122" s="88"/>
      <c r="L122" s="3">
        <v>0</v>
      </c>
      <c r="M122" s="88">
        <f t="shared" si="6"/>
        <v>0</v>
      </c>
    </row>
    <row r="123" spans="1:13" ht="12" customHeight="1" x14ac:dyDescent="0.2">
      <c r="A123" s="58">
        <v>114</v>
      </c>
      <c r="B123" s="10" t="s">
        <v>224</v>
      </c>
      <c r="C123" s="11" t="s">
        <v>225</v>
      </c>
      <c r="D123" s="85">
        <f t="shared" si="5"/>
        <v>0</v>
      </c>
      <c r="E123" s="85">
        <v>0</v>
      </c>
      <c r="F123" s="8">
        <v>0</v>
      </c>
      <c r="G123" s="8">
        <v>0</v>
      </c>
      <c r="J123" s="33"/>
      <c r="K123" s="88"/>
      <c r="L123" s="3">
        <v>0</v>
      </c>
      <c r="M123" s="88">
        <f t="shared" si="6"/>
        <v>0</v>
      </c>
    </row>
    <row r="124" spans="1:13" ht="12" customHeight="1" x14ac:dyDescent="0.2">
      <c r="A124" s="58">
        <v>115</v>
      </c>
      <c r="B124" s="10" t="s">
        <v>226</v>
      </c>
      <c r="C124" s="11" t="s">
        <v>227</v>
      </c>
      <c r="D124" s="85">
        <f t="shared" si="5"/>
        <v>0</v>
      </c>
      <c r="E124" s="85">
        <v>0</v>
      </c>
      <c r="F124" s="8">
        <v>0</v>
      </c>
      <c r="G124" s="8">
        <v>0</v>
      </c>
      <c r="J124" s="33"/>
      <c r="K124" s="88"/>
      <c r="L124" s="3">
        <v>0</v>
      </c>
      <c r="M124" s="88">
        <f t="shared" si="6"/>
        <v>0</v>
      </c>
    </row>
    <row r="125" spans="1:13" ht="12" customHeight="1" x14ac:dyDescent="0.2">
      <c r="A125" s="58">
        <v>116</v>
      </c>
      <c r="B125" s="9" t="s">
        <v>228</v>
      </c>
      <c r="C125" s="11" t="s">
        <v>229</v>
      </c>
      <c r="D125" s="85">
        <f t="shared" si="5"/>
        <v>0</v>
      </c>
      <c r="E125" s="85">
        <v>0</v>
      </c>
      <c r="F125" s="8">
        <v>0</v>
      </c>
      <c r="G125" s="8">
        <v>0</v>
      </c>
      <c r="J125" s="33"/>
      <c r="K125" s="88"/>
      <c r="L125" s="3">
        <v>0</v>
      </c>
      <c r="M125" s="88">
        <f t="shared" si="6"/>
        <v>0</v>
      </c>
    </row>
    <row r="126" spans="1:13" ht="12" customHeight="1" x14ac:dyDescent="0.2">
      <c r="A126" s="58">
        <v>117</v>
      </c>
      <c r="B126" s="9" t="s">
        <v>230</v>
      </c>
      <c r="C126" s="11" t="s">
        <v>231</v>
      </c>
      <c r="D126" s="85">
        <f t="shared" si="5"/>
        <v>0</v>
      </c>
      <c r="E126" s="85">
        <v>0</v>
      </c>
      <c r="F126" s="8">
        <v>0</v>
      </c>
      <c r="G126" s="8">
        <v>0</v>
      </c>
      <c r="J126" s="33"/>
      <c r="K126" s="88"/>
      <c r="L126" s="3">
        <v>0</v>
      </c>
      <c r="M126" s="88">
        <f t="shared" si="6"/>
        <v>0</v>
      </c>
    </row>
    <row r="127" spans="1:13" ht="12" customHeight="1" x14ac:dyDescent="0.2">
      <c r="A127" s="58">
        <v>118</v>
      </c>
      <c r="B127" s="9" t="s">
        <v>232</v>
      </c>
      <c r="C127" s="11" t="s">
        <v>233</v>
      </c>
      <c r="D127" s="85">
        <f t="shared" si="5"/>
        <v>0</v>
      </c>
      <c r="E127" s="85">
        <v>0</v>
      </c>
      <c r="F127" s="8">
        <v>0</v>
      </c>
      <c r="G127" s="8">
        <v>0</v>
      </c>
      <c r="J127" s="33"/>
      <c r="K127" s="88"/>
      <c r="L127" s="3">
        <v>0</v>
      </c>
      <c r="M127" s="88">
        <f t="shared" si="6"/>
        <v>0</v>
      </c>
    </row>
    <row r="128" spans="1:13" ht="12" customHeight="1" x14ac:dyDescent="0.2">
      <c r="A128" s="58">
        <v>119</v>
      </c>
      <c r="B128" s="6" t="s">
        <v>234</v>
      </c>
      <c r="C128" s="7" t="s">
        <v>235</v>
      </c>
      <c r="D128" s="85">
        <f t="shared" si="5"/>
        <v>417758</v>
      </c>
      <c r="E128" s="85">
        <v>0</v>
      </c>
      <c r="F128" s="8">
        <v>417758</v>
      </c>
      <c r="G128" s="8">
        <v>0</v>
      </c>
      <c r="J128" s="33"/>
      <c r="K128" s="88"/>
      <c r="L128" s="3">
        <v>417758</v>
      </c>
      <c r="M128" s="88">
        <f t="shared" si="6"/>
        <v>0</v>
      </c>
    </row>
    <row r="129" spans="1:13" ht="12" customHeight="1" x14ac:dyDescent="0.2">
      <c r="A129" s="58">
        <v>120</v>
      </c>
      <c r="B129" s="9" t="s">
        <v>236</v>
      </c>
      <c r="C129" s="7" t="s">
        <v>237</v>
      </c>
      <c r="D129" s="85">
        <f t="shared" si="5"/>
        <v>0</v>
      </c>
      <c r="E129" s="85">
        <v>0</v>
      </c>
      <c r="F129" s="8">
        <v>0</v>
      </c>
      <c r="G129" s="8">
        <v>0</v>
      </c>
      <c r="J129" s="33"/>
      <c r="K129" s="88"/>
      <c r="L129" s="3">
        <v>0</v>
      </c>
      <c r="M129" s="88">
        <f t="shared" si="6"/>
        <v>0</v>
      </c>
    </row>
    <row r="130" spans="1:13" ht="12" customHeight="1" x14ac:dyDescent="0.2">
      <c r="A130" s="58">
        <v>121</v>
      </c>
      <c r="B130" s="10" t="s">
        <v>238</v>
      </c>
      <c r="C130" s="11" t="s">
        <v>239</v>
      </c>
      <c r="D130" s="85">
        <f t="shared" si="5"/>
        <v>1845731</v>
      </c>
      <c r="E130" s="85">
        <v>0</v>
      </c>
      <c r="F130" s="8">
        <v>1845731</v>
      </c>
      <c r="G130" s="8">
        <v>0</v>
      </c>
      <c r="J130" s="33"/>
      <c r="K130" s="88"/>
      <c r="L130" s="3">
        <v>1845731</v>
      </c>
      <c r="M130" s="88">
        <f t="shared" si="6"/>
        <v>0</v>
      </c>
    </row>
    <row r="131" spans="1:13" ht="12" customHeight="1" x14ac:dyDescent="0.2">
      <c r="A131" s="58">
        <v>122</v>
      </c>
      <c r="B131" s="10" t="s">
        <v>240</v>
      </c>
      <c r="C131" s="11" t="s">
        <v>241</v>
      </c>
      <c r="D131" s="85">
        <f t="shared" si="5"/>
        <v>0</v>
      </c>
      <c r="E131" s="85">
        <v>0</v>
      </c>
      <c r="F131" s="8">
        <v>0</v>
      </c>
      <c r="G131" s="8">
        <v>0</v>
      </c>
      <c r="J131" s="33"/>
      <c r="K131" s="88"/>
      <c r="L131" s="3">
        <v>0</v>
      </c>
      <c r="M131" s="88">
        <f t="shared" si="6"/>
        <v>0</v>
      </c>
    </row>
    <row r="132" spans="1:13" ht="12" customHeight="1" x14ac:dyDescent="0.2">
      <c r="A132" s="58">
        <v>123</v>
      </c>
      <c r="B132" s="10" t="s">
        <v>242</v>
      </c>
      <c r="C132" s="11" t="s">
        <v>322</v>
      </c>
      <c r="D132" s="85">
        <f t="shared" si="5"/>
        <v>94514039</v>
      </c>
      <c r="E132" s="85">
        <v>0</v>
      </c>
      <c r="F132" s="8">
        <v>94514039</v>
      </c>
      <c r="G132" s="8">
        <v>0</v>
      </c>
      <c r="J132" s="33"/>
      <c r="K132" s="88"/>
      <c r="L132" s="3">
        <v>94514039</v>
      </c>
      <c r="M132" s="88">
        <f t="shared" si="6"/>
        <v>0</v>
      </c>
    </row>
    <row r="133" spans="1:13" ht="12" customHeight="1" x14ac:dyDescent="0.2">
      <c r="A133" s="58">
        <v>124</v>
      </c>
      <c r="B133" s="10" t="s">
        <v>243</v>
      </c>
      <c r="C133" s="11" t="s">
        <v>244</v>
      </c>
      <c r="D133" s="85">
        <f t="shared" si="5"/>
        <v>208512482</v>
      </c>
      <c r="E133" s="85">
        <v>0</v>
      </c>
      <c r="F133" s="8">
        <v>168907700</v>
      </c>
      <c r="G133" s="8">
        <v>39604782</v>
      </c>
      <c r="J133" s="33"/>
      <c r="K133" s="88"/>
      <c r="L133" s="3">
        <v>208512482</v>
      </c>
      <c r="M133" s="88">
        <f t="shared" si="6"/>
        <v>0</v>
      </c>
    </row>
    <row r="134" spans="1:13" ht="12" customHeight="1" x14ac:dyDescent="0.2">
      <c r="A134" s="58">
        <v>125</v>
      </c>
      <c r="B134" s="10" t="s">
        <v>245</v>
      </c>
      <c r="C134" s="11" t="s">
        <v>246</v>
      </c>
      <c r="D134" s="85">
        <f t="shared" si="5"/>
        <v>31213210</v>
      </c>
      <c r="E134" s="85">
        <v>0</v>
      </c>
      <c r="F134" s="8">
        <v>31213210</v>
      </c>
      <c r="G134" s="8">
        <v>0</v>
      </c>
      <c r="J134" s="33"/>
      <c r="K134" s="88"/>
      <c r="L134" s="3">
        <v>31213210</v>
      </c>
      <c r="M134" s="88">
        <f t="shared" si="6"/>
        <v>0</v>
      </c>
    </row>
    <row r="135" spans="1:13" ht="12" customHeight="1" x14ac:dyDescent="0.2">
      <c r="A135" s="58">
        <v>126</v>
      </c>
      <c r="B135" s="6" t="s">
        <v>247</v>
      </c>
      <c r="C135" s="7" t="s">
        <v>248</v>
      </c>
      <c r="D135" s="85">
        <f t="shared" si="5"/>
        <v>49349524</v>
      </c>
      <c r="E135" s="85">
        <v>0</v>
      </c>
      <c r="F135" s="8">
        <v>49349524</v>
      </c>
      <c r="G135" s="8">
        <v>0</v>
      </c>
      <c r="J135" s="33"/>
      <c r="K135" s="88"/>
      <c r="L135" s="3">
        <v>49349524</v>
      </c>
      <c r="M135" s="88">
        <f t="shared" si="6"/>
        <v>0</v>
      </c>
    </row>
    <row r="136" spans="1:13" ht="12" customHeight="1" x14ac:dyDescent="0.2">
      <c r="A136" s="58">
        <v>127</v>
      </c>
      <c r="B136" s="10" t="s">
        <v>249</v>
      </c>
      <c r="C136" s="11" t="s">
        <v>250</v>
      </c>
      <c r="D136" s="85">
        <f t="shared" si="5"/>
        <v>1844640</v>
      </c>
      <c r="E136" s="85">
        <v>0</v>
      </c>
      <c r="F136" s="8">
        <v>1844640</v>
      </c>
      <c r="G136" s="8">
        <v>0</v>
      </c>
      <c r="J136" s="33"/>
      <c r="K136" s="88"/>
      <c r="L136" s="3">
        <v>1844640</v>
      </c>
      <c r="M136" s="88">
        <f t="shared" si="6"/>
        <v>0</v>
      </c>
    </row>
    <row r="137" spans="1:13" ht="12" customHeight="1" x14ac:dyDescent="0.2">
      <c r="A137" s="58">
        <v>128</v>
      </c>
      <c r="B137" s="6" t="s">
        <v>251</v>
      </c>
      <c r="C137" s="11" t="s">
        <v>323</v>
      </c>
      <c r="D137" s="85">
        <f t="shared" si="5"/>
        <v>21804946</v>
      </c>
      <c r="E137" s="85">
        <v>0</v>
      </c>
      <c r="F137" s="8">
        <v>21804946</v>
      </c>
      <c r="G137" s="8">
        <v>0</v>
      </c>
      <c r="J137" s="33"/>
      <c r="K137" s="88"/>
      <c r="L137" s="3">
        <v>21804946</v>
      </c>
      <c r="M137" s="88">
        <f t="shared" si="6"/>
        <v>0</v>
      </c>
    </row>
    <row r="138" spans="1:13" ht="12" customHeight="1" x14ac:dyDescent="0.2">
      <c r="A138" s="58">
        <v>129</v>
      </c>
      <c r="B138" s="12" t="s">
        <v>252</v>
      </c>
      <c r="C138" s="13" t="s">
        <v>253</v>
      </c>
      <c r="D138" s="85">
        <f t="shared" si="5"/>
        <v>15337651</v>
      </c>
      <c r="E138" s="85">
        <v>0</v>
      </c>
      <c r="F138" s="8">
        <v>15337651</v>
      </c>
      <c r="G138" s="8">
        <v>0</v>
      </c>
      <c r="J138" s="33"/>
      <c r="K138" s="88"/>
      <c r="L138" s="3">
        <v>15337651</v>
      </c>
      <c r="M138" s="88">
        <f t="shared" si="6"/>
        <v>0</v>
      </c>
    </row>
    <row r="139" spans="1:13" ht="12" customHeight="1" x14ac:dyDescent="0.2">
      <c r="A139" s="58">
        <v>130</v>
      </c>
      <c r="B139" s="10" t="s">
        <v>254</v>
      </c>
      <c r="C139" s="11" t="s">
        <v>255</v>
      </c>
      <c r="D139" s="85">
        <f t="shared" ref="D139:D146" si="7">E139+F139+G139</f>
        <v>34594684</v>
      </c>
      <c r="E139" s="85">
        <v>0</v>
      </c>
      <c r="F139" s="8">
        <v>34594684</v>
      </c>
      <c r="G139" s="8">
        <v>0</v>
      </c>
      <c r="J139" s="33"/>
      <c r="K139" s="88"/>
      <c r="L139" s="3">
        <v>34594684</v>
      </c>
      <c r="M139" s="88">
        <f t="shared" ref="M139:M146" si="8">L139-D139</f>
        <v>0</v>
      </c>
    </row>
    <row r="140" spans="1:13" ht="12" customHeight="1" x14ac:dyDescent="0.2">
      <c r="A140" s="58">
        <v>131</v>
      </c>
      <c r="B140" s="10" t="s">
        <v>256</v>
      </c>
      <c r="C140" s="11" t="s">
        <v>257</v>
      </c>
      <c r="D140" s="85">
        <f t="shared" si="7"/>
        <v>13871086</v>
      </c>
      <c r="E140" s="85">
        <v>0</v>
      </c>
      <c r="F140" s="8">
        <v>13871086</v>
      </c>
      <c r="G140" s="8">
        <v>0</v>
      </c>
      <c r="J140" s="33"/>
      <c r="K140" s="88"/>
      <c r="L140" s="3">
        <v>13871086</v>
      </c>
      <c r="M140" s="88">
        <f t="shared" si="8"/>
        <v>0</v>
      </c>
    </row>
    <row r="141" spans="1:13" ht="12" customHeight="1" x14ac:dyDescent="0.2">
      <c r="A141" s="58">
        <v>132</v>
      </c>
      <c r="B141" s="10" t="s">
        <v>258</v>
      </c>
      <c r="C141" s="11" t="s">
        <v>259</v>
      </c>
      <c r="D141" s="85">
        <f t="shared" si="7"/>
        <v>22153360</v>
      </c>
      <c r="E141" s="85">
        <v>0</v>
      </c>
      <c r="F141" s="8">
        <v>22153360</v>
      </c>
      <c r="G141" s="8">
        <v>0</v>
      </c>
      <c r="J141" s="33"/>
      <c r="K141" s="88"/>
      <c r="L141" s="3">
        <v>22153360</v>
      </c>
      <c r="M141" s="88">
        <f t="shared" si="8"/>
        <v>0</v>
      </c>
    </row>
    <row r="142" spans="1:13" ht="12" customHeight="1" x14ac:dyDescent="0.2">
      <c r="A142" s="58">
        <v>133</v>
      </c>
      <c r="B142" s="12" t="s">
        <v>260</v>
      </c>
      <c r="C142" s="13" t="s">
        <v>324</v>
      </c>
      <c r="D142" s="85">
        <f t="shared" si="7"/>
        <v>87538578</v>
      </c>
      <c r="E142" s="85">
        <v>83634456</v>
      </c>
      <c r="F142" s="8">
        <v>3904122</v>
      </c>
      <c r="G142" s="8">
        <v>0</v>
      </c>
      <c r="J142" s="33"/>
      <c r="K142" s="88"/>
      <c r="L142" s="3">
        <v>87538578</v>
      </c>
      <c r="M142" s="88">
        <f t="shared" si="8"/>
        <v>0</v>
      </c>
    </row>
    <row r="143" spans="1:13" ht="12" customHeight="1" x14ac:dyDescent="0.2">
      <c r="A143" s="58">
        <v>134</v>
      </c>
      <c r="B143" s="9" t="s">
        <v>261</v>
      </c>
      <c r="C143" s="13" t="s">
        <v>262</v>
      </c>
      <c r="D143" s="85">
        <f t="shared" si="7"/>
        <v>197854775</v>
      </c>
      <c r="E143" s="85">
        <v>183102526</v>
      </c>
      <c r="F143" s="8">
        <v>14752249</v>
      </c>
      <c r="G143" s="8">
        <v>0</v>
      </c>
      <c r="J143" s="33"/>
      <c r="K143" s="88"/>
      <c r="L143" s="3">
        <v>197854775</v>
      </c>
      <c r="M143" s="88">
        <f t="shared" si="8"/>
        <v>0</v>
      </c>
    </row>
    <row r="144" spans="1:13" ht="12" customHeight="1" x14ac:dyDescent="0.2">
      <c r="A144" s="58">
        <v>135</v>
      </c>
      <c r="B144" s="10" t="s">
        <v>263</v>
      </c>
      <c r="C144" s="11" t="s">
        <v>264</v>
      </c>
      <c r="D144" s="85">
        <f t="shared" si="7"/>
        <v>8706688</v>
      </c>
      <c r="E144" s="85">
        <v>0</v>
      </c>
      <c r="F144" s="8">
        <v>8706688</v>
      </c>
      <c r="G144" s="8">
        <v>0</v>
      </c>
      <c r="J144" s="33"/>
      <c r="K144" s="88"/>
      <c r="L144" s="3">
        <v>8706688</v>
      </c>
      <c r="M144" s="88">
        <f t="shared" si="8"/>
        <v>0</v>
      </c>
    </row>
    <row r="145" spans="1:13" ht="12" customHeight="1" x14ac:dyDescent="0.2">
      <c r="A145" s="58">
        <v>136</v>
      </c>
      <c r="B145" s="6" t="s">
        <v>265</v>
      </c>
      <c r="C145" s="7" t="s">
        <v>266</v>
      </c>
      <c r="D145" s="85">
        <f t="shared" si="7"/>
        <v>10616237</v>
      </c>
      <c r="E145" s="85">
        <v>0</v>
      </c>
      <c r="F145" s="8">
        <v>10616237</v>
      </c>
      <c r="G145" s="8">
        <v>0</v>
      </c>
      <c r="J145" s="33"/>
      <c r="K145" s="88"/>
      <c r="L145" s="3">
        <v>10616237</v>
      </c>
      <c r="M145" s="88">
        <f t="shared" si="8"/>
        <v>0</v>
      </c>
    </row>
    <row r="146" spans="1:13" ht="12" customHeight="1" x14ac:dyDescent="0.2">
      <c r="A146" s="58">
        <v>137</v>
      </c>
      <c r="B146" s="76" t="s">
        <v>267</v>
      </c>
      <c r="C146" s="69" t="s">
        <v>268</v>
      </c>
      <c r="D146" s="85">
        <f t="shared" si="7"/>
        <v>0</v>
      </c>
      <c r="E146" s="85">
        <v>0</v>
      </c>
      <c r="F146" s="8">
        <v>0</v>
      </c>
      <c r="G146" s="8">
        <v>0</v>
      </c>
      <c r="J146" s="33"/>
      <c r="K146" s="88"/>
      <c r="L146" s="3">
        <v>0</v>
      </c>
      <c r="M146" s="88">
        <f t="shared" si="8"/>
        <v>0</v>
      </c>
    </row>
  </sheetData>
  <mergeCells count="12">
    <mergeCell ref="A7:C7"/>
    <mergeCell ref="A8:C8"/>
    <mergeCell ref="A9:C9"/>
    <mergeCell ref="A1:G1"/>
    <mergeCell ref="E5:E6"/>
    <mergeCell ref="A3:A6"/>
    <mergeCell ref="B3:B6"/>
    <mergeCell ref="C3:C6"/>
    <mergeCell ref="D3:G3"/>
    <mergeCell ref="D4:D6"/>
    <mergeCell ref="E4:G4"/>
    <mergeCell ref="F5:F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5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118" sqref="B118"/>
    </sheetView>
  </sheetViews>
  <sheetFormatPr defaultRowHeight="12" x14ac:dyDescent="0.2"/>
  <cols>
    <col min="1" max="1" width="4.7109375" style="51" customWidth="1"/>
    <col min="2" max="2" width="9.28515625" style="51" customWidth="1"/>
    <col min="3" max="3" width="33.42578125" style="80" customWidth="1"/>
    <col min="4" max="4" width="17.7109375" style="3" customWidth="1"/>
    <col min="5" max="16384" width="9.140625" style="3"/>
  </cols>
  <sheetData>
    <row r="2" spans="1:4" ht="47.25" customHeight="1" x14ac:dyDescent="0.2">
      <c r="A2" s="135" t="s">
        <v>329</v>
      </c>
      <c r="B2" s="135"/>
      <c r="C2" s="135"/>
      <c r="D2" s="135"/>
    </row>
    <row r="3" spans="1:4" x14ac:dyDescent="0.2">
      <c r="C3" s="4"/>
      <c r="D3" s="3" t="s">
        <v>293</v>
      </c>
    </row>
    <row r="4" spans="1:4" s="5" customFormat="1" ht="24.75" customHeight="1" x14ac:dyDescent="0.2">
      <c r="A4" s="194" t="s">
        <v>0</v>
      </c>
      <c r="B4" s="194" t="s">
        <v>1</v>
      </c>
      <c r="C4" s="196" t="s">
        <v>2</v>
      </c>
      <c r="D4" s="198" t="s">
        <v>292</v>
      </c>
    </row>
    <row r="5" spans="1:4" ht="51.75" customHeight="1" x14ac:dyDescent="0.2">
      <c r="A5" s="195"/>
      <c r="B5" s="195"/>
      <c r="C5" s="197"/>
      <c r="D5" s="199"/>
    </row>
    <row r="6" spans="1:4" ht="12" customHeight="1" x14ac:dyDescent="0.2">
      <c r="A6" s="181" t="s">
        <v>270</v>
      </c>
      <c r="B6" s="181"/>
      <c r="C6" s="181"/>
      <c r="D6" s="36">
        <f>D7+D8</f>
        <v>1557000794</v>
      </c>
    </row>
    <row r="7" spans="1:4" ht="12" customHeight="1" x14ac:dyDescent="0.2">
      <c r="A7" s="179" t="s">
        <v>269</v>
      </c>
      <c r="B7" s="172"/>
      <c r="C7" s="180"/>
      <c r="D7" s="22">
        <v>39965536</v>
      </c>
    </row>
    <row r="8" spans="1:4" ht="12" customHeight="1" x14ac:dyDescent="0.2">
      <c r="A8" s="179" t="s">
        <v>313</v>
      </c>
      <c r="B8" s="172"/>
      <c r="C8" s="180"/>
      <c r="D8" s="36">
        <f>SUM(D9:D145)</f>
        <v>1517035258</v>
      </c>
    </row>
    <row r="9" spans="1:4" ht="12" customHeight="1" x14ac:dyDescent="0.2">
      <c r="A9" s="58">
        <v>1</v>
      </c>
      <c r="B9" s="6" t="s">
        <v>3</v>
      </c>
      <c r="C9" s="7" t="s">
        <v>4</v>
      </c>
      <c r="D9" s="22">
        <v>8057952</v>
      </c>
    </row>
    <row r="10" spans="1:4" x14ac:dyDescent="0.2">
      <c r="A10" s="58">
        <v>2</v>
      </c>
      <c r="B10" s="9" t="s">
        <v>5</v>
      </c>
      <c r="C10" s="7" t="s">
        <v>6</v>
      </c>
      <c r="D10" s="8">
        <v>8087704</v>
      </c>
    </row>
    <row r="11" spans="1:4" x14ac:dyDescent="0.2">
      <c r="A11" s="58">
        <v>3</v>
      </c>
      <c r="B11" s="10" t="s">
        <v>7</v>
      </c>
      <c r="C11" s="11" t="s">
        <v>8</v>
      </c>
      <c r="D11" s="8">
        <v>21910547</v>
      </c>
    </row>
    <row r="12" spans="1:4" ht="14.25" customHeight="1" x14ac:dyDescent="0.2">
      <c r="A12" s="58">
        <v>4</v>
      </c>
      <c r="B12" s="6" t="s">
        <v>9</v>
      </c>
      <c r="C12" s="7" t="s">
        <v>10</v>
      </c>
      <c r="D12" s="8">
        <v>8509045</v>
      </c>
    </row>
    <row r="13" spans="1:4" x14ac:dyDescent="0.2">
      <c r="A13" s="58">
        <v>5</v>
      </c>
      <c r="B13" s="6" t="s">
        <v>11</v>
      </c>
      <c r="C13" s="7" t="s">
        <v>12</v>
      </c>
      <c r="D13" s="8">
        <v>9247797</v>
      </c>
    </row>
    <row r="14" spans="1:4" x14ac:dyDescent="0.2">
      <c r="A14" s="58">
        <v>6</v>
      </c>
      <c r="B14" s="10" t="s">
        <v>13</v>
      </c>
      <c r="C14" s="11" t="s">
        <v>14</v>
      </c>
      <c r="D14" s="8">
        <v>61534298</v>
      </c>
    </row>
    <row r="15" spans="1:4" x14ac:dyDescent="0.2">
      <c r="A15" s="58">
        <v>7</v>
      </c>
      <c r="B15" s="12" t="s">
        <v>15</v>
      </c>
      <c r="C15" s="13" t="s">
        <v>16</v>
      </c>
      <c r="D15" s="8">
        <v>23022387</v>
      </c>
    </row>
    <row r="16" spans="1:4" x14ac:dyDescent="0.2">
      <c r="A16" s="58">
        <v>8</v>
      </c>
      <c r="B16" s="10" t="s">
        <v>17</v>
      </c>
      <c r="C16" s="11" t="s">
        <v>18</v>
      </c>
      <c r="D16" s="8">
        <v>9819024</v>
      </c>
    </row>
    <row r="17" spans="1:4" x14ac:dyDescent="0.2">
      <c r="A17" s="58">
        <v>9</v>
      </c>
      <c r="B17" s="10" t="s">
        <v>19</v>
      </c>
      <c r="C17" s="11" t="s">
        <v>20</v>
      </c>
      <c r="D17" s="8">
        <v>8931251</v>
      </c>
    </row>
    <row r="18" spans="1:4" x14ac:dyDescent="0.2">
      <c r="A18" s="58">
        <v>10</v>
      </c>
      <c r="B18" s="10" t="s">
        <v>21</v>
      </c>
      <c r="C18" s="11" t="s">
        <v>22</v>
      </c>
      <c r="D18" s="8">
        <v>10678168</v>
      </c>
    </row>
    <row r="19" spans="1:4" x14ac:dyDescent="0.2">
      <c r="A19" s="58">
        <v>11</v>
      </c>
      <c r="B19" s="10" t="s">
        <v>23</v>
      </c>
      <c r="C19" s="11" t="s">
        <v>24</v>
      </c>
      <c r="D19" s="8">
        <v>9087347</v>
      </c>
    </row>
    <row r="20" spans="1:4" x14ac:dyDescent="0.2">
      <c r="A20" s="58">
        <v>12</v>
      </c>
      <c r="B20" s="10" t="s">
        <v>25</v>
      </c>
      <c r="C20" s="11" t="s">
        <v>26</v>
      </c>
      <c r="D20" s="8">
        <v>17382780</v>
      </c>
    </row>
    <row r="21" spans="1:4" x14ac:dyDescent="0.2">
      <c r="A21" s="58">
        <v>13</v>
      </c>
      <c r="B21" s="90" t="s">
        <v>363</v>
      </c>
      <c r="C21" s="7" t="s">
        <v>362</v>
      </c>
      <c r="D21" s="8">
        <v>0</v>
      </c>
    </row>
    <row r="22" spans="1:4" x14ac:dyDescent="0.2">
      <c r="A22" s="58">
        <v>14</v>
      </c>
      <c r="B22" s="6" t="s">
        <v>27</v>
      </c>
      <c r="C22" s="11" t="s">
        <v>28</v>
      </c>
      <c r="D22" s="8">
        <v>0</v>
      </c>
    </row>
    <row r="23" spans="1:4" x14ac:dyDescent="0.2">
      <c r="A23" s="58">
        <v>15</v>
      </c>
      <c r="B23" s="10" t="s">
        <v>29</v>
      </c>
      <c r="C23" s="11" t="s">
        <v>30</v>
      </c>
      <c r="D23" s="8">
        <v>10988474</v>
      </c>
    </row>
    <row r="24" spans="1:4" x14ac:dyDescent="0.2">
      <c r="A24" s="58">
        <v>16</v>
      </c>
      <c r="B24" s="10" t="s">
        <v>31</v>
      </c>
      <c r="C24" s="11" t="s">
        <v>32</v>
      </c>
      <c r="D24" s="8">
        <v>16251488</v>
      </c>
    </row>
    <row r="25" spans="1:4" x14ac:dyDescent="0.2">
      <c r="A25" s="58">
        <v>17</v>
      </c>
      <c r="B25" s="10" t="s">
        <v>33</v>
      </c>
      <c r="C25" s="11" t="s">
        <v>34</v>
      </c>
      <c r="D25" s="8">
        <v>21959066</v>
      </c>
    </row>
    <row r="26" spans="1:4" x14ac:dyDescent="0.2">
      <c r="A26" s="58">
        <v>18</v>
      </c>
      <c r="B26" s="10" t="s">
        <v>35</v>
      </c>
      <c r="C26" s="11" t="s">
        <v>36</v>
      </c>
      <c r="D26" s="8">
        <v>31178161</v>
      </c>
    </row>
    <row r="27" spans="1:4" x14ac:dyDescent="0.2">
      <c r="A27" s="58">
        <v>19</v>
      </c>
      <c r="B27" s="6" t="s">
        <v>37</v>
      </c>
      <c r="C27" s="7" t="s">
        <v>38</v>
      </c>
      <c r="D27" s="8">
        <v>6543546</v>
      </c>
    </row>
    <row r="28" spans="1:4" x14ac:dyDescent="0.2">
      <c r="A28" s="58">
        <v>20</v>
      </c>
      <c r="B28" s="6" t="s">
        <v>39</v>
      </c>
      <c r="C28" s="7" t="s">
        <v>40</v>
      </c>
      <c r="D28" s="8">
        <v>6038405</v>
      </c>
    </row>
    <row r="29" spans="1:4" x14ac:dyDescent="0.2">
      <c r="A29" s="58">
        <v>21</v>
      </c>
      <c r="B29" s="6" t="s">
        <v>41</v>
      </c>
      <c r="C29" s="7" t="s">
        <v>42</v>
      </c>
      <c r="D29" s="8">
        <v>24780553</v>
      </c>
    </row>
    <row r="30" spans="1:4" x14ac:dyDescent="0.2">
      <c r="A30" s="58">
        <v>22</v>
      </c>
      <c r="B30" s="6" t="s">
        <v>43</v>
      </c>
      <c r="C30" s="7" t="s">
        <v>44</v>
      </c>
      <c r="D30" s="8">
        <v>22314314</v>
      </c>
    </row>
    <row r="31" spans="1:4" x14ac:dyDescent="0.2">
      <c r="A31" s="58">
        <v>23</v>
      </c>
      <c r="B31" s="10" t="s">
        <v>45</v>
      </c>
      <c r="C31" s="11" t="s">
        <v>46</v>
      </c>
      <c r="D31" s="8">
        <v>10470377</v>
      </c>
    </row>
    <row r="32" spans="1:4" ht="12" customHeight="1" x14ac:dyDescent="0.2">
      <c r="A32" s="58">
        <v>24</v>
      </c>
      <c r="B32" s="10" t="s">
        <v>47</v>
      </c>
      <c r="C32" s="11" t="s">
        <v>48</v>
      </c>
      <c r="D32" s="8">
        <v>0</v>
      </c>
    </row>
    <row r="33" spans="1:4" ht="24" x14ac:dyDescent="0.2">
      <c r="A33" s="58">
        <v>25</v>
      </c>
      <c r="B33" s="10" t="s">
        <v>49</v>
      </c>
      <c r="C33" s="11" t="s">
        <v>50</v>
      </c>
      <c r="D33" s="8">
        <v>0</v>
      </c>
    </row>
    <row r="34" spans="1:4" x14ac:dyDescent="0.2">
      <c r="A34" s="58">
        <v>26</v>
      </c>
      <c r="B34" s="6" t="s">
        <v>51</v>
      </c>
      <c r="C34" s="13" t="s">
        <v>52</v>
      </c>
      <c r="D34" s="8">
        <v>41837209</v>
      </c>
    </row>
    <row r="35" spans="1:4" x14ac:dyDescent="0.2">
      <c r="A35" s="58">
        <v>27</v>
      </c>
      <c r="B35" s="10" t="s">
        <v>53</v>
      </c>
      <c r="C35" s="11" t="s">
        <v>54</v>
      </c>
      <c r="D35" s="8">
        <v>29436024</v>
      </c>
    </row>
    <row r="36" spans="1:4" ht="24" customHeight="1" x14ac:dyDescent="0.2">
      <c r="A36" s="58">
        <v>28</v>
      </c>
      <c r="B36" s="10" t="s">
        <v>55</v>
      </c>
      <c r="C36" s="11" t="s">
        <v>56</v>
      </c>
      <c r="D36" s="8">
        <v>19223801</v>
      </c>
    </row>
    <row r="37" spans="1:4" ht="12" customHeight="1" x14ac:dyDescent="0.2">
      <c r="A37" s="58">
        <v>29</v>
      </c>
      <c r="B37" s="9" t="s">
        <v>57</v>
      </c>
      <c r="C37" s="13" t="s">
        <v>58</v>
      </c>
      <c r="D37" s="8">
        <v>7609140</v>
      </c>
    </row>
    <row r="38" spans="1:4" ht="24" x14ac:dyDescent="0.2">
      <c r="A38" s="58">
        <v>30</v>
      </c>
      <c r="B38" s="6" t="s">
        <v>59</v>
      </c>
      <c r="C38" s="7" t="s">
        <v>60</v>
      </c>
      <c r="D38" s="8">
        <v>0</v>
      </c>
    </row>
    <row r="39" spans="1:4" x14ac:dyDescent="0.2">
      <c r="A39" s="58">
        <v>31</v>
      </c>
      <c r="B39" s="10" t="s">
        <v>61</v>
      </c>
      <c r="C39" s="11" t="s">
        <v>62</v>
      </c>
      <c r="D39" s="8">
        <v>2199798</v>
      </c>
    </row>
    <row r="40" spans="1:4" x14ac:dyDescent="0.2">
      <c r="A40" s="58">
        <v>32</v>
      </c>
      <c r="B40" s="9" t="s">
        <v>63</v>
      </c>
      <c r="C40" s="7" t="s">
        <v>64</v>
      </c>
      <c r="D40" s="8">
        <v>32475038</v>
      </c>
    </row>
    <row r="41" spans="1:4" x14ac:dyDescent="0.2">
      <c r="A41" s="58">
        <v>33</v>
      </c>
      <c r="B41" s="12" t="s">
        <v>65</v>
      </c>
      <c r="C41" s="13" t="s">
        <v>66</v>
      </c>
      <c r="D41" s="8">
        <v>37528337</v>
      </c>
    </row>
    <row r="42" spans="1:4" x14ac:dyDescent="0.2">
      <c r="A42" s="58">
        <v>34</v>
      </c>
      <c r="B42" s="9" t="s">
        <v>67</v>
      </c>
      <c r="C42" s="7" t="s">
        <v>68</v>
      </c>
      <c r="D42" s="8">
        <v>10050196</v>
      </c>
    </row>
    <row r="43" spans="1:4" x14ac:dyDescent="0.2">
      <c r="A43" s="58">
        <v>35</v>
      </c>
      <c r="B43" s="10" t="s">
        <v>69</v>
      </c>
      <c r="C43" s="11" t="s">
        <v>70</v>
      </c>
      <c r="D43" s="8">
        <v>30493661</v>
      </c>
    </row>
    <row r="44" spans="1:4" x14ac:dyDescent="0.2">
      <c r="A44" s="58">
        <v>36</v>
      </c>
      <c r="B44" s="9" t="s">
        <v>71</v>
      </c>
      <c r="C44" s="7" t="s">
        <v>72</v>
      </c>
      <c r="D44" s="8">
        <v>10628761</v>
      </c>
    </row>
    <row r="45" spans="1:4" x14ac:dyDescent="0.2">
      <c r="A45" s="58">
        <v>37</v>
      </c>
      <c r="B45" s="6" t="s">
        <v>73</v>
      </c>
      <c r="C45" s="7" t="s">
        <v>74</v>
      </c>
      <c r="D45" s="8">
        <v>32153793</v>
      </c>
    </row>
    <row r="46" spans="1:4" x14ac:dyDescent="0.2">
      <c r="A46" s="58">
        <v>38</v>
      </c>
      <c r="B46" s="14" t="s">
        <v>75</v>
      </c>
      <c r="C46" s="15" t="s">
        <v>76</v>
      </c>
      <c r="D46" s="8">
        <v>10497929</v>
      </c>
    </row>
    <row r="47" spans="1:4" x14ac:dyDescent="0.2">
      <c r="A47" s="58">
        <v>39</v>
      </c>
      <c r="B47" s="6" t="s">
        <v>77</v>
      </c>
      <c r="C47" s="7" t="s">
        <v>78</v>
      </c>
      <c r="D47" s="8">
        <v>7430289</v>
      </c>
    </row>
    <row r="48" spans="1:4" x14ac:dyDescent="0.2">
      <c r="A48" s="58">
        <v>40</v>
      </c>
      <c r="B48" s="12" t="s">
        <v>79</v>
      </c>
      <c r="C48" s="13" t="s">
        <v>80</v>
      </c>
      <c r="D48" s="8">
        <v>12373504</v>
      </c>
    </row>
    <row r="49" spans="1:4" x14ac:dyDescent="0.2">
      <c r="A49" s="58">
        <v>41</v>
      </c>
      <c r="B49" s="10" t="s">
        <v>81</v>
      </c>
      <c r="C49" s="11" t="s">
        <v>82</v>
      </c>
      <c r="D49" s="8">
        <v>5409483</v>
      </c>
    </row>
    <row r="50" spans="1:4" x14ac:dyDescent="0.2">
      <c r="A50" s="58">
        <v>42</v>
      </c>
      <c r="B50" s="9" t="s">
        <v>83</v>
      </c>
      <c r="C50" s="7" t="s">
        <v>84</v>
      </c>
      <c r="D50" s="8">
        <v>5170280</v>
      </c>
    </row>
    <row r="51" spans="1:4" x14ac:dyDescent="0.2">
      <c r="A51" s="58">
        <v>43</v>
      </c>
      <c r="B51" s="10" t="s">
        <v>85</v>
      </c>
      <c r="C51" s="11" t="s">
        <v>86</v>
      </c>
      <c r="D51" s="8">
        <v>40094693</v>
      </c>
    </row>
    <row r="52" spans="1:4" x14ac:dyDescent="0.2">
      <c r="A52" s="58">
        <v>44</v>
      </c>
      <c r="B52" s="6" t="s">
        <v>87</v>
      </c>
      <c r="C52" s="7" t="s">
        <v>88</v>
      </c>
      <c r="D52" s="8">
        <v>10291847</v>
      </c>
    </row>
    <row r="53" spans="1:4" x14ac:dyDescent="0.2">
      <c r="A53" s="58">
        <v>45</v>
      </c>
      <c r="B53" s="6" t="s">
        <v>89</v>
      </c>
      <c r="C53" s="7" t="s">
        <v>90</v>
      </c>
      <c r="D53" s="8">
        <v>27836808</v>
      </c>
    </row>
    <row r="54" spans="1:4" x14ac:dyDescent="0.2">
      <c r="A54" s="58">
        <v>46</v>
      </c>
      <c r="B54" s="10" t="s">
        <v>91</v>
      </c>
      <c r="C54" s="11" t="s">
        <v>92</v>
      </c>
      <c r="D54" s="8">
        <v>8481958</v>
      </c>
    </row>
    <row r="55" spans="1:4" ht="10.5" customHeight="1" x14ac:dyDescent="0.2">
      <c r="A55" s="58">
        <v>47</v>
      </c>
      <c r="B55" s="10" t="s">
        <v>93</v>
      </c>
      <c r="C55" s="11" t="s">
        <v>94</v>
      </c>
      <c r="D55" s="8">
        <v>11661756</v>
      </c>
    </row>
    <row r="56" spans="1:4" x14ac:dyDescent="0.2">
      <c r="A56" s="58">
        <v>48</v>
      </c>
      <c r="B56" s="9" t="s">
        <v>95</v>
      </c>
      <c r="C56" s="7" t="s">
        <v>96</v>
      </c>
      <c r="D56" s="8">
        <v>15509110</v>
      </c>
    </row>
    <row r="57" spans="1:4" x14ac:dyDescent="0.2">
      <c r="A57" s="58">
        <v>49</v>
      </c>
      <c r="B57" s="10" t="s">
        <v>97</v>
      </c>
      <c r="C57" s="11" t="s">
        <v>98</v>
      </c>
      <c r="D57" s="8">
        <v>5517775</v>
      </c>
    </row>
    <row r="58" spans="1:4" x14ac:dyDescent="0.2">
      <c r="A58" s="58">
        <v>50</v>
      </c>
      <c r="B58" s="9" t="s">
        <v>99</v>
      </c>
      <c r="C58" s="7" t="s">
        <v>100</v>
      </c>
      <c r="D58" s="8">
        <v>10798931</v>
      </c>
    </row>
    <row r="59" spans="1:4" ht="10.5" customHeight="1" x14ac:dyDescent="0.2">
      <c r="A59" s="58">
        <v>51</v>
      </c>
      <c r="B59" s="10" t="s">
        <v>101</v>
      </c>
      <c r="C59" s="11" t="s">
        <v>102</v>
      </c>
      <c r="D59" s="8">
        <v>15618368</v>
      </c>
    </row>
    <row r="60" spans="1:4" x14ac:dyDescent="0.2">
      <c r="A60" s="58">
        <v>52</v>
      </c>
      <c r="B60" s="10" t="s">
        <v>103</v>
      </c>
      <c r="C60" s="11" t="s">
        <v>104</v>
      </c>
      <c r="D60" s="8">
        <v>48853415</v>
      </c>
    </row>
    <row r="61" spans="1:4" x14ac:dyDescent="0.2">
      <c r="A61" s="58">
        <v>53</v>
      </c>
      <c r="B61" s="10" t="s">
        <v>105</v>
      </c>
      <c r="C61" s="11" t="s">
        <v>106</v>
      </c>
      <c r="D61" s="8">
        <v>8372082</v>
      </c>
    </row>
    <row r="62" spans="1:4" x14ac:dyDescent="0.2">
      <c r="A62" s="58">
        <v>54</v>
      </c>
      <c r="B62" s="10" t="s">
        <v>107</v>
      </c>
      <c r="C62" s="11" t="s">
        <v>108</v>
      </c>
      <c r="D62" s="8">
        <v>0</v>
      </c>
    </row>
    <row r="63" spans="1:4" x14ac:dyDescent="0.2">
      <c r="A63" s="58">
        <v>55</v>
      </c>
      <c r="B63" s="10" t="s">
        <v>109</v>
      </c>
      <c r="C63" s="11" t="s">
        <v>110</v>
      </c>
      <c r="D63" s="8">
        <v>0</v>
      </c>
    </row>
    <row r="64" spans="1:4" x14ac:dyDescent="0.2">
      <c r="A64" s="58">
        <v>56</v>
      </c>
      <c r="B64" s="10" t="s">
        <v>111</v>
      </c>
      <c r="C64" s="11" t="s">
        <v>112</v>
      </c>
      <c r="D64" s="8">
        <v>6944469</v>
      </c>
    </row>
    <row r="65" spans="1:4" x14ac:dyDescent="0.2">
      <c r="A65" s="58">
        <v>57</v>
      </c>
      <c r="B65" s="9" t="s">
        <v>113</v>
      </c>
      <c r="C65" s="11" t="s">
        <v>114</v>
      </c>
      <c r="D65" s="8">
        <v>5685939</v>
      </c>
    </row>
    <row r="66" spans="1:4" ht="17.25" customHeight="1" x14ac:dyDescent="0.2">
      <c r="A66" s="58">
        <v>58</v>
      </c>
      <c r="B66" s="12" t="s">
        <v>115</v>
      </c>
      <c r="C66" s="13" t="s">
        <v>116</v>
      </c>
      <c r="D66" s="8">
        <v>19714714</v>
      </c>
    </row>
    <row r="67" spans="1:4" ht="15" customHeight="1" x14ac:dyDescent="0.2">
      <c r="A67" s="58">
        <v>59</v>
      </c>
      <c r="B67" s="9" t="s">
        <v>117</v>
      </c>
      <c r="C67" s="11" t="s">
        <v>118</v>
      </c>
      <c r="D67" s="8">
        <v>21177736</v>
      </c>
    </row>
    <row r="68" spans="1:4" ht="16.5" customHeight="1" x14ac:dyDescent="0.2">
      <c r="A68" s="58">
        <v>60</v>
      </c>
      <c r="B68" s="10" t="s">
        <v>119</v>
      </c>
      <c r="C68" s="11" t="s">
        <v>320</v>
      </c>
      <c r="D68" s="8">
        <v>3864255</v>
      </c>
    </row>
    <row r="69" spans="1:4" ht="17.25" customHeight="1" x14ac:dyDescent="0.2">
      <c r="A69" s="58">
        <v>61</v>
      </c>
      <c r="B69" s="6" t="s">
        <v>120</v>
      </c>
      <c r="C69" s="11" t="s">
        <v>121</v>
      </c>
      <c r="D69" s="8">
        <v>0</v>
      </c>
    </row>
    <row r="70" spans="1:4" ht="12.75" customHeight="1" x14ac:dyDescent="0.2">
      <c r="A70" s="58">
        <v>62</v>
      </c>
      <c r="B70" s="6" t="s">
        <v>122</v>
      </c>
      <c r="C70" s="11" t="s">
        <v>123</v>
      </c>
      <c r="D70" s="8">
        <v>6727172</v>
      </c>
    </row>
    <row r="71" spans="1:4" ht="27.75" customHeight="1" x14ac:dyDescent="0.2">
      <c r="A71" s="58">
        <v>63</v>
      </c>
      <c r="B71" s="9" t="s">
        <v>124</v>
      </c>
      <c r="C71" s="11" t="s">
        <v>125</v>
      </c>
      <c r="D71" s="8">
        <v>18643032</v>
      </c>
    </row>
    <row r="72" spans="1:4" x14ac:dyDescent="0.2">
      <c r="A72" s="58">
        <v>64</v>
      </c>
      <c r="B72" s="9" t="s">
        <v>126</v>
      </c>
      <c r="C72" s="7" t="s">
        <v>127</v>
      </c>
      <c r="D72" s="8">
        <v>12155264</v>
      </c>
    </row>
    <row r="73" spans="1:4" x14ac:dyDescent="0.2">
      <c r="A73" s="58">
        <v>65</v>
      </c>
      <c r="B73" s="9" t="s">
        <v>128</v>
      </c>
      <c r="C73" s="11" t="s">
        <v>129</v>
      </c>
      <c r="D73" s="8">
        <v>27544821</v>
      </c>
    </row>
    <row r="74" spans="1:4" ht="24" x14ac:dyDescent="0.2">
      <c r="A74" s="58">
        <v>66</v>
      </c>
      <c r="B74" s="9" t="s">
        <v>130</v>
      </c>
      <c r="C74" s="11" t="s">
        <v>131</v>
      </c>
      <c r="D74" s="8">
        <v>0</v>
      </c>
    </row>
    <row r="75" spans="1:4" ht="24" x14ac:dyDescent="0.2">
      <c r="A75" s="58">
        <v>67</v>
      </c>
      <c r="B75" s="6" t="s">
        <v>132</v>
      </c>
      <c r="C75" s="11" t="s">
        <v>133</v>
      </c>
      <c r="D75" s="8">
        <v>15910712</v>
      </c>
    </row>
    <row r="76" spans="1:4" ht="24" x14ac:dyDescent="0.2">
      <c r="A76" s="58">
        <v>68</v>
      </c>
      <c r="B76" s="9" t="s">
        <v>134</v>
      </c>
      <c r="C76" s="11" t="s">
        <v>135</v>
      </c>
      <c r="D76" s="8">
        <v>0</v>
      </c>
    </row>
    <row r="77" spans="1:4" ht="24" x14ac:dyDescent="0.2">
      <c r="A77" s="58">
        <v>69</v>
      </c>
      <c r="B77" s="9" t="s">
        <v>136</v>
      </c>
      <c r="C77" s="11" t="s">
        <v>137</v>
      </c>
      <c r="D77" s="8">
        <v>0</v>
      </c>
    </row>
    <row r="78" spans="1:4" ht="24" x14ac:dyDescent="0.2">
      <c r="A78" s="58">
        <v>70</v>
      </c>
      <c r="B78" s="6" t="s">
        <v>138</v>
      </c>
      <c r="C78" s="11" t="s">
        <v>139</v>
      </c>
      <c r="D78" s="8">
        <v>0</v>
      </c>
    </row>
    <row r="79" spans="1:4" ht="24" x14ac:dyDescent="0.2">
      <c r="A79" s="58">
        <v>71</v>
      </c>
      <c r="B79" s="6" t="s">
        <v>140</v>
      </c>
      <c r="C79" s="11" t="s">
        <v>141</v>
      </c>
      <c r="D79" s="8">
        <v>0</v>
      </c>
    </row>
    <row r="80" spans="1:4" ht="24" x14ac:dyDescent="0.2">
      <c r="A80" s="58">
        <v>72</v>
      </c>
      <c r="B80" s="6" t="s">
        <v>142</v>
      </c>
      <c r="C80" s="11" t="s">
        <v>143</v>
      </c>
      <c r="D80" s="8">
        <v>0</v>
      </c>
    </row>
    <row r="81" spans="1:4" x14ac:dyDescent="0.2">
      <c r="A81" s="58">
        <v>73</v>
      </c>
      <c r="B81" s="10" t="s">
        <v>144</v>
      </c>
      <c r="C81" s="11" t="s">
        <v>145</v>
      </c>
      <c r="D81" s="8">
        <v>25826005</v>
      </c>
    </row>
    <row r="82" spans="1:4" x14ac:dyDescent="0.2">
      <c r="A82" s="58">
        <v>74</v>
      </c>
      <c r="B82" s="6" t="s">
        <v>146</v>
      </c>
      <c r="C82" s="11" t="s">
        <v>147</v>
      </c>
      <c r="D82" s="8">
        <v>55203912</v>
      </c>
    </row>
    <row r="83" spans="1:4" x14ac:dyDescent="0.2">
      <c r="A83" s="58">
        <v>75</v>
      </c>
      <c r="B83" s="10" t="s">
        <v>148</v>
      </c>
      <c r="C83" s="11" t="s">
        <v>149</v>
      </c>
      <c r="D83" s="8">
        <v>50311259</v>
      </c>
    </row>
    <row r="84" spans="1:4" x14ac:dyDescent="0.2">
      <c r="A84" s="58">
        <v>76</v>
      </c>
      <c r="B84" s="12" t="s">
        <v>150</v>
      </c>
      <c r="C84" s="13" t="s">
        <v>151</v>
      </c>
      <c r="D84" s="8">
        <v>6103194</v>
      </c>
    </row>
    <row r="85" spans="1:4" x14ac:dyDescent="0.2">
      <c r="A85" s="58">
        <v>77</v>
      </c>
      <c r="B85" s="6" t="s">
        <v>152</v>
      </c>
      <c r="C85" s="11" t="s">
        <v>153</v>
      </c>
      <c r="D85" s="8">
        <v>33716171</v>
      </c>
    </row>
    <row r="86" spans="1:4" x14ac:dyDescent="0.2">
      <c r="A86" s="58">
        <v>78</v>
      </c>
      <c r="B86" s="12" t="s">
        <v>154</v>
      </c>
      <c r="C86" s="13" t="s">
        <v>155</v>
      </c>
      <c r="D86" s="8">
        <v>21170970</v>
      </c>
    </row>
    <row r="87" spans="1:4" x14ac:dyDescent="0.2">
      <c r="A87" s="58">
        <v>79</v>
      </c>
      <c r="B87" s="6" t="s">
        <v>156</v>
      </c>
      <c r="C87" s="11" t="s">
        <v>157</v>
      </c>
      <c r="D87" s="8">
        <v>28798035</v>
      </c>
    </row>
    <row r="88" spans="1:4" x14ac:dyDescent="0.2">
      <c r="A88" s="58">
        <v>80</v>
      </c>
      <c r="B88" s="12" t="s">
        <v>158</v>
      </c>
      <c r="C88" s="13" t="s">
        <v>159</v>
      </c>
      <c r="D88" s="8">
        <v>0</v>
      </c>
    </row>
    <row r="89" spans="1:4" x14ac:dyDescent="0.2">
      <c r="A89" s="58">
        <v>81</v>
      </c>
      <c r="B89" s="9" t="s">
        <v>160</v>
      </c>
      <c r="C89" s="11" t="s">
        <v>161</v>
      </c>
      <c r="D89" s="8">
        <v>0</v>
      </c>
    </row>
    <row r="90" spans="1:4" x14ac:dyDescent="0.2">
      <c r="A90" s="58">
        <v>82</v>
      </c>
      <c r="B90" s="10" t="s">
        <v>162</v>
      </c>
      <c r="C90" s="11" t="s">
        <v>163</v>
      </c>
      <c r="D90" s="8">
        <v>2535104</v>
      </c>
    </row>
    <row r="91" spans="1:4" ht="24" x14ac:dyDescent="0.2">
      <c r="A91" s="58">
        <v>83</v>
      </c>
      <c r="B91" s="9" t="s">
        <v>164</v>
      </c>
      <c r="C91" s="7" t="s">
        <v>165</v>
      </c>
      <c r="D91" s="8">
        <v>0</v>
      </c>
    </row>
    <row r="92" spans="1:4" x14ac:dyDescent="0.2">
      <c r="A92" s="58">
        <v>84</v>
      </c>
      <c r="B92" s="9" t="s">
        <v>166</v>
      </c>
      <c r="C92" s="13" t="s">
        <v>167</v>
      </c>
      <c r="D92" s="8">
        <v>2182587</v>
      </c>
    </row>
    <row r="93" spans="1:4" x14ac:dyDescent="0.2">
      <c r="A93" s="58">
        <v>85</v>
      </c>
      <c r="B93" s="10" t="s">
        <v>168</v>
      </c>
      <c r="C93" s="11" t="s">
        <v>169</v>
      </c>
      <c r="D93" s="8">
        <v>5340234</v>
      </c>
    </row>
    <row r="94" spans="1:4" x14ac:dyDescent="0.2">
      <c r="A94" s="58">
        <v>86</v>
      </c>
      <c r="B94" s="9" t="s">
        <v>170</v>
      </c>
      <c r="C94" s="7" t="s">
        <v>171</v>
      </c>
      <c r="D94" s="8">
        <v>6974755</v>
      </c>
    </row>
    <row r="95" spans="1:4" x14ac:dyDescent="0.2">
      <c r="A95" s="58">
        <v>87</v>
      </c>
      <c r="B95" s="10" t="s">
        <v>172</v>
      </c>
      <c r="C95" s="11" t="s">
        <v>173</v>
      </c>
      <c r="D95" s="8">
        <v>7338271</v>
      </c>
    </row>
    <row r="96" spans="1:4" x14ac:dyDescent="0.2">
      <c r="A96" s="58">
        <v>88</v>
      </c>
      <c r="B96" s="10" t="s">
        <v>174</v>
      </c>
      <c r="C96" s="11" t="s">
        <v>175</v>
      </c>
      <c r="D96" s="8">
        <v>19859885</v>
      </c>
    </row>
    <row r="97" spans="1:4" ht="13.5" customHeight="1" x14ac:dyDescent="0.2">
      <c r="A97" s="58">
        <v>89</v>
      </c>
      <c r="B97" s="9" t="s">
        <v>176</v>
      </c>
      <c r="C97" s="13" t="s">
        <v>177</v>
      </c>
      <c r="D97" s="8">
        <v>8390541</v>
      </c>
    </row>
    <row r="98" spans="1:4" ht="14.25" customHeight="1" x14ac:dyDescent="0.2">
      <c r="A98" s="58">
        <v>90</v>
      </c>
      <c r="B98" s="9" t="s">
        <v>178</v>
      </c>
      <c r="C98" s="7" t="s">
        <v>179</v>
      </c>
      <c r="D98" s="8">
        <v>10567670</v>
      </c>
    </row>
    <row r="99" spans="1:4" x14ac:dyDescent="0.2">
      <c r="A99" s="58">
        <v>91</v>
      </c>
      <c r="B99" s="6" t="s">
        <v>180</v>
      </c>
      <c r="C99" s="7" t="s">
        <v>181</v>
      </c>
      <c r="D99" s="8">
        <v>21296751</v>
      </c>
    </row>
    <row r="100" spans="1:4" x14ac:dyDescent="0.2">
      <c r="A100" s="58">
        <v>92</v>
      </c>
      <c r="B100" s="6" t="s">
        <v>182</v>
      </c>
      <c r="C100" s="7" t="s">
        <v>183</v>
      </c>
      <c r="D100" s="8">
        <v>18099284</v>
      </c>
    </row>
    <row r="101" spans="1:4" x14ac:dyDescent="0.2">
      <c r="A101" s="58">
        <v>93</v>
      </c>
      <c r="B101" s="10" t="s">
        <v>184</v>
      </c>
      <c r="C101" s="11" t="s">
        <v>185</v>
      </c>
      <c r="D101" s="8">
        <v>6386627</v>
      </c>
    </row>
    <row r="102" spans="1:4" x14ac:dyDescent="0.2">
      <c r="A102" s="58">
        <v>94</v>
      </c>
      <c r="B102" s="12" t="s">
        <v>186</v>
      </c>
      <c r="C102" s="13" t="s">
        <v>187</v>
      </c>
      <c r="D102" s="8">
        <v>10632190</v>
      </c>
    </row>
    <row r="103" spans="1:4" x14ac:dyDescent="0.2">
      <c r="A103" s="58">
        <v>95</v>
      </c>
      <c r="B103" s="6" t="s">
        <v>188</v>
      </c>
      <c r="C103" s="7" t="s">
        <v>189</v>
      </c>
      <c r="D103" s="8">
        <v>9823249</v>
      </c>
    </row>
    <row r="104" spans="1:4" x14ac:dyDescent="0.2">
      <c r="A104" s="58">
        <v>96</v>
      </c>
      <c r="B104" s="9" t="s">
        <v>190</v>
      </c>
      <c r="C104" s="7" t="s">
        <v>191</v>
      </c>
      <c r="D104" s="8">
        <v>10410824</v>
      </c>
    </row>
    <row r="105" spans="1:4" x14ac:dyDescent="0.2">
      <c r="A105" s="58">
        <v>97</v>
      </c>
      <c r="B105" s="10" t="s">
        <v>192</v>
      </c>
      <c r="C105" s="11" t="s">
        <v>193</v>
      </c>
      <c r="D105" s="8">
        <v>7958044</v>
      </c>
    </row>
    <row r="106" spans="1:4" x14ac:dyDescent="0.2">
      <c r="A106" s="58">
        <v>98</v>
      </c>
      <c r="B106" s="10" t="s">
        <v>194</v>
      </c>
      <c r="C106" s="11" t="s">
        <v>195</v>
      </c>
      <c r="D106" s="8">
        <v>11387816</v>
      </c>
    </row>
    <row r="107" spans="1:4" x14ac:dyDescent="0.2">
      <c r="A107" s="58">
        <v>99</v>
      </c>
      <c r="B107" s="6" t="s">
        <v>196</v>
      </c>
      <c r="C107" s="7" t="s">
        <v>197</v>
      </c>
      <c r="D107" s="8">
        <v>17365986</v>
      </c>
    </row>
    <row r="108" spans="1:4" x14ac:dyDescent="0.2">
      <c r="A108" s="58">
        <v>100</v>
      </c>
      <c r="B108" s="9" t="s">
        <v>198</v>
      </c>
      <c r="C108" s="7" t="s">
        <v>199</v>
      </c>
      <c r="D108" s="8">
        <v>8822214</v>
      </c>
    </row>
    <row r="109" spans="1:4" x14ac:dyDescent="0.2">
      <c r="A109" s="58">
        <v>101</v>
      </c>
      <c r="B109" s="6" t="s">
        <v>200</v>
      </c>
      <c r="C109" s="11" t="s">
        <v>201</v>
      </c>
      <c r="D109" s="8">
        <v>0</v>
      </c>
    </row>
    <row r="110" spans="1:4" x14ac:dyDescent="0.2">
      <c r="A110" s="58">
        <v>102</v>
      </c>
      <c r="B110" s="6" t="s">
        <v>202</v>
      </c>
      <c r="C110" s="7" t="s">
        <v>203</v>
      </c>
      <c r="D110" s="8">
        <v>0</v>
      </c>
    </row>
    <row r="111" spans="1:4" x14ac:dyDescent="0.2">
      <c r="A111" s="58">
        <v>103</v>
      </c>
      <c r="B111" s="10" t="s">
        <v>204</v>
      </c>
      <c r="C111" s="11" t="s">
        <v>205</v>
      </c>
      <c r="D111" s="8">
        <v>0</v>
      </c>
    </row>
    <row r="112" spans="1:4" x14ac:dyDescent="0.2">
      <c r="A112" s="58">
        <v>104</v>
      </c>
      <c r="B112" s="10" t="s">
        <v>206</v>
      </c>
      <c r="C112" s="11" t="s">
        <v>207</v>
      </c>
      <c r="D112" s="8">
        <v>0</v>
      </c>
    </row>
    <row r="113" spans="1:4" x14ac:dyDescent="0.2">
      <c r="A113" s="58">
        <v>105</v>
      </c>
      <c r="B113" s="10" t="s">
        <v>208</v>
      </c>
      <c r="C113" s="11" t="s">
        <v>209</v>
      </c>
      <c r="D113" s="8">
        <v>0</v>
      </c>
    </row>
    <row r="114" spans="1:4" x14ac:dyDescent="0.2">
      <c r="A114" s="58">
        <v>106</v>
      </c>
      <c r="B114" s="10" t="s">
        <v>210</v>
      </c>
      <c r="C114" s="11" t="s">
        <v>211</v>
      </c>
      <c r="D114" s="8">
        <v>0</v>
      </c>
    </row>
    <row r="115" spans="1:4" x14ac:dyDescent="0.2">
      <c r="A115" s="58">
        <v>107</v>
      </c>
      <c r="B115" s="10" t="s">
        <v>212</v>
      </c>
      <c r="C115" s="11" t="s">
        <v>213</v>
      </c>
      <c r="D115" s="8">
        <v>0</v>
      </c>
    </row>
    <row r="116" spans="1:4" x14ac:dyDescent="0.2">
      <c r="A116" s="58">
        <v>108</v>
      </c>
      <c r="B116" s="10" t="s">
        <v>214</v>
      </c>
      <c r="C116" s="11" t="s">
        <v>215</v>
      </c>
      <c r="D116" s="8">
        <v>0</v>
      </c>
    </row>
    <row r="117" spans="1:4" ht="12" customHeight="1" x14ac:dyDescent="0.2">
      <c r="A117" s="58">
        <v>109</v>
      </c>
      <c r="B117" s="16" t="s">
        <v>216</v>
      </c>
      <c r="C117" s="17" t="s">
        <v>217</v>
      </c>
      <c r="D117" s="8">
        <v>0</v>
      </c>
    </row>
    <row r="118" spans="1:4" x14ac:dyDescent="0.2">
      <c r="A118" s="58">
        <v>110</v>
      </c>
      <c r="B118" s="16" t="s">
        <v>361</v>
      </c>
      <c r="C118" s="17" t="s">
        <v>321</v>
      </c>
      <c r="D118" s="8">
        <v>0</v>
      </c>
    </row>
    <row r="119" spans="1:4" x14ac:dyDescent="0.2">
      <c r="A119" s="58">
        <v>111</v>
      </c>
      <c r="B119" s="9" t="s">
        <v>218</v>
      </c>
      <c r="C119" s="7" t="s">
        <v>219</v>
      </c>
      <c r="D119" s="8">
        <v>0</v>
      </c>
    </row>
    <row r="120" spans="1:4" x14ac:dyDescent="0.2">
      <c r="A120" s="58">
        <v>112</v>
      </c>
      <c r="B120" s="10" t="s">
        <v>220</v>
      </c>
      <c r="C120" s="11" t="s">
        <v>221</v>
      </c>
      <c r="D120" s="8">
        <v>0</v>
      </c>
    </row>
    <row r="121" spans="1:4" x14ac:dyDescent="0.2">
      <c r="A121" s="58">
        <v>113</v>
      </c>
      <c r="B121" s="6" t="s">
        <v>222</v>
      </c>
      <c r="C121" s="18" t="s">
        <v>223</v>
      </c>
      <c r="D121" s="8">
        <v>0</v>
      </c>
    </row>
    <row r="122" spans="1:4" ht="24" x14ac:dyDescent="0.2">
      <c r="A122" s="58">
        <v>114</v>
      </c>
      <c r="B122" s="10" t="s">
        <v>224</v>
      </c>
      <c r="C122" s="11" t="s">
        <v>225</v>
      </c>
      <c r="D122" s="8">
        <v>0</v>
      </c>
    </row>
    <row r="123" spans="1:4" ht="13.5" customHeight="1" x14ac:dyDescent="0.2">
      <c r="A123" s="58">
        <v>115</v>
      </c>
      <c r="B123" s="10" t="s">
        <v>226</v>
      </c>
      <c r="C123" s="11" t="s">
        <v>227</v>
      </c>
      <c r="D123" s="8">
        <v>0</v>
      </c>
    </row>
    <row r="124" spans="1:4" x14ac:dyDescent="0.2">
      <c r="A124" s="58">
        <v>116</v>
      </c>
      <c r="B124" s="9" t="s">
        <v>228</v>
      </c>
      <c r="C124" s="11" t="s">
        <v>229</v>
      </c>
      <c r="D124" s="8">
        <v>0</v>
      </c>
    </row>
    <row r="125" spans="1:4" x14ac:dyDescent="0.2">
      <c r="A125" s="58">
        <v>117</v>
      </c>
      <c r="B125" s="9" t="s">
        <v>230</v>
      </c>
      <c r="C125" s="11" t="s">
        <v>231</v>
      </c>
      <c r="D125" s="8">
        <v>0</v>
      </c>
    </row>
    <row r="126" spans="1:4" x14ac:dyDescent="0.2">
      <c r="A126" s="58">
        <v>118</v>
      </c>
      <c r="B126" s="9" t="s">
        <v>232</v>
      </c>
      <c r="C126" s="11" t="s">
        <v>233</v>
      </c>
      <c r="D126" s="8">
        <v>0</v>
      </c>
    </row>
    <row r="127" spans="1:4" ht="12.75" customHeight="1" x14ac:dyDescent="0.2">
      <c r="A127" s="58">
        <v>119</v>
      </c>
      <c r="B127" s="6" t="s">
        <v>234</v>
      </c>
      <c r="C127" s="7" t="s">
        <v>235</v>
      </c>
      <c r="D127" s="8">
        <v>0</v>
      </c>
    </row>
    <row r="128" spans="1:4" x14ac:dyDescent="0.2">
      <c r="A128" s="58">
        <v>120</v>
      </c>
      <c r="B128" s="9" t="s">
        <v>236</v>
      </c>
      <c r="C128" s="7" t="s">
        <v>237</v>
      </c>
      <c r="D128" s="8">
        <v>0</v>
      </c>
    </row>
    <row r="129" spans="1:4" x14ac:dyDescent="0.2">
      <c r="A129" s="58">
        <v>121</v>
      </c>
      <c r="B129" s="10" t="s">
        <v>238</v>
      </c>
      <c r="C129" s="11" t="s">
        <v>239</v>
      </c>
      <c r="D129" s="8">
        <v>0</v>
      </c>
    </row>
    <row r="130" spans="1:4" x14ac:dyDescent="0.2">
      <c r="A130" s="58">
        <v>122</v>
      </c>
      <c r="B130" s="10" t="s">
        <v>240</v>
      </c>
      <c r="C130" s="11" t="s">
        <v>241</v>
      </c>
      <c r="D130" s="8">
        <v>0</v>
      </c>
    </row>
    <row r="131" spans="1:4" x14ac:dyDescent="0.2">
      <c r="A131" s="58">
        <v>123</v>
      </c>
      <c r="B131" s="10" t="s">
        <v>242</v>
      </c>
      <c r="C131" s="11" t="s">
        <v>322</v>
      </c>
      <c r="D131" s="8">
        <v>0</v>
      </c>
    </row>
    <row r="132" spans="1:4" x14ac:dyDescent="0.2">
      <c r="A132" s="58">
        <v>124</v>
      </c>
      <c r="B132" s="10" t="s">
        <v>243</v>
      </c>
      <c r="C132" s="11" t="s">
        <v>244</v>
      </c>
      <c r="D132" s="8">
        <v>0</v>
      </c>
    </row>
    <row r="133" spans="1:4" ht="21.75" customHeight="1" x14ac:dyDescent="0.2">
      <c r="A133" s="58">
        <v>125</v>
      </c>
      <c r="B133" s="10" t="s">
        <v>245</v>
      </c>
      <c r="C133" s="11" t="s">
        <v>246</v>
      </c>
      <c r="D133" s="8">
        <v>375905</v>
      </c>
    </row>
    <row r="134" spans="1:4" x14ac:dyDescent="0.2">
      <c r="A134" s="58">
        <v>126</v>
      </c>
      <c r="B134" s="6" t="s">
        <v>247</v>
      </c>
      <c r="C134" s="7" t="s">
        <v>248</v>
      </c>
      <c r="D134" s="8">
        <v>21285245</v>
      </c>
    </row>
    <row r="135" spans="1:4" x14ac:dyDescent="0.2">
      <c r="A135" s="58">
        <v>127</v>
      </c>
      <c r="B135" s="10" t="s">
        <v>249</v>
      </c>
      <c r="C135" s="11" t="s">
        <v>250</v>
      </c>
      <c r="D135" s="8">
        <v>8993151</v>
      </c>
    </row>
    <row r="136" spans="1:4" x14ac:dyDescent="0.2">
      <c r="A136" s="58">
        <v>128</v>
      </c>
      <c r="B136" s="6" t="s">
        <v>251</v>
      </c>
      <c r="C136" s="11" t="s">
        <v>323</v>
      </c>
      <c r="D136" s="8">
        <v>0</v>
      </c>
    </row>
    <row r="137" spans="1:4" ht="24" customHeight="1" x14ac:dyDescent="0.2">
      <c r="A137" s="58">
        <v>129</v>
      </c>
      <c r="B137" s="12" t="s">
        <v>252</v>
      </c>
      <c r="C137" s="13" t="s">
        <v>253</v>
      </c>
      <c r="D137" s="8">
        <v>0</v>
      </c>
    </row>
    <row r="138" spans="1:4" x14ac:dyDescent="0.2">
      <c r="A138" s="58">
        <v>130</v>
      </c>
      <c r="B138" s="10" t="s">
        <v>254</v>
      </c>
      <c r="C138" s="11" t="s">
        <v>255</v>
      </c>
      <c r="D138" s="8">
        <v>0</v>
      </c>
    </row>
    <row r="139" spans="1:4" x14ac:dyDescent="0.2">
      <c r="A139" s="58">
        <v>131</v>
      </c>
      <c r="B139" s="10" t="s">
        <v>256</v>
      </c>
      <c r="C139" s="11" t="s">
        <v>257</v>
      </c>
      <c r="D139" s="8">
        <v>0</v>
      </c>
    </row>
    <row r="140" spans="1:4" x14ac:dyDescent="0.2">
      <c r="A140" s="58">
        <v>132</v>
      </c>
      <c r="B140" s="10" t="s">
        <v>258</v>
      </c>
      <c r="C140" s="11" t="s">
        <v>259</v>
      </c>
      <c r="D140" s="8">
        <v>0</v>
      </c>
    </row>
    <row r="141" spans="1:4" ht="13.5" customHeight="1" x14ac:dyDescent="0.2">
      <c r="A141" s="58">
        <v>133</v>
      </c>
      <c r="B141" s="12" t="s">
        <v>260</v>
      </c>
      <c r="C141" s="13" t="s">
        <v>324</v>
      </c>
      <c r="D141" s="8">
        <v>38431024</v>
      </c>
    </row>
    <row r="142" spans="1:4" x14ac:dyDescent="0.2">
      <c r="A142" s="58">
        <v>134</v>
      </c>
      <c r="B142" s="9" t="s">
        <v>261</v>
      </c>
      <c r="C142" s="13" t="s">
        <v>262</v>
      </c>
      <c r="D142" s="8">
        <v>55726331</v>
      </c>
    </row>
    <row r="143" spans="1:4" x14ac:dyDescent="0.2">
      <c r="A143" s="58">
        <v>135</v>
      </c>
      <c r="B143" s="10" t="s">
        <v>263</v>
      </c>
      <c r="C143" s="11" t="s">
        <v>264</v>
      </c>
      <c r="D143" s="8">
        <v>3007240</v>
      </c>
    </row>
    <row r="144" spans="1:4" x14ac:dyDescent="0.2">
      <c r="A144" s="58">
        <v>136</v>
      </c>
      <c r="B144" s="6" t="s">
        <v>265</v>
      </c>
      <c r="C144" s="7" t="s">
        <v>266</v>
      </c>
      <c r="D144" s="8">
        <v>0</v>
      </c>
    </row>
    <row r="145" spans="1:4" ht="10.5" customHeight="1" x14ac:dyDescent="0.2">
      <c r="A145" s="58">
        <v>137</v>
      </c>
      <c r="B145" s="76" t="s">
        <v>267</v>
      </c>
      <c r="C145" s="69" t="s">
        <v>268</v>
      </c>
      <c r="D145" s="8">
        <v>0</v>
      </c>
    </row>
  </sheetData>
  <mergeCells count="8">
    <mergeCell ref="A7:C7"/>
    <mergeCell ref="A8:C8"/>
    <mergeCell ref="A2:D2"/>
    <mergeCell ref="A4:A5"/>
    <mergeCell ref="B4:B5"/>
    <mergeCell ref="C4:C5"/>
    <mergeCell ref="A6:C6"/>
    <mergeCell ref="D4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zoomScale="110" zoomScaleNormal="11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H8" sqref="H8"/>
    </sheetView>
  </sheetViews>
  <sheetFormatPr defaultRowHeight="12" x14ac:dyDescent="0.2"/>
  <cols>
    <col min="1" max="1" width="4.7109375" style="51" customWidth="1"/>
    <col min="2" max="2" width="6.42578125" style="51" customWidth="1"/>
    <col min="3" max="3" width="31.28515625" style="80" customWidth="1"/>
    <col min="4" max="4" width="14.28515625" style="3" customWidth="1"/>
    <col min="5" max="5" width="16.28515625" style="3" customWidth="1"/>
    <col min="6" max="7" width="13" style="3" customWidth="1"/>
    <col min="8" max="8" width="14.28515625" style="3" customWidth="1"/>
    <col min="9" max="16384" width="9.140625" style="3"/>
  </cols>
  <sheetData>
    <row r="1" spans="1:8" x14ac:dyDescent="0.2">
      <c r="D1" s="33"/>
      <c r="E1" s="33"/>
      <c r="F1" s="33"/>
      <c r="G1" s="33"/>
      <c r="H1" s="33"/>
    </row>
    <row r="2" spans="1:8" ht="26.25" customHeight="1" x14ac:dyDescent="0.2">
      <c r="A2" s="135" t="s">
        <v>333</v>
      </c>
      <c r="B2" s="135"/>
      <c r="C2" s="135"/>
      <c r="D2" s="135"/>
      <c r="E2" s="135"/>
      <c r="F2" s="135"/>
      <c r="G2" s="135"/>
      <c r="H2" s="135"/>
    </row>
    <row r="3" spans="1:8" x14ac:dyDescent="0.2">
      <c r="C3" s="4"/>
    </row>
    <row r="4" spans="1:8" s="5" customFormat="1" ht="24.75" customHeight="1" x14ac:dyDescent="0.2">
      <c r="A4" s="194" t="s">
        <v>0</v>
      </c>
      <c r="B4" s="194" t="s">
        <v>1</v>
      </c>
      <c r="C4" s="194" t="s">
        <v>2</v>
      </c>
      <c r="D4" s="137" t="s">
        <v>294</v>
      </c>
      <c r="E4" s="137"/>
      <c r="F4" s="137"/>
      <c r="G4" s="137"/>
      <c r="H4" s="137"/>
    </row>
    <row r="5" spans="1:8" ht="61.5" customHeight="1" x14ac:dyDescent="0.2">
      <c r="A5" s="156"/>
      <c r="B5" s="156"/>
      <c r="C5" s="156"/>
      <c r="D5" s="137" t="s">
        <v>290</v>
      </c>
      <c r="E5" s="198" t="s">
        <v>348</v>
      </c>
      <c r="F5" s="200" t="s">
        <v>332</v>
      </c>
      <c r="G5" s="201"/>
      <c r="H5" s="137" t="s">
        <v>347</v>
      </c>
    </row>
    <row r="6" spans="1:8" ht="44.25" customHeight="1" x14ac:dyDescent="0.2">
      <c r="A6" s="195"/>
      <c r="B6" s="195"/>
      <c r="C6" s="195"/>
      <c r="D6" s="137"/>
      <c r="E6" s="199"/>
      <c r="F6" s="75" t="s">
        <v>330</v>
      </c>
      <c r="G6" s="89" t="s">
        <v>331</v>
      </c>
      <c r="H6" s="137"/>
    </row>
    <row r="7" spans="1:8" ht="12.75" customHeight="1" x14ac:dyDescent="0.2">
      <c r="A7" s="181" t="s">
        <v>270</v>
      </c>
      <c r="B7" s="181"/>
      <c r="C7" s="181"/>
      <c r="D7" s="36">
        <f>D8+D9</f>
        <v>8747301307</v>
      </c>
      <c r="E7" s="36">
        <f>E8+E9</f>
        <v>930607582.71000016</v>
      </c>
      <c r="F7" s="36">
        <f t="shared" ref="F7:H7" si="0">F8+F9</f>
        <v>2859738604.6399994</v>
      </c>
      <c r="G7" s="36">
        <f t="shared" si="0"/>
        <v>4723708878</v>
      </c>
      <c r="H7" s="36">
        <f t="shared" si="0"/>
        <v>233246241</v>
      </c>
    </row>
    <row r="8" spans="1:8" ht="12.75" customHeight="1" x14ac:dyDescent="0.2">
      <c r="A8" s="179" t="s">
        <v>269</v>
      </c>
      <c r="B8" s="172"/>
      <c r="C8" s="180"/>
      <c r="D8" s="35">
        <f>ROUND(E8+F8+G8+H8,0)</f>
        <v>190501057</v>
      </c>
      <c r="E8" s="35"/>
      <c r="F8" s="35">
        <v>27603481</v>
      </c>
      <c r="G8" s="35"/>
      <c r="H8" s="35">
        <v>162897576</v>
      </c>
    </row>
    <row r="9" spans="1:8" ht="12.75" customHeight="1" x14ac:dyDescent="0.2">
      <c r="A9" s="179" t="s">
        <v>313</v>
      </c>
      <c r="B9" s="172"/>
      <c r="C9" s="180"/>
      <c r="D9" s="36">
        <f>SUM(D10:D146)</f>
        <v>8556800250</v>
      </c>
      <c r="E9" s="36">
        <f>SUM(E10:E146)</f>
        <v>930607582.71000016</v>
      </c>
      <c r="F9" s="36">
        <f>SUM(F10:F146)</f>
        <v>2832135123.6399994</v>
      </c>
      <c r="G9" s="36">
        <f>SUM(G10:G146)</f>
        <v>4723708878</v>
      </c>
      <c r="H9" s="36">
        <f>SUM(H10:H146)</f>
        <v>70348665</v>
      </c>
    </row>
    <row r="10" spans="1:8" ht="12" customHeight="1" x14ac:dyDescent="0.2">
      <c r="A10" s="58">
        <v>1</v>
      </c>
      <c r="B10" s="6" t="s">
        <v>3</v>
      </c>
      <c r="C10" s="7" t="s">
        <v>4</v>
      </c>
      <c r="D10" s="35">
        <f t="shared" ref="D10:D73" si="1">ROUND(E10+F10+G10+H10,0)</f>
        <v>36977899</v>
      </c>
      <c r="E10" s="27">
        <v>0</v>
      </c>
      <c r="F10" s="27">
        <v>12865607.949999999</v>
      </c>
      <c r="G10" s="27">
        <v>24112291</v>
      </c>
      <c r="H10" s="35"/>
    </row>
    <row r="11" spans="1:8" x14ac:dyDescent="0.2">
      <c r="A11" s="58">
        <v>2</v>
      </c>
      <c r="B11" s="9" t="s">
        <v>5</v>
      </c>
      <c r="C11" s="7" t="s">
        <v>6</v>
      </c>
      <c r="D11" s="35">
        <f t="shared" si="1"/>
        <v>41240043</v>
      </c>
      <c r="E11" s="27">
        <v>0</v>
      </c>
      <c r="F11" s="27">
        <v>16143130.550000001</v>
      </c>
      <c r="G11" s="27">
        <v>25096912</v>
      </c>
      <c r="H11" s="35"/>
    </row>
    <row r="12" spans="1:8" x14ac:dyDescent="0.2">
      <c r="A12" s="58">
        <v>3</v>
      </c>
      <c r="B12" s="10" t="s">
        <v>7</v>
      </c>
      <c r="C12" s="11" t="s">
        <v>8</v>
      </c>
      <c r="D12" s="35">
        <f t="shared" si="1"/>
        <v>133967058</v>
      </c>
      <c r="E12" s="27">
        <v>6465204.7199999997</v>
      </c>
      <c r="F12" s="27">
        <v>59879609.010000005</v>
      </c>
      <c r="G12" s="27">
        <v>67622244</v>
      </c>
      <c r="H12" s="35"/>
    </row>
    <row r="13" spans="1:8" ht="14.25" customHeight="1" x14ac:dyDescent="0.2">
      <c r="A13" s="58">
        <v>4</v>
      </c>
      <c r="B13" s="6" t="s">
        <v>9</v>
      </c>
      <c r="C13" s="7" t="s">
        <v>10</v>
      </c>
      <c r="D13" s="35">
        <f t="shared" si="1"/>
        <v>42987500</v>
      </c>
      <c r="E13" s="27">
        <v>0</v>
      </c>
      <c r="F13" s="27">
        <v>15878462.239999998</v>
      </c>
      <c r="G13" s="27">
        <v>27109038</v>
      </c>
      <c r="H13" s="35"/>
    </row>
    <row r="14" spans="1:8" x14ac:dyDescent="0.2">
      <c r="A14" s="58">
        <v>5</v>
      </c>
      <c r="B14" s="6" t="s">
        <v>11</v>
      </c>
      <c r="C14" s="7" t="s">
        <v>12</v>
      </c>
      <c r="D14" s="35">
        <f t="shared" si="1"/>
        <v>46015441</v>
      </c>
      <c r="E14" s="27">
        <v>0</v>
      </c>
      <c r="F14" s="27">
        <v>18024153.269999996</v>
      </c>
      <c r="G14" s="27">
        <v>27991288</v>
      </c>
      <c r="H14" s="35"/>
    </row>
    <row r="15" spans="1:8" x14ac:dyDescent="0.2">
      <c r="A15" s="58">
        <v>6</v>
      </c>
      <c r="B15" s="10" t="s">
        <v>13</v>
      </c>
      <c r="C15" s="11" t="s">
        <v>14</v>
      </c>
      <c r="D15" s="35">
        <f t="shared" si="1"/>
        <v>307637636</v>
      </c>
      <c r="E15" s="27">
        <v>10671502.140000001</v>
      </c>
      <c r="F15" s="27">
        <v>117316479.20999999</v>
      </c>
      <c r="G15" s="27">
        <v>179649655</v>
      </c>
      <c r="H15" s="35"/>
    </row>
    <row r="16" spans="1:8" x14ac:dyDescent="0.2">
      <c r="A16" s="58">
        <v>7</v>
      </c>
      <c r="B16" s="12" t="s">
        <v>15</v>
      </c>
      <c r="C16" s="13" t="s">
        <v>16</v>
      </c>
      <c r="D16" s="35">
        <f t="shared" si="1"/>
        <v>124479324</v>
      </c>
      <c r="E16" s="27">
        <v>0</v>
      </c>
      <c r="F16" s="27">
        <v>56736417.669999987</v>
      </c>
      <c r="G16" s="27">
        <v>67742906</v>
      </c>
      <c r="H16" s="35"/>
    </row>
    <row r="17" spans="1:8" x14ac:dyDescent="0.2">
      <c r="A17" s="58">
        <v>8</v>
      </c>
      <c r="B17" s="10" t="s">
        <v>17</v>
      </c>
      <c r="C17" s="11" t="s">
        <v>18</v>
      </c>
      <c r="D17" s="35">
        <f t="shared" si="1"/>
        <v>56631885</v>
      </c>
      <c r="E17" s="27">
        <v>0</v>
      </c>
      <c r="F17" s="27">
        <v>26837546</v>
      </c>
      <c r="G17" s="27">
        <v>29794339</v>
      </c>
      <c r="H17" s="35"/>
    </row>
    <row r="18" spans="1:8" x14ac:dyDescent="0.2">
      <c r="A18" s="58">
        <v>9</v>
      </c>
      <c r="B18" s="10" t="s">
        <v>19</v>
      </c>
      <c r="C18" s="11" t="s">
        <v>20</v>
      </c>
      <c r="D18" s="35">
        <f t="shared" si="1"/>
        <v>45178286</v>
      </c>
      <c r="E18" s="27">
        <v>0</v>
      </c>
      <c r="F18" s="27">
        <v>17358380.84</v>
      </c>
      <c r="G18" s="27">
        <v>27819905</v>
      </c>
      <c r="H18" s="35"/>
    </row>
    <row r="19" spans="1:8" x14ac:dyDescent="0.2">
      <c r="A19" s="58">
        <v>10</v>
      </c>
      <c r="B19" s="10" t="s">
        <v>21</v>
      </c>
      <c r="C19" s="11" t="s">
        <v>22</v>
      </c>
      <c r="D19" s="35">
        <f t="shared" si="1"/>
        <v>52373546</v>
      </c>
      <c r="E19" s="27">
        <v>0</v>
      </c>
      <c r="F19" s="27">
        <v>20076189.579999998</v>
      </c>
      <c r="G19" s="27">
        <v>32297356</v>
      </c>
      <c r="H19" s="35"/>
    </row>
    <row r="20" spans="1:8" x14ac:dyDescent="0.2">
      <c r="A20" s="58">
        <v>11</v>
      </c>
      <c r="B20" s="10" t="s">
        <v>23</v>
      </c>
      <c r="C20" s="11" t="s">
        <v>24</v>
      </c>
      <c r="D20" s="35">
        <f t="shared" si="1"/>
        <v>42846877</v>
      </c>
      <c r="E20" s="27">
        <v>0</v>
      </c>
      <c r="F20" s="27">
        <v>14952071.880000001</v>
      </c>
      <c r="G20" s="27">
        <v>27894805</v>
      </c>
      <c r="H20" s="35"/>
    </row>
    <row r="21" spans="1:8" x14ac:dyDescent="0.2">
      <c r="A21" s="58">
        <v>12</v>
      </c>
      <c r="B21" s="10" t="s">
        <v>25</v>
      </c>
      <c r="C21" s="11" t="s">
        <v>26</v>
      </c>
      <c r="D21" s="35">
        <f t="shared" si="1"/>
        <v>96210019</v>
      </c>
      <c r="E21" s="27">
        <v>0</v>
      </c>
      <c r="F21" s="27">
        <v>43106844.269999996</v>
      </c>
      <c r="G21" s="27">
        <v>53103175</v>
      </c>
      <c r="H21" s="35"/>
    </row>
    <row r="22" spans="1:8" x14ac:dyDescent="0.2">
      <c r="A22" s="58">
        <v>13</v>
      </c>
      <c r="B22" s="90" t="s">
        <v>363</v>
      </c>
      <c r="C22" s="7" t="s">
        <v>362</v>
      </c>
      <c r="D22" s="35">
        <f t="shared" si="1"/>
        <v>0</v>
      </c>
      <c r="E22" s="27"/>
      <c r="F22" s="27"/>
      <c r="G22" s="27"/>
      <c r="H22" s="35"/>
    </row>
    <row r="23" spans="1:8" x14ac:dyDescent="0.2">
      <c r="A23" s="58">
        <v>14</v>
      </c>
      <c r="B23" s="6" t="s">
        <v>27</v>
      </c>
      <c r="C23" s="11" t="s">
        <v>28</v>
      </c>
      <c r="D23" s="35">
        <f t="shared" si="1"/>
        <v>80966</v>
      </c>
      <c r="E23" s="27">
        <v>80966</v>
      </c>
      <c r="F23" s="27">
        <v>0</v>
      </c>
      <c r="G23" s="27">
        <v>0</v>
      </c>
      <c r="H23" s="35"/>
    </row>
    <row r="24" spans="1:8" x14ac:dyDescent="0.2">
      <c r="A24" s="58">
        <v>15</v>
      </c>
      <c r="B24" s="10" t="s">
        <v>29</v>
      </c>
      <c r="C24" s="11" t="s">
        <v>30</v>
      </c>
      <c r="D24" s="35">
        <f t="shared" si="1"/>
        <v>54794442</v>
      </c>
      <c r="E24" s="27">
        <v>0</v>
      </c>
      <c r="F24" s="27">
        <v>19385978.079999998</v>
      </c>
      <c r="G24" s="27">
        <v>35408464</v>
      </c>
      <c r="H24" s="35"/>
    </row>
    <row r="25" spans="1:8" x14ac:dyDescent="0.2">
      <c r="A25" s="58">
        <v>16</v>
      </c>
      <c r="B25" s="10" t="s">
        <v>31</v>
      </c>
      <c r="C25" s="11" t="s">
        <v>32</v>
      </c>
      <c r="D25" s="35">
        <f t="shared" si="1"/>
        <v>64776709</v>
      </c>
      <c r="E25" s="27">
        <v>0</v>
      </c>
      <c r="F25" s="27">
        <v>16521311.73</v>
      </c>
      <c r="G25" s="27">
        <v>48255397</v>
      </c>
      <c r="H25" s="35"/>
    </row>
    <row r="26" spans="1:8" x14ac:dyDescent="0.2">
      <c r="A26" s="58">
        <v>17</v>
      </c>
      <c r="B26" s="10" t="s">
        <v>33</v>
      </c>
      <c r="C26" s="11" t="s">
        <v>34</v>
      </c>
      <c r="D26" s="35">
        <f t="shared" si="1"/>
        <v>108752238</v>
      </c>
      <c r="E26" s="27">
        <v>0</v>
      </c>
      <c r="F26" s="27">
        <v>42624255.879999995</v>
      </c>
      <c r="G26" s="27">
        <v>66127982</v>
      </c>
      <c r="H26" s="35"/>
    </row>
    <row r="27" spans="1:8" x14ac:dyDescent="0.2">
      <c r="A27" s="58">
        <v>18</v>
      </c>
      <c r="B27" s="10" t="s">
        <v>35</v>
      </c>
      <c r="C27" s="11" t="s">
        <v>36</v>
      </c>
      <c r="D27" s="35">
        <f t="shared" si="1"/>
        <v>215292019</v>
      </c>
      <c r="E27" s="27">
        <v>9164476.6199999992</v>
      </c>
      <c r="F27" s="27">
        <v>87613544.399999991</v>
      </c>
      <c r="G27" s="27">
        <v>118513998</v>
      </c>
      <c r="H27" s="35"/>
    </row>
    <row r="28" spans="1:8" x14ac:dyDescent="0.2">
      <c r="A28" s="58">
        <v>19</v>
      </c>
      <c r="B28" s="6" t="s">
        <v>37</v>
      </c>
      <c r="C28" s="7" t="s">
        <v>38</v>
      </c>
      <c r="D28" s="35">
        <f t="shared" si="1"/>
        <v>41276463</v>
      </c>
      <c r="E28" s="27">
        <v>0</v>
      </c>
      <c r="F28" s="27">
        <v>19814747.649999999</v>
      </c>
      <c r="G28" s="27">
        <v>21461715</v>
      </c>
      <c r="H28" s="35"/>
    </row>
    <row r="29" spans="1:8" x14ac:dyDescent="0.2">
      <c r="A29" s="58">
        <v>20</v>
      </c>
      <c r="B29" s="6" t="s">
        <v>39</v>
      </c>
      <c r="C29" s="7" t="s">
        <v>40</v>
      </c>
      <c r="D29" s="35">
        <f t="shared" si="1"/>
        <v>26389248</v>
      </c>
      <c r="E29" s="27">
        <v>0</v>
      </c>
      <c r="F29" s="27">
        <v>6916240.1500000004</v>
      </c>
      <c r="G29" s="27">
        <v>19473008</v>
      </c>
      <c r="H29" s="35"/>
    </row>
    <row r="30" spans="1:8" x14ac:dyDescent="0.2">
      <c r="A30" s="58">
        <v>21</v>
      </c>
      <c r="B30" s="6" t="s">
        <v>41</v>
      </c>
      <c r="C30" s="7" t="s">
        <v>42</v>
      </c>
      <c r="D30" s="35">
        <f t="shared" si="1"/>
        <v>158710337</v>
      </c>
      <c r="E30" s="27">
        <v>0</v>
      </c>
      <c r="F30" s="27">
        <v>77468375.379999995</v>
      </c>
      <c r="G30" s="27">
        <v>81241962</v>
      </c>
      <c r="H30" s="35"/>
    </row>
    <row r="31" spans="1:8" x14ac:dyDescent="0.2">
      <c r="A31" s="58">
        <v>22</v>
      </c>
      <c r="B31" s="6" t="s">
        <v>43</v>
      </c>
      <c r="C31" s="7" t="s">
        <v>44</v>
      </c>
      <c r="D31" s="35">
        <f t="shared" si="1"/>
        <v>133738699</v>
      </c>
      <c r="E31" s="27">
        <v>5992220.5200000005</v>
      </c>
      <c r="F31" s="27">
        <v>60573411.25</v>
      </c>
      <c r="G31" s="27">
        <v>67173067</v>
      </c>
      <c r="H31" s="35"/>
    </row>
    <row r="32" spans="1:8" x14ac:dyDescent="0.2">
      <c r="A32" s="58">
        <v>23</v>
      </c>
      <c r="B32" s="10" t="s">
        <v>45</v>
      </c>
      <c r="C32" s="11" t="s">
        <v>46</v>
      </c>
      <c r="D32" s="35">
        <f t="shared" si="1"/>
        <v>61081168</v>
      </c>
      <c r="E32" s="27">
        <v>0</v>
      </c>
      <c r="F32" s="27">
        <v>26427473.82</v>
      </c>
      <c r="G32" s="27">
        <v>34653694</v>
      </c>
      <c r="H32" s="35"/>
    </row>
    <row r="33" spans="1:8" ht="12" customHeight="1" x14ac:dyDescent="0.2">
      <c r="A33" s="58">
        <v>24</v>
      </c>
      <c r="B33" s="10" t="s">
        <v>47</v>
      </c>
      <c r="C33" s="11" t="s">
        <v>48</v>
      </c>
      <c r="D33" s="35">
        <f t="shared" si="1"/>
        <v>0</v>
      </c>
      <c r="E33" s="27">
        <v>0</v>
      </c>
      <c r="F33" s="27"/>
      <c r="G33" s="27">
        <v>0</v>
      </c>
      <c r="H33" s="35"/>
    </row>
    <row r="34" spans="1:8" ht="24" x14ac:dyDescent="0.2">
      <c r="A34" s="58">
        <v>25</v>
      </c>
      <c r="B34" s="10" t="s">
        <v>49</v>
      </c>
      <c r="C34" s="11" t="s">
        <v>50</v>
      </c>
      <c r="D34" s="35">
        <f t="shared" si="1"/>
        <v>0</v>
      </c>
      <c r="E34" s="27">
        <v>0</v>
      </c>
      <c r="F34" s="27"/>
      <c r="G34" s="27">
        <v>0</v>
      </c>
      <c r="H34" s="35"/>
    </row>
    <row r="35" spans="1:8" x14ac:dyDescent="0.2">
      <c r="A35" s="58">
        <v>26</v>
      </c>
      <c r="B35" s="6" t="s">
        <v>51</v>
      </c>
      <c r="C35" s="13" t="s">
        <v>52</v>
      </c>
      <c r="D35" s="35">
        <f t="shared" si="1"/>
        <v>216081367</v>
      </c>
      <c r="E35" s="27">
        <v>23348753.280000001</v>
      </c>
      <c r="F35" s="27">
        <v>59807646.75</v>
      </c>
      <c r="G35" s="27">
        <v>132924967</v>
      </c>
      <c r="H35" s="35"/>
    </row>
    <row r="36" spans="1:8" x14ac:dyDescent="0.2">
      <c r="A36" s="58">
        <v>27</v>
      </c>
      <c r="B36" s="10" t="s">
        <v>53</v>
      </c>
      <c r="C36" s="11" t="s">
        <v>54</v>
      </c>
      <c r="D36" s="35">
        <f t="shared" si="1"/>
        <v>223256378</v>
      </c>
      <c r="E36" s="27">
        <v>0</v>
      </c>
      <c r="F36" s="27">
        <v>67448629.440000013</v>
      </c>
      <c r="G36" s="27">
        <v>155807749</v>
      </c>
      <c r="H36" s="35"/>
    </row>
    <row r="37" spans="1:8" ht="24" customHeight="1" x14ac:dyDescent="0.2">
      <c r="A37" s="58">
        <v>28</v>
      </c>
      <c r="B37" s="10" t="s">
        <v>55</v>
      </c>
      <c r="C37" s="11" t="s">
        <v>56</v>
      </c>
      <c r="D37" s="35">
        <f t="shared" si="1"/>
        <v>62426215</v>
      </c>
      <c r="E37" s="27">
        <v>3447942.44</v>
      </c>
      <c r="F37" s="27">
        <v>10113053.379999999</v>
      </c>
      <c r="G37" s="27">
        <v>48865219</v>
      </c>
      <c r="H37" s="35"/>
    </row>
    <row r="38" spans="1:8" ht="12" customHeight="1" x14ac:dyDescent="0.2">
      <c r="A38" s="58">
        <v>29</v>
      </c>
      <c r="B38" s="9" t="s">
        <v>57</v>
      </c>
      <c r="C38" s="13" t="s">
        <v>58</v>
      </c>
      <c r="D38" s="35">
        <f t="shared" si="1"/>
        <v>129710625</v>
      </c>
      <c r="E38" s="27">
        <v>129710624.94</v>
      </c>
      <c r="F38" s="27">
        <v>0</v>
      </c>
      <c r="G38" s="27"/>
      <c r="H38" s="35"/>
    </row>
    <row r="39" spans="1:8" ht="24" x14ac:dyDescent="0.2">
      <c r="A39" s="58">
        <v>30</v>
      </c>
      <c r="B39" s="6" t="s">
        <v>59</v>
      </c>
      <c r="C39" s="7" t="s">
        <v>60</v>
      </c>
      <c r="D39" s="35">
        <f t="shared" si="1"/>
        <v>0</v>
      </c>
      <c r="E39" s="27">
        <v>0</v>
      </c>
      <c r="F39" s="27"/>
      <c r="G39" s="27"/>
      <c r="H39" s="35"/>
    </row>
    <row r="40" spans="1:8" x14ac:dyDescent="0.2">
      <c r="A40" s="58">
        <v>31</v>
      </c>
      <c r="B40" s="10" t="s">
        <v>61</v>
      </c>
      <c r="C40" s="11" t="s">
        <v>62</v>
      </c>
      <c r="D40" s="35">
        <f t="shared" si="1"/>
        <v>17508030</v>
      </c>
      <c r="E40" s="27">
        <v>0</v>
      </c>
      <c r="F40" s="27">
        <v>8419089.2699999996</v>
      </c>
      <c r="G40" s="27">
        <v>9088941</v>
      </c>
      <c r="H40" s="35"/>
    </row>
    <row r="41" spans="1:8" x14ac:dyDescent="0.2">
      <c r="A41" s="58">
        <v>32</v>
      </c>
      <c r="B41" s="9" t="s">
        <v>63</v>
      </c>
      <c r="C41" s="7" t="s">
        <v>64</v>
      </c>
      <c r="D41" s="35">
        <f t="shared" si="1"/>
        <v>185313446</v>
      </c>
      <c r="E41" s="27">
        <v>9241132.6799999997</v>
      </c>
      <c r="F41" s="27">
        <v>76834234.300000012</v>
      </c>
      <c r="G41" s="27">
        <v>99238079</v>
      </c>
      <c r="H41" s="35"/>
    </row>
    <row r="42" spans="1:8" x14ac:dyDescent="0.2">
      <c r="A42" s="58">
        <v>33</v>
      </c>
      <c r="B42" s="12" t="s">
        <v>65</v>
      </c>
      <c r="C42" s="13" t="s">
        <v>66</v>
      </c>
      <c r="D42" s="35">
        <f t="shared" si="1"/>
        <v>266963596</v>
      </c>
      <c r="E42" s="27">
        <v>5501295.54</v>
      </c>
      <c r="F42" s="27">
        <v>121771085.41999999</v>
      </c>
      <c r="G42" s="27">
        <v>139691215</v>
      </c>
      <c r="H42" s="35"/>
    </row>
    <row r="43" spans="1:8" x14ac:dyDescent="0.2">
      <c r="A43" s="58">
        <v>34</v>
      </c>
      <c r="B43" s="9" t="s">
        <v>67</v>
      </c>
      <c r="C43" s="7" t="s">
        <v>68</v>
      </c>
      <c r="D43" s="35">
        <f t="shared" si="1"/>
        <v>52977983</v>
      </c>
      <c r="E43" s="27">
        <v>0</v>
      </c>
      <c r="F43" s="27">
        <v>22831915.559999999</v>
      </c>
      <c r="G43" s="27">
        <v>30146067</v>
      </c>
      <c r="H43" s="35"/>
    </row>
    <row r="44" spans="1:8" x14ac:dyDescent="0.2">
      <c r="A44" s="58">
        <v>35</v>
      </c>
      <c r="B44" s="10" t="s">
        <v>69</v>
      </c>
      <c r="C44" s="11" t="s">
        <v>70</v>
      </c>
      <c r="D44" s="35">
        <f t="shared" si="1"/>
        <v>164011240</v>
      </c>
      <c r="E44" s="27">
        <v>0</v>
      </c>
      <c r="F44" s="27">
        <v>66470143.859999999</v>
      </c>
      <c r="G44" s="27">
        <v>97541096</v>
      </c>
      <c r="H44" s="35"/>
    </row>
    <row r="45" spans="1:8" x14ac:dyDescent="0.2">
      <c r="A45" s="58">
        <v>36</v>
      </c>
      <c r="B45" s="9" t="s">
        <v>71</v>
      </c>
      <c r="C45" s="7" t="s">
        <v>72</v>
      </c>
      <c r="D45" s="35">
        <f t="shared" si="1"/>
        <v>69001894</v>
      </c>
      <c r="E45" s="27">
        <v>0</v>
      </c>
      <c r="F45" s="27">
        <v>30346162.220000003</v>
      </c>
      <c r="G45" s="27">
        <v>38655732</v>
      </c>
      <c r="H45" s="35"/>
    </row>
    <row r="46" spans="1:8" x14ac:dyDescent="0.2">
      <c r="A46" s="58">
        <v>37</v>
      </c>
      <c r="B46" s="6" t="s">
        <v>73</v>
      </c>
      <c r="C46" s="7" t="s">
        <v>74</v>
      </c>
      <c r="D46" s="35">
        <f t="shared" si="1"/>
        <v>148584872</v>
      </c>
      <c r="E46" s="27">
        <v>0</v>
      </c>
      <c r="F46" s="27">
        <v>54785018.829999998</v>
      </c>
      <c r="G46" s="27">
        <v>93799853</v>
      </c>
      <c r="H46" s="35"/>
    </row>
    <row r="47" spans="1:8" x14ac:dyDescent="0.2">
      <c r="A47" s="58">
        <v>38</v>
      </c>
      <c r="B47" s="14" t="s">
        <v>75</v>
      </c>
      <c r="C47" s="15" t="s">
        <v>76</v>
      </c>
      <c r="D47" s="35">
        <f t="shared" si="1"/>
        <v>61455003</v>
      </c>
      <c r="E47" s="27">
        <v>0</v>
      </c>
      <c r="F47" s="27">
        <v>26313979.520000003</v>
      </c>
      <c r="G47" s="27">
        <v>35141023</v>
      </c>
      <c r="H47" s="35"/>
    </row>
    <row r="48" spans="1:8" x14ac:dyDescent="0.2">
      <c r="A48" s="58">
        <v>39</v>
      </c>
      <c r="B48" s="6" t="s">
        <v>77</v>
      </c>
      <c r="C48" s="7" t="s">
        <v>78</v>
      </c>
      <c r="D48" s="35">
        <f t="shared" si="1"/>
        <v>44734529</v>
      </c>
      <c r="E48" s="27">
        <v>0</v>
      </c>
      <c r="F48" s="27">
        <v>20158122.059999999</v>
      </c>
      <c r="G48" s="27">
        <v>24576407</v>
      </c>
      <c r="H48" s="35"/>
    </row>
    <row r="49" spans="1:8" x14ac:dyDescent="0.2">
      <c r="A49" s="58">
        <v>40</v>
      </c>
      <c r="B49" s="12" t="s">
        <v>79</v>
      </c>
      <c r="C49" s="13" t="s">
        <v>80</v>
      </c>
      <c r="D49" s="35">
        <f t="shared" si="1"/>
        <v>64119075</v>
      </c>
      <c r="E49" s="27">
        <v>0</v>
      </c>
      <c r="F49" s="27">
        <v>26002906.16</v>
      </c>
      <c r="G49" s="27">
        <v>38116169</v>
      </c>
      <c r="H49" s="35"/>
    </row>
    <row r="50" spans="1:8" x14ac:dyDescent="0.2">
      <c r="A50" s="58">
        <v>41</v>
      </c>
      <c r="B50" s="10" t="s">
        <v>81</v>
      </c>
      <c r="C50" s="11" t="s">
        <v>82</v>
      </c>
      <c r="D50" s="35">
        <f t="shared" si="1"/>
        <v>32730987</v>
      </c>
      <c r="E50" s="27">
        <v>0</v>
      </c>
      <c r="F50" s="27">
        <v>12218330.249999998</v>
      </c>
      <c r="G50" s="27">
        <v>20512657</v>
      </c>
      <c r="H50" s="35"/>
    </row>
    <row r="51" spans="1:8" x14ac:dyDescent="0.2">
      <c r="A51" s="58">
        <v>42</v>
      </c>
      <c r="B51" s="9" t="s">
        <v>83</v>
      </c>
      <c r="C51" s="7" t="s">
        <v>84</v>
      </c>
      <c r="D51" s="35">
        <f t="shared" si="1"/>
        <v>29664530</v>
      </c>
      <c r="E51" s="27">
        <v>0</v>
      </c>
      <c r="F51" s="27">
        <v>8334899.0800000001</v>
      </c>
      <c r="G51" s="27">
        <v>21329631</v>
      </c>
      <c r="H51" s="35"/>
    </row>
    <row r="52" spans="1:8" x14ac:dyDescent="0.2">
      <c r="A52" s="58">
        <v>43</v>
      </c>
      <c r="B52" s="10" t="s">
        <v>85</v>
      </c>
      <c r="C52" s="11" t="s">
        <v>86</v>
      </c>
      <c r="D52" s="35">
        <f t="shared" si="1"/>
        <v>228972346</v>
      </c>
      <c r="E52" s="27">
        <v>11328787.08</v>
      </c>
      <c r="F52" s="27">
        <v>93874344.060000017</v>
      </c>
      <c r="G52" s="27">
        <v>123769215</v>
      </c>
      <c r="H52" s="35"/>
    </row>
    <row r="53" spans="1:8" x14ac:dyDescent="0.2">
      <c r="A53" s="58">
        <v>44</v>
      </c>
      <c r="B53" s="6" t="s">
        <v>87</v>
      </c>
      <c r="C53" s="7" t="s">
        <v>88</v>
      </c>
      <c r="D53" s="35">
        <f t="shared" si="1"/>
        <v>49778913</v>
      </c>
      <c r="E53" s="27">
        <v>0</v>
      </c>
      <c r="F53" s="27">
        <v>17358091.93</v>
      </c>
      <c r="G53" s="27">
        <v>32420821</v>
      </c>
      <c r="H53" s="35"/>
    </row>
    <row r="54" spans="1:8" x14ac:dyDescent="0.2">
      <c r="A54" s="58">
        <v>45</v>
      </c>
      <c r="B54" s="6" t="s">
        <v>89</v>
      </c>
      <c r="C54" s="7" t="s">
        <v>90</v>
      </c>
      <c r="D54" s="35">
        <f t="shared" si="1"/>
        <v>164397170</v>
      </c>
      <c r="E54" s="27">
        <v>4320466.0200000005</v>
      </c>
      <c r="F54" s="27">
        <v>55381115.199999996</v>
      </c>
      <c r="G54" s="27">
        <v>104695589</v>
      </c>
      <c r="H54" s="35"/>
    </row>
    <row r="55" spans="1:8" x14ac:dyDescent="0.2">
      <c r="A55" s="58">
        <v>46</v>
      </c>
      <c r="B55" s="10" t="s">
        <v>91</v>
      </c>
      <c r="C55" s="11" t="s">
        <v>92</v>
      </c>
      <c r="D55" s="35">
        <f t="shared" si="1"/>
        <v>41284781</v>
      </c>
      <c r="E55" s="27">
        <v>0</v>
      </c>
      <c r="F55" s="27">
        <v>14877281.810000001</v>
      </c>
      <c r="G55" s="27">
        <v>26407499</v>
      </c>
      <c r="H55" s="35"/>
    </row>
    <row r="56" spans="1:8" ht="10.5" customHeight="1" x14ac:dyDescent="0.2">
      <c r="A56" s="58">
        <v>47</v>
      </c>
      <c r="B56" s="10" t="s">
        <v>93</v>
      </c>
      <c r="C56" s="11" t="s">
        <v>94</v>
      </c>
      <c r="D56" s="35">
        <f t="shared" si="1"/>
        <v>60310576</v>
      </c>
      <c r="E56" s="27">
        <v>0</v>
      </c>
      <c r="F56" s="27">
        <v>22471272.940000001</v>
      </c>
      <c r="G56" s="27">
        <v>37839303</v>
      </c>
      <c r="H56" s="35"/>
    </row>
    <row r="57" spans="1:8" x14ac:dyDescent="0.2">
      <c r="A57" s="58">
        <v>48</v>
      </c>
      <c r="B57" s="9" t="s">
        <v>95</v>
      </c>
      <c r="C57" s="7" t="s">
        <v>96</v>
      </c>
      <c r="D57" s="35">
        <f t="shared" si="1"/>
        <v>73922864</v>
      </c>
      <c r="E57" s="27">
        <v>0</v>
      </c>
      <c r="F57" s="27">
        <v>25588035.989999998</v>
      </c>
      <c r="G57" s="27">
        <v>48334828</v>
      </c>
      <c r="H57" s="35"/>
    </row>
    <row r="58" spans="1:8" x14ac:dyDescent="0.2">
      <c r="A58" s="58">
        <v>49</v>
      </c>
      <c r="B58" s="10" t="s">
        <v>97</v>
      </c>
      <c r="C58" s="11" t="s">
        <v>98</v>
      </c>
      <c r="D58" s="35">
        <f t="shared" si="1"/>
        <v>30424893</v>
      </c>
      <c r="E58" s="27">
        <v>0</v>
      </c>
      <c r="F58" s="27">
        <v>12195116.849999998</v>
      </c>
      <c r="G58" s="27">
        <v>18229776</v>
      </c>
      <c r="H58" s="35"/>
    </row>
    <row r="59" spans="1:8" x14ac:dyDescent="0.2">
      <c r="A59" s="58">
        <v>50</v>
      </c>
      <c r="B59" s="9" t="s">
        <v>99</v>
      </c>
      <c r="C59" s="7" t="s">
        <v>100</v>
      </c>
      <c r="D59" s="35">
        <f t="shared" si="1"/>
        <v>55115374</v>
      </c>
      <c r="E59" s="27">
        <v>0</v>
      </c>
      <c r="F59" s="27">
        <v>21974110.449999999</v>
      </c>
      <c r="G59" s="27">
        <v>33141264</v>
      </c>
      <c r="H59" s="35"/>
    </row>
    <row r="60" spans="1:8" ht="10.5" customHeight="1" x14ac:dyDescent="0.2">
      <c r="A60" s="58">
        <v>51</v>
      </c>
      <c r="B60" s="10" t="s">
        <v>101</v>
      </c>
      <c r="C60" s="11" t="s">
        <v>102</v>
      </c>
      <c r="D60" s="35">
        <f t="shared" si="1"/>
        <v>82426930</v>
      </c>
      <c r="E60" s="27">
        <v>0</v>
      </c>
      <c r="F60" s="27">
        <v>34617560.969999999</v>
      </c>
      <c r="G60" s="27">
        <v>47809369</v>
      </c>
      <c r="H60" s="35"/>
    </row>
    <row r="61" spans="1:8" x14ac:dyDescent="0.2">
      <c r="A61" s="58">
        <v>52</v>
      </c>
      <c r="B61" s="10" t="s">
        <v>103</v>
      </c>
      <c r="C61" s="11" t="s">
        <v>104</v>
      </c>
      <c r="D61" s="35">
        <f t="shared" si="1"/>
        <v>229077202</v>
      </c>
      <c r="E61" s="27">
        <v>0</v>
      </c>
      <c r="F61" s="27">
        <v>80993732.060000002</v>
      </c>
      <c r="G61" s="27">
        <v>148083470</v>
      </c>
      <c r="H61" s="35"/>
    </row>
    <row r="62" spans="1:8" x14ac:dyDescent="0.2">
      <c r="A62" s="58">
        <v>53</v>
      </c>
      <c r="B62" s="10" t="s">
        <v>105</v>
      </c>
      <c r="C62" s="11" t="s">
        <v>106</v>
      </c>
      <c r="D62" s="35">
        <f t="shared" si="1"/>
        <v>42990669</v>
      </c>
      <c r="E62" s="27">
        <v>0</v>
      </c>
      <c r="F62" s="27">
        <v>16769250.02</v>
      </c>
      <c r="G62" s="27">
        <v>26221419</v>
      </c>
      <c r="H62" s="35"/>
    </row>
    <row r="63" spans="1:8" x14ac:dyDescent="0.2">
      <c r="A63" s="58">
        <v>54</v>
      </c>
      <c r="B63" s="10" t="s">
        <v>107</v>
      </c>
      <c r="C63" s="11" t="s">
        <v>108</v>
      </c>
      <c r="D63" s="35">
        <f t="shared" si="1"/>
        <v>80966</v>
      </c>
      <c r="E63" s="27">
        <v>80966</v>
      </c>
      <c r="F63" s="27">
        <v>0</v>
      </c>
      <c r="G63" s="27">
        <v>0</v>
      </c>
      <c r="H63" s="35"/>
    </row>
    <row r="64" spans="1:8" x14ac:dyDescent="0.2">
      <c r="A64" s="58">
        <v>55</v>
      </c>
      <c r="B64" s="10" t="s">
        <v>109</v>
      </c>
      <c r="C64" s="11" t="s">
        <v>110</v>
      </c>
      <c r="D64" s="35">
        <f t="shared" si="1"/>
        <v>0</v>
      </c>
      <c r="E64" s="27">
        <v>0</v>
      </c>
      <c r="F64" s="27"/>
      <c r="G64" s="27">
        <v>0</v>
      </c>
      <c r="H64" s="35"/>
    </row>
    <row r="65" spans="1:8" ht="24" x14ac:dyDescent="0.2">
      <c r="A65" s="58">
        <v>56</v>
      </c>
      <c r="B65" s="10" t="s">
        <v>111</v>
      </c>
      <c r="C65" s="11" t="s">
        <v>112</v>
      </c>
      <c r="D65" s="35">
        <f t="shared" si="1"/>
        <v>55835293</v>
      </c>
      <c r="E65" s="27">
        <v>0</v>
      </c>
      <c r="F65" s="27">
        <v>13849263.450000001</v>
      </c>
      <c r="G65" s="27">
        <v>41986030</v>
      </c>
      <c r="H65" s="35"/>
    </row>
    <row r="66" spans="1:8" ht="24" x14ac:dyDescent="0.2">
      <c r="A66" s="58">
        <v>57</v>
      </c>
      <c r="B66" s="9" t="s">
        <v>113</v>
      </c>
      <c r="C66" s="11" t="s">
        <v>114</v>
      </c>
      <c r="D66" s="35">
        <f t="shared" si="1"/>
        <v>46508456</v>
      </c>
      <c r="E66" s="27">
        <v>0</v>
      </c>
      <c r="F66" s="27">
        <v>12137496.25</v>
      </c>
      <c r="G66" s="27">
        <v>34370960</v>
      </c>
      <c r="H66" s="35"/>
    </row>
    <row r="67" spans="1:8" ht="17.25" customHeight="1" x14ac:dyDescent="0.2">
      <c r="A67" s="58">
        <v>58</v>
      </c>
      <c r="B67" s="12" t="s">
        <v>115</v>
      </c>
      <c r="C67" s="13" t="s">
        <v>116</v>
      </c>
      <c r="D67" s="35">
        <f t="shared" si="1"/>
        <v>82318225</v>
      </c>
      <c r="E67" s="27">
        <v>3827009.88</v>
      </c>
      <c r="F67" s="27">
        <v>30265013.059999999</v>
      </c>
      <c r="G67" s="27">
        <v>48226202</v>
      </c>
      <c r="H67" s="35"/>
    </row>
    <row r="68" spans="1:8" ht="15" customHeight="1" x14ac:dyDescent="0.2">
      <c r="A68" s="58">
        <v>59</v>
      </c>
      <c r="B68" s="9" t="s">
        <v>117</v>
      </c>
      <c r="C68" s="11" t="s">
        <v>118</v>
      </c>
      <c r="D68" s="35">
        <f t="shared" si="1"/>
        <v>87703400</v>
      </c>
      <c r="E68" s="27">
        <v>3666937.36</v>
      </c>
      <c r="F68" s="27">
        <v>23999120.920000002</v>
      </c>
      <c r="G68" s="27">
        <v>60037342</v>
      </c>
      <c r="H68" s="35"/>
    </row>
    <row r="69" spans="1:8" ht="16.5" customHeight="1" x14ac:dyDescent="0.2">
      <c r="A69" s="58">
        <v>60</v>
      </c>
      <c r="B69" s="10" t="s">
        <v>119</v>
      </c>
      <c r="C69" s="11" t="s">
        <v>320</v>
      </c>
      <c r="D69" s="35">
        <f t="shared" si="1"/>
        <v>36383006</v>
      </c>
      <c r="E69" s="27">
        <v>0</v>
      </c>
      <c r="F69" s="27">
        <v>12841900.75</v>
      </c>
      <c r="G69" s="27">
        <v>23541105</v>
      </c>
      <c r="H69" s="35"/>
    </row>
    <row r="70" spans="1:8" ht="24.75" customHeight="1" x14ac:dyDescent="0.2">
      <c r="A70" s="58">
        <v>61</v>
      </c>
      <c r="B70" s="6" t="s">
        <v>120</v>
      </c>
      <c r="C70" s="11" t="s">
        <v>121</v>
      </c>
      <c r="D70" s="35">
        <f t="shared" si="1"/>
        <v>46346743</v>
      </c>
      <c r="E70" s="27">
        <v>46346743</v>
      </c>
      <c r="F70" s="27">
        <v>0</v>
      </c>
      <c r="G70" s="27">
        <v>0</v>
      </c>
      <c r="H70" s="35"/>
    </row>
    <row r="71" spans="1:8" ht="24.75" customHeight="1" x14ac:dyDescent="0.2">
      <c r="A71" s="58">
        <v>62</v>
      </c>
      <c r="B71" s="6" t="s">
        <v>122</v>
      </c>
      <c r="C71" s="11" t="s">
        <v>123</v>
      </c>
      <c r="D71" s="35">
        <f t="shared" si="1"/>
        <v>73721112</v>
      </c>
      <c r="E71" s="27">
        <v>73721112</v>
      </c>
      <c r="F71" s="27">
        <v>0</v>
      </c>
      <c r="G71" s="27">
        <v>0</v>
      </c>
      <c r="H71" s="35"/>
    </row>
    <row r="72" spans="1:8" ht="16.5" customHeight="1" x14ac:dyDescent="0.2">
      <c r="A72" s="58">
        <v>63</v>
      </c>
      <c r="B72" s="9" t="s">
        <v>124</v>
      </c>
      <c r="C72" s="11" t="s">
        <v>125</v>
      </c>
      <c r="D72" s="35">
        <f t="shared" si="1"/>
        <v>145050565</v>
      </c>
      <c r="E72" s="27">
        <v>9728795.6999999993</v>
      </c>
      <c r="F72" s="27">
        <v>40859335.959999993</v>
      </c>
      <c r="G72" s="27">
        <v>94462433</v>
      </c>
      <c r="H72" s="35"/>
    </row>
    <row r="73" spans="1:8" x14ac:dyDescent="0.2">
      <c r="A73" s="58">
        <v>64</v>
      </c>
      <c r="B73" s="9" t="s">
        <v>126</v>
      </c>
      <c r="C73" s="7" t="s">
        <v>127</v>
      </c>
      <c r="D73" s="35">
        <f t="shared" si="1"/>
        <v>76205082</v>
      </c>
      <c r="E73" s="27">
        <v>0</v>
      </c>
      <c r="F73" s="27">
        <v>19249827.949999999</v>
      </c>
      <c r="G73" s="27">
        <v>56955254</v>
      </c>
      <c r="H73" s="35"/>
    </row>
    <row r="74" spans="1:8" x14ac:dyDescent="0.2">
      <c r="A74" s="58">
        <v>65</v>
      </c>
      <c r="B74" s="9" t="s">
        <v>128</v>
      </c>
      <c r="C74" s="11" t="s">
        <v>129</v>
      </c>
      <c r="D74" s="35">
        <f t="shared" ref="D74:D137" si="2">ROUND(E74+F74+G74+H74,0)</f>
        <v>194618782</v>
      </c>
      <c r="E74" s="27">
        <v>9250918.5600000005</v>
      </c>
      <c r="F74" s="27">
        <v>54314973.340000004</v>
      </c>
      <c r="G74" s="27">
        <v>131052890</v>
      </c>
      <c r="H74" s="35"/>
    </row>
    <row r="75" spans="1:8" ht="24" x14ac:dyDescent="0.2">
      <c r="A75" s="58">
        <v>66</v>
      </c>
      <c r="B75" s="9" t="s">
        <v>130</v>
      </c>
      <c r="C75" s="11" t="s">
        <v>131</v>
      </c>
      <c r="D75" s="35">
        <f t="shared" si="2"/>
        <v>34273954</v>
      </c>
      <c r="E75" s="27">
        <v>34273954.439999998</v>
      </c>
      <c r="F75" s="27">
        <v>0</v>
      </c>
      <c r="G75" s="27"/>
      <c r="H75" s="35"/>
    </row>
    <row r="76" spans="1:8" ht="24" x14ac:dyDescent="0.2">
      <c r="A76" s="58">
        <v>67</v>
      </c>
      <c r="B76" s="6" t="s">
        <v>132</v>
      </c>
      <c r="C76" s="11" t="s">
        <v>133</v>
      </c>
      <c r="D76" s="35">
        <f t="shared" si="2"/>
        <v>38765325</v>
      </c>
      <c r="E76" s="27">
        <v>38765325.060000002</v>
      </c>
      <c r="F76" s="27">
        <v>0</v>
      </c>
      <c r="G76" s="27"/>
      <c r="H76" s="35"/>
    </row>
    <row r="77" spans="1:8" ht="24" x14ac:dyDescent="0.2">
      <c r="A77" s="58">
        <v>68</v>
      </c>
      <c r="B77" s="9" t="s">
        <v>134</v>
      </c>
      <c r="C77" s="11" t="s">
        <v>135</v>
      </c>
      <c r="D77" s="35">
        <f t="shared" si="2"/>
        <v>47783744</v>
      </c>
      <c r="E77" s="27">
        <v>47783744</v>
      </c>
      <c r="F77" s="27">
        <v>0</v>
      </c>
      <c r="G77" s="27"/>
      <c r="H77" s="35"/>
    </row>
    <row r="78" spans="1:8" ht="24" x14ac:dyDescent="0.2">
      <c r="A78" s="58">
        <v>69</v>
      </c>
      <c r="B78" s="9" t="s">
        <v>136</v>
      </c>
      <c r="C78" s="11" t="s">
        <v>137</v>
      </c>
      <c r="D78" s="35">
        <f t="shared" si="2"/>
        <v>38535405</v>
      </c>
      <c r="E78" s="27">
        <v>38535404.939999998</v>
      </c>
      <c r="F78" s="27">
        <v>0</v>
      </c>
      <c r="G78" s="27"/>
      <c r="H78" s="35"/>
    </row>
    <row r="79" spans="1:8" ht="24" x14ac:dyDescent="0.2">
      <c r="A79" s="58">
        <v>70</v>
      </c>
      <c r="B79" s="6" t="s">
        <v>138</v>
      </c>
      <c r="C79" s="11" t="s">
        <v>139</v>
      </c>
      <c r="D79" s="35">
        <f t="shared" si="2"/>
        <v>55327502</v>
      </c>
      <c r="E79" s="27">
        <v>55327501.980000004</v>
      </c>
      <c r="F79" s="27">
        <v>0</v>
      </c>
      <c r="G79" s="27"/>
      <c r="H79" s="35"/>
    </row>
    <row r="80" spans="1:8" ht="24" x14ac:dyDescent="0.2">
      <c r="A80" s="58">
        <v>71</v>
      </c>
      <c r="B80" s="6" t="s">
        <v>140</v>
      </c>
      <c r="C80" s="11" t="s">
        <v>141</v>
      </c>
      <c r="D80" s="35">
        <f t="shared" si="2"/>
        <v>36252060</v>
      </c>
      <c r="E80" s="27">
        <v>36252060</v>
      </c>
      <c r="F80" s="27">
        <v>0</v>
      </c>
      <c r="G80" s="27"/>
      <c r="H80" s="35"/>
    </row>
    <row r="81" spans="1:8" ht="24" x14ac:dyDescent="0.2">
      <c r="A81" s="58">
        <v>72</v>
      </c>
      <c r="B81" s="6" t="s">
        <v>142</v>
      </c>
      <c r="C81" s="11" t="s">
        <v>143</v>
      </c>
      <c r="D81" s="35">
        <f t="shared" si="2"/>
        <v>34309632</v>
      </c>
      <c r="E81" s="27">
        <v>34309632</v>
      </c>
      <c r="F81" s="27">
        <v>0</v>
      </c>
      <c r="G81" s="27"/>
      <c r="H81" s="35"/>
    </row>
    <row r="82" spans="1:8" x14ac:dyDescent="0.2">
      <c r="A82" s="58">
        <v>73</v>
      </c>
      <c r="B82" s="10" t="s">
        <v>144</v>
      </c>
      <c r="C82" s="11" t="s">
        <v>145</v>
      </c>
      <c r="D82" s="35">
        <f t="shared" si="2"/>
        <v>127597497</v>
      </c>
      <c r="E82" s="27">
        <v>2009253.8399999999</v>
      </c>
      <c r="F82" s="27">
        <v>36189253.800000004</v>
      </c>
      <c r="G82" s="27">
        <v>89398989</v>
      </c>
      <c r="H82" s="35"/>
    </row>
    <row r="83" spans="1:8" x14ac:dyDescent="0.2">
      <c r="A83" s="58">
        <v>74</v>
      </c>
      <c r="B83" s="6" t="s">
        <v>146</v>
      </c>
      <c r="C83" s="11" t="s">
        <v>147</v>
      </c>
      <c r="D83" s="35">
        <f t="shared" si="2"/>
        <v>265580944</v>
      </c>
      <c r="E83" s="27">
        <v>4813960.08</v>
      </c>
      <c r="F83" s="27">
        <v>84240413.030000001</v>
      </c>
      <c r="G83" s="27">
        <v>176526571</v>
      </c>
      <c r="H83" s="35"/>
    </row>
    <row r="84" spans="1:8" x14ac:dyDescent="0.2">
      <c r="A84" s="58">
        <v>75</v>
      </c>
      <c r="B84" s="10" t="s">
        <v>148</v>
      </c>
      <c r="C84" s="11" t="s">
        <v>149</v>
      </c>
      <c r="D84" s="35">
        <f t="shared" si="2"/>
        <v>165380857</v>
      </c>
      <c r="E84" s="27">
        <v>11575385.359999999</v>
      </c>
      <c r="F84" s="27">
        <v>51303159.560000002</v>
      </c>
      <c r="G84" s="27">
        <v>102502312</v>
      </c>
      <c r="H84" s="35"/>
    </row>
    <row r="85" spans="1:8" x14ac:dyDescent="0.2">
      <c r="A85" s="58">
        <v>76</v>
      </c>
      <c r="B85" s="12" t="s">
        <v>150</v>
      </c>
      <c r="C85" s="13" t="s">
        <v>151</v>
      </c>
      <c r="D85" s="35">
        <f t="shared" si="2"/>
        <v>46199199</v>
      </c>
      <c r="E85" s="27">
        <v>0</v>
      </c>
      <c r="F85" s="27">
        <v>18329068.16</v>
      </c>
      <c r="G85" s="27">
        <v>27870131</v>
      </c>
      <c r="H85" s="35"/>
    </row>
    <row r="86" spans="1:8" x14ac:dyDescent="0.2">
      <c r="A86" s="58">
        <v>77</v>
      </c>
      <c r="B86" s="6" t="s">
        <v>152</v>
      </c>
      <c r="C86" s="11" t="s">
        <v>153</v>
      </c>
      <c r="D86" s="35">
        <f t="shared" si="2"/>
        <v>283389712</v>
      </c>
      <c r="E86" s="27">
        <v>10542654.720000001</v>
      </c>
      <c r="F86" s="27">
        <v>109250195.45999999</v>
      </c>
      <c r="G86" s="27">
        <v>163596862</v>
      </c>
      <c r="H86" s="35"/>
    </row>
    <row r="87" spans="1:8" x14ac:dyDescent="0.2">
      <c r="A87" s="58">
        <v>78</v>
      </c>
      <c r="B87" s="12" t="s">
        <v>154</v>
      </c>
      <c r="C87" s="13" t="s">
        <v>155</v>
      </c>
      <c r="D87" s="35">
        <f t="shared" si="2"/>
        <v>50168921</v>
      </c>
      <c r="E87" s="27">
        <v>0</v>
      </c>
      <c r="F87" s="27">
        <v>14589324.58</v>
      </c>
      <c r="G87" s="27">
        <v>35579596</v>
      </c>
      <c r="H87" s="35"/>
    </row>
    <row r="88" spans="1:8" x14ac:dyDescent="0.2">
      <c r="A88" s="58">
        <v>79</v>
      </c>
      <c r="B88" s="6" t="s">
        <v>156</v>
      </c>
      <c r="C88" s="11" t="s">
        <v>157</v>
      </c>
      <c r="D88" s="35">
        <f t="shared" si="2"/>
        <v>196198818</v>
      </c>
      <c r="E88" s="27">
        <v>0</v>
      </c>
      <c r="F88" s="27">
        <v>65336229.599999994</v>
      </c>
      <c r="G88" s="27">
        <v>130862588</v>
      </c>
      <c r="H88" s="35"/>
    </row>
    <row r="89" spans="1:8" x14ac:dyDescent="0.2">
      <c r="A89" s="58">
        <v>80</v>
      </c>
      <c r="B89" s="12" t="s">
        <v>158</v>
      </c>
      <c r="C89" s="13" t="s">
        <v>159</v>
      </c>
      <c r="D89" s="35">
        <f t="shared" si="2"/>
        <v>51161270</v>
      </c>
      <c r="E89" s="27">
        <v>51161269.579999998</v>
      </c>
      <c r="F89" s="27">
        <v>0</v>
      </c>
      <c r="G89" s="27"/>
      <c r="H89" s="35"/>
    </row>
    <row r="90" spans="1:8" x14ac:dyDescent="0.2">
      <c r="A90" s="58">
        <v>81</v>
      </c>
      <c r="B90" s="9" t="s">
        <v>160</v>
      </c>
      <c r="C90" s="11" t="s">
        <v>161</v>
      </c>
      <c r="D90" s="35">
        <f t="shared" si="2"/>
        <v>0</v>
      </c>
      <c r="E90" s="27">
        <v>0</v>
      </c>
      <c r="F90" s="27"/>
      <c r="G90" s="27"/>
      <c r="H90" s="35"/>
    </row>
    <row r="91" spans="1:8" x14ac:dyDescent="0.2">
      <c r="A91" s="58">
        <v>82</v>
      </c>
      <c r="B91" s="10" t="s">
        <v>162</v>
      </c>
      <c r="C91" s="11" t="s">
        <v>163</v>
      </c>
      <c r="D91" s="35">
        <f t="shared" si="2"/>
        <v>17473843</v>
      </c>
      <c r="E91" s="27">
        <v>1275733.4099999999</v>
      </c>
      <c r="F91" s="27">
        <v>9254065.7899999991</v>
      </c>
      <c r="G91" s="27">
        <v>6944044</v>
      </c>
      <c r="H91" s="35"/>
    </row>
    <row r="92" spans="1:8" ht="24" x14ac:dyDescent="0.2">
      <c r="A92" s="58">
        <v>83</v>
      </c>
      <c r="B92" s="9" t="s">
        <v>164</v>
      </c>
      <c r="C92" s="7" t="s">
        <v>165</v>
      </c>
      <c r="D92" s="35">
        <f t="shared" si="2"/>
        <v>1761848</v>
      </c>
      <c r="E92" s="27">
        <v>1761848.2000000002</v>
      </c>
      <c r="F92" s="27">
        <v>0</v>
      </c>
      <c r="G92" s="27"/>
      <c r="H92" s="35"/>
    </row>
    <row r="93" spans="1:8" x14ac:dyDescent="0.2">
      <c r="A93" s="58">
        <v>84</v>
      </c>
      <c r="B93" s="9" t="s">
        <v>166</v>
      </c>
      <c r="C93" s="13" t="s">
        <v>167</v>
      </c>
      <c r="D93" s="35">
        <f t="shared" si="2"/>
        <v>10196352</v>
      </c>
      <c r="E93" s="27">
        <v>0</v>
      </c>
      <c r="F93" s="27">
        <v>3158272.39</v>
      </c>
      <c r="G93" s="27">
        <v>7038080</v>
      </c>
      <c r="H93" s="35"/>
    </row>
    <row r="94" spans="1:8" x14ac:dyDescent="0.2">
      <c r="A94" s="58">
        <v>85</v>
      </c>
      <c r="B94" s="10" t="s">
        <v>168</v>
      </c>
      <c r="C94" s="11" t="s">
        <v>169</v>
      </c>
      <c r="D94" s="35">
        <f t="shared" si="2"/>
        <v>37936766</v>
      </c>
      <c r="E94" s="27">
        <v>0</v>
      </c>
      <c r="F94" s="27">
        <v>13438014.27</v>
      </c>
      <c r="G94" s="27">
        <v>24498752</v>
      </c>
      <c r="H94" s="35"/>
    </row>
    <row r="95" spans="1:8" x14ac:dyDescent="0.2">
      <c r="A95" s="58">
        <v>86</v>
      </c>
      <c r="B95" s="9" t="s">
        <v>170</v>
      </c>
      <c r="C95" s="7" t="s">
        <v>171</v>
      </c>
      <c r="D95" s="35">
        <f t="shared" si="2"/>
        <v>40216042</v>
      </c>
      <c r="E95" s="27">
        <v>0</v>
      </c>
      <c r="F95" s="27">
        <v>17104973.82</v>
      </c>
      <c r="G95" s="27">
        <v>23111068</v>
      </c>
      <c r="H95" s="35"/>
    </row>
    <row r="96" spans="1:8" x14ac:dyDescent="0.2">
      <c r="A96" s="58">
        <v>87</v>
      </c>
      <c r="B96" s="10" t="s">
        <v>172</v>
      </c>
      <c r="C96" s="11" t="s">
        <v>173</v>
      </c>
      <c r="D96" s="35">
        <f t="shared" si="2"/>
        <v>41006171</v>
      </c>
      <c r="E96" s="27">
        <v>0</v>
      </c>
      <c r="F96" s="27">
        <v>16664207.439999998</v>
      </c>
      <c r="G96" s="27">
        <v>24341964</v>
      </c>
      <c r="H96" s="35"/>
    </row>
    <row r="97" spans="1:8" x14ac:dyDescent="0.2">
      <c r="A97" s="58">
        <v>88</v>
      </c>
      <c r="B97" s="10" t="s">
        <v>174</v>
      </c>
      <c r="C97" s="11" t="s">
        <v>175</v>
      </c>
      <c r="D97" s="35">
        <f t="shared" si="2"/>
        <v>100901253</v>
      </c>
      <c r="E97" s="27">
        <v>0</v>
      </c>
      <c r="F97" s="27">
        <v>40920662.299999997</v>
      </c>
      <c r="G97" s="27">
        <v>59980591</v>
      </c>
      <c r="H97" s="35"/>
    </row>
    <row r="98" spans="1:8" ht="13.5" customHeight="1" x14ac:dyDescent="0.2">
      <c r="A98" s="58">
        <v>89</v>
      </c>
      <c r="B98" s="9" t="s">
        <v>176</v>
      </c>
      <c r="C98" s="13" t="s">
        <v>177</v>
      </c>
      <c r="D98" s="35">
        <f t="shared" si="2"/>
        <v>42735171</v>
      </c>
      <c r="E98" s="27">
        <v>0</v>
      </c>
      <c r="F98" s="27">
        <v>16158422</v>
      </c>
      <c r="G98" s="27">
        <v>26576749</v>
      </c>
      <c r="H98" s="35"/>
    </row>
    <row r="99" spans="1:8" ht="14.25" customHeight="1" x14ac:dyDescent="0.2">
      <c r="A99" s="58">
        <v>90</v>
      </c>
      <c r="B99" s="9" t="s">
        <v>178</v>
      </c>
      <c r="C99" s="7" t="s">
        <v>179</v>
      </c>
      <c r="D99" s="35">
        <f t="shared" si="2"/>
        <v>53629465</v>
      </c>
      <c r="E99" s="27">
        <v>0</v>
      </c>
      <c r="F99" s="27">
        <v>20855646.989999998</v>
      </c>
      <c r="G99" s="27">
        <v>32773818</v>
      </c>
      <c r="H99" s="35"/>
    </row>
    <row r="100" spans="1:8" x14ac:dyDescent="0.2">
      <c r="A100" s="58">
        <v>91</v>
      </c>
      <c r="B100" s="6" t="s">
        <v>180</v>
      </c>
      <c r="C100" s="7" t="s">
        <v>181</v>
      </c>
      <c r="D100" s="35">
        <f t="shared" si="2"/>
        <v>108790209</v>
      </c>
      <c r="E100" s="27">
        <v>0</v>
      </c>
      <c r="F100" s="27">
        <v>46539309.219999999</v>
      </c>
      <c r="G100" s="27">
        <v>62250900</v>
      </c>
      <c r="H100" s="35"/>
    </row>
    <row r="101" spans="1:8" x14ac:dyDescent="0.2">
      <c r="A101" s="58">
        <v>92</v>
      </c>
      <c r="B101" s="6" t="s">
        <v>182</v>
      </c>
      <c r="C101" s="7" t="s">
        <v>183</v>
      </c>
      <c r="D101" s="35">
        <f t="shared" si="2"/>
        <v>87082042</v>
      </c>
      <c r="E101" s="27">
        <v>0</v>
      </c>
      <c r="F101" s="27">
        <v>32123606.519999996</v>
      </c>
      <c r="G101" s="27">
        <v>54958435</v>
      </c>
      <c r="H101" s="35"/>
    </row>
    <row r="102" spans="1:8" x14ac:dyDescent="0.2">
      <c r="A102" s="58">
        <v>93</v>
      </c>
      <c r="B102" s="10" t="s">
        <v>184</v>
      </c>
      <c r="C102" s="11" t="s">
        <v>185</v>
      </c>
      <c r="D102" s="35">
        <f t="shared" si="2"/>
        <v>35150441</v>
      </c>
      <c r="E102" s="27">
        <v>0</v>
      </c>
      <c r="F102" s="27">
        <v>14246137.539999999</v>
      </c>
      <c r="G102" s="27">
        <v>20904303</v>
      </c>
      <c r="H102" s="35"/>
    </row>
    <row r="103" spans="1:8" x14ac:dyDescent="0.2">
      <c r="A103" s="58">
        <v>94</v>
      </c>
      <c r="B103" s="12" t="s">
        <v>186</v>
      </c>
      <c r="C103" s="13" t="s">
        <v>187</v>
      </c>
      <c r="D103" s="35">
        <f t="shared" si="2"/>
        <v>46275740</v>
      </c>
      <c r="E103" s="27">
        <v>0</v>
      </c>
      <c r="F103" s="27">
        <v>13956351.09</v>
      </c>
      <c r="G103" s="27">
        <v>32319389</v>
      </c>
      <c r="H103" s="35"/>
    </row>
    <row r="104" spans="1:8" x14ac:dyDescent="0.2">
      <c r="A104" s="58">
        <v>95</v>
      </c>
      <c r="B104" s="6" t="s">
        <v>188</v>
      </c>
      <c r="C104" s="7" t="s">
        <v>189</v>
      </c>
      <c r="D104" s="35">
        <f t="shared" si="2"/>
        <v>50644668</v>
      </c>
      <c r="E104" s="27">
        <v>0</v>
      </c>
      <c r="F104" s="27">
        <v>20655572.52</v>
      </c>
      <c r="G104" s="27">
        <v>29989095</v>
      </c>
      <c r="H104" s="35"/>
    </row>
    <row r="105" spans="1:8" x14ac:dyDescent="0.2">
      <c r="A105" s="58">
        <v>96</v>
      </c>
      <c r="B105" s="9" t="s">
        <v>190</v>
      </c>
      <c r="C105" s="7" t="s">
        <v>191</v>
      </c>
      <c r="D105" s="35">
        <f t="shared" si="2"/>
        <v>56146207</v>
      </c>
      <c r="E105" s="27">
        <v>4209559.38</v>
      </c>
      <c r="F105" s="27">
        <v>16693303.5</v>
      </c>
      <c r="G105" s="27">
        <v>35243344</v>
      </c>
      <c r="H105" s="35"/>
    </row>
    <row r="106" spans="1:8" x14ac:dyDescent="0.2">
      <c r="A106" s="58">
        <v>97</v>
      </c>
      <c r="B106" s="10" t="s">
        <v>192</v>
      </c>
      <c r="C106" s="11" t="s">
        <v>193</v>
      </c>
      <c r="D106" s="35">
        <f t="shared" si="2"/>
        <v>40586589</v>
      </c>
      <c r="E106" s="27">
        <v>0</v>
      </c>
      <c r="F106" s="27">
        <v>14906270.01</v>
      </c>
      <c r="G106" s="27">
        <v>25680319</v>
      </c>
      <c r="H106" s="35"/>
    </row>
    <row r="107" spans="1:8" x14ac:dyDescent="0.2">
      <c r="A107" s="58">
        <v>98</v>
      </c>
      <c r="B107" s="10" t="s">
        <v>194</v>
      </c>
      <c r="C107" s="11" t="s">
        <v>195</v>
      </c>
      <c r="D107" s="35">
        <f t="shared" si="2"/>
        <v>52589807</v>
      </c>
      <c r="E107" s="27">
        <v>0</v>
      </c>
      <c r="F107" s="27">
        <v>16999549.48</v>
      </c>
      <c r="G107" s="27">
        <v>35590258</v>
      </c>
      <c r="H107" s="35"/>
    </row>
    <row r="108" spans="1:8" x14ac:dyDescent="0.2">
      <c r="A108" s="58">
        <v>99</v>
      </c>
      <c r="B108" s="6" t="s">
        <v>196</v>
      </c>
      <c r="C108" s="7" t="s">
        <v>197</v>
      </c>
      <c r="D108" s="35">
        <f t="shared" si="2"/>
        <v>95709049</v>
      </c>
      <c r="E108" s="27">
        <v>0</v>
      </c>
      <c r="F108" s="27">
        <v>35457871.969999999</v>
      </c>
      <c r="G108" s="27">
        <v>60251177</v>
      </c>
      <c r="H108" s="35"/>
    </row>
    <row r="109" spans="1:8" x14ac:dyDescent="0.2">
      <c r="A109" s="58">
        <v>100</v>
      </c>
      <c r="B109" s="9" t="s">
        <v>198</v>
      </c>
      <c r="C109" s="7" t="s">
        <v>199</v>
      </c>
      <c r="D109" s="35">
        <f t="shared" si="2"/>
        <v>40588552</v>
      </c>
      <c r="E109" s="27">
        <v>0</v>
      </c>
      <c r="F109" s="27">
        <v>13741589.649999999</v>
      </c>
      <c r="G109" s="27">
        <v>26846962</v>
      </c>
      <c r="H109" s="35"/>
    </row>
    <row r="110" spans="1:8" x14ac:dyDescent="0.2">
      <c r="A110" s="58">
        <v>101</v>
      </c>
      <c r="B110" s="6" t="s">
        <v>200</v>
      </c>
      <c r="C110" s="11" t="s">
        <v>201</v>
      </c>
      <c r="D110" s="35">
        <f t="shared" si="2"/>
        <v>0</v>
      </c>
      <c r="E110" s="27">
        <v>0</v>
      </c>
      <c r="F110" s="27">
        <v>0</v>
      </c>
      <c r="G110" s="27"/>
      <c r="H110" s="35"/>
    </row>
    <row r="111" spans="1:8" x14ac:dyDescent="0.2">
      <c r="A111" s="58">
        <v>102</v>
      </c>
      <c r="B111" s="6" t="s">
        <v>202</v>
      </c>
      <c r="C111" s="7" t="s">
        <v>203</v>
      </c>
      <c r="D111" s="35">
        <f t="shared" si="2"/>
        <v>0</v>
      </c>
      <c r="E111" s="27">
        <v>0</v>
      </c>
      <c r="F111" s="27"/>
      <c r="G111" s="27"/>
      <c r="H111" s="35"/>
    </row>
    <row r="112" spans="1:8" x14ac:dyDescent="0.2">
      <c r="A112" s="58">
        <v>103</v>
      </c>
      <c r="B112" s="10" t="s">
        <v>204</v>
      </c>
      <c r="C112" s="11" t="s">
        <v>205</v>
      </c>
      <c r="D112" s="35">
        <f t="shared" si="2"/>
        <v>0</v>
      </c>
      <c r="E112" s="27">
        <v>0</v>
      </c>
      <c r="F112" s="27">
        <v>0</v>
      </c>
      <c r="G112" s="27"/>
      <c r="H112" s="35"/>
    </row>
    <row r="113" spans="1:8" x14ac:dyDescent="0.2">
      <c r="A113" s="58">
        <v>104</v>
      </c>
      <c r="B113" s="10" t="s">
        <v>206</v>
      </c>
      <c r="C113" s="11" t="s">
        <v>207</v>
      </c>
      <c r="D113" s="35">
        <f t="shared" si="2"/>
        <v>27497</v>
      </c>
      <c r="E113" s="27">
        <v>27497.119999999999</v>
      </c>
      <c r="F113" s="27">
        <v>0</v>
      </c>
      <c r="G113" s="27"/>
      <c r="H113" s="35"/>
    </row>
    <row r="114" spans="1:8" x14ac:dyDescent="0.2">
      <c r="A114" s="58">
        <v>105</v>
      </c>
      <c r="B114" s="10" t="s">
        <v>208</v>
      </c>
      <c r="C114" s="11" t="s">
        <v>209</v>
      </c>
      <c r="D114" s="35">
        <f t="shared" si="2"/>
        <v>0</v>
      </c>
      <c r="E114" s="27">
        <v>0</v>
      </c>
      <c r="F114" s="27"/>
      <c r="G114" s="27"/>
      <c r="H114" s="35"/>
    </row>
    <row r="115" spans="1:8" ht="24" x14ac:dyDescent="0.2">
      <c r="A115" s="58">
        <v>106</v>
      </c>
      <c r="B115" s="10" t="s">
        <v>210</v>
      </c>
      <c r="C115" s="11" t="s">
        <v>211</v>
      </c>
      <c r="D115" s="35">
        <f t="shared" si="2"/>
        <v>0</v>
      </c>
      <c r="E115" s="27">
        <v>0</v>
      </c>
      <c r="F115" s="27"/>
      <c r="G115" s="27"/>
      <c r="H115" s="35"/>
    </row>
    <row r="116" spans="1:8" x14ac:dyDescent="0.2">
      <c r="A116" s="58">
        <v>107</v>
      </c>
      <c r="B116" s="10" t="s">
        <v>212</v>
      </c>
      <c r="C116" s="11" t="s">
        <v>213</v>
      </c>
      <c r="D116" s="35">
        <f t="shared" si="2"/>
        <v>0</v>
      </c>
      <c r="E116" s="27">
        <v>0</v>
      </c>
      <c r="F116" s="27"/>
      <c r="G116" s="27"/>
      <c r="H116" s="35"/>
    </row>
    <row r="117" spans="1:8" x14ac:dyDescent="0.2">
      <c r="A117" s="58">
        <v>108</v>
      </c>
      <c r="B117" s="10" t="s">
        <v>214</v>
      </c>
      <c r="C117" s="11" t="s">
        <v>215</v>
      </c>
      <c r="D117" s="35">
        <f t="shared" si="2"/>
        <v>0</v>
      </c>
      <c r="E117" s="27">
        <v>0</v>
      </c>
      <c r="F117" s="27">
        <v>0</v>
      </c>
      <c r="G117" s="27"/>
      <c r="H117" s="35"/>
    </row>
    <row r="118" spans="1:8" ht="12" customHeight="1" x14ac:dyDescent="0.2">
      <c r="A118" s="58">
        <v>109</v>
      </c>
      <c r="B118" s="16" t="s">
        <v>216</v>
      </c>
      <c r="C118" s="17" t="s">
        <v>217</v>
      </c>
      <c r="D118" s="35">
        <f t="shared" si="2"/>
        <v>0</v>
      </c>
      <c r="E118" s="27">
        <v>0</v>
      </c>
      <c r="F118" s="27"/>
      <c r="G118" s="27"/>
      <c r="H118" s="35"/>
    </row>
    <row r="119" spans="1:8" x14ac:dyDescent="0.2">
      <c r="A119" s="58">
        <v>110</v>
      </c>
      <c r="B119" s="16" t="s">
        <v>361</v>
      </c>
      <c r="C119" s="17" t="s">
        <v>321</v>
      </c>
      <c r="D119" s="35">
        <f t="shared" si="2"/>
        <v>0</v>
      </c>
      <c r="E119" s="27">
        <v>0</v>
      </c>
      <c r="F119" s="27"/>
      <c r="G119" s="27"/>
      <c r="H119" s="35"/>
    </row>
    <row r="120" spans="1:8" x14ac:dyDescent="0.2">
      <c r="A120" s="58">
        <v>111</v>
      </c>
      <c r="B120" s="9" t="s">
        <v>218</v>
      </c>
      <c r="C120" s="7" t="s">
        <v>219</v>
      </c>
      <c r="D120" s="35">
        <f t="shared" si="2"/>
        <v>0</v>
      </c>
      <c r="E120" s="27">
        <v>0</v>
      </c>
      <c r="F120" s="27"/>
      <c r="G120" s="27"/>
      <c r="H120" s="35"/>
    </row>
    <row r="121" spans="1:8" x14ac:dyDescent="0.2">
      <c r="A121" s="58">
        <v>112</v>
      </c>
      <c r="B121" s="10" t="s">
        <v>220</v>
      </c>
      <c r="C121" s="11" t="s">
        <v>221</v>
      </c>
      <c r="D121" s="35">
        <f t="shared" si="2"/>
        <v>25909</v>
      </c>
      <c r="E121" s="27">
        <v>25909.119999999999</v>
      </c>
      <c r="F121" s="27">
        <v>0</v>
      </c>
      <c r="G121" s="27"/>
      <c r="H121" s="35"/>
    </row>
    <row r="122" spans="1:8" x14ac:dyDescent="0.2">
      <c r="A122" s="58">
        <v>113</v>
      </c>
      <c r="B122" s="6" t="s">
        <v>222</v>
      </c>
      <c r="C122" s="18" t="s">
        <v>223</v>
      </c>
      <c r="D122" s="35">
        <f t="shared" si="2"/>
        <v>0</v>
      </c>
      <c r="E122" s="27">
        <v>0</v>
      </c>
      <c r="F122" s="27"/>
      <c r="G122" s="27"/>
      <c r="H122" s="35"/>
    </row>
    <row r="123" spans="1:8" ht="24" x14ac:dyDescent="0.2">
      <c r="A123" s="58">
        <v>114</v>
      </c>
      <c r="B123" s="10" t="s">
        <v>224</v>
      </c>
      <c r="C123" s="11" t="s">
        <v>225</v>
      </c>
      <c r="D123" s="35">
        <f t="shared" si="2"/>
        <v>0</v>
      </c>
      <c r="E123" s="27">
        <v>0</v>
      </c>
      <c r="F123" s="27"/>
      <c r="G123" s="27"/>
      <c r="H123" s="35"/>
    </row>
    <row r="124" spans="1:8" ht="13.5" customHeight="1" x14ac:dyDescent="0.2">
      <c r="A124" s="58">
        <v>115</v>
      </c>
      <c r="B124" s="10" t="s">
        <v>226</v>
      </c>
      <c r="C124" s="11" t="s">
        <v>227</v>
      </c>
      <c r="D124" s="35">
        <f t="shared" si="2"/>
        <v>0</v>
      </c>
      <c r="E124" s="27">
        <v>0</v>
      </c>
      <c r="F124" s="27"/>
      <c r="G124" s="27"/>
      <c r="H124" s="35"/>
    </row>
    <row r="125" spans="1:8" x14ac:dyDescent="0.2">
      <c r="A125" s="58">
        <v>116</v>
      </c>
      <c r="B125" s="9" t="s">
        <v>228</v>
      </c>
      <c r="C125" s="11" t="s">
        <v>229</v>
      </c>
      <c r="D125" s="35">
        <f t="shared" si="2"/>
        <v>82664</v>
      </c>
      <c r="E125" s="27">
        <v>82663.55</v>
      </c>
      <c r="F125" s="27">
        <v>0</v>
      </c>
      <c r="G125" s="27"/>
      <c r="H125" s="35"/>
    </row>
    <row r="126" spans="1:8" x14ac:dyDescent="0.2">
      <c r="A126" s="58">
        <v>117</v>
      </c>
      <c r="B126" s="9" t="s">
        <v>230</v>
      </c>
      <c r="C126" s="11" t="s">
        <v>231</v>
      </c>
      <c r="D126" s="35">
        <f t="shared" si="2"/>
        <v>0</v>
      </c>
      <c r="E126" s="27">
        <v>0</v>
      </c>
      <c r="F126" s="27"/>
      <c r="G126" s="27"/>
      <c r="H126" s="35"/>
    </row>
    <row r="127" spans="1:8" x14ac:dyDescent="0.2">
      <c r="A127" s="58">
        <v>118</v>
      </c>
      <c r="B127" s="9" t="s">
        <v>232</v>
      </c>
      <c r="C127" s="11" t="s">
        <v>233</v>
      </c>
      <c r="D127" s="35">
        <f t="shared" si="2"/>
        <v>0</v>
      </c>
      <c r="E127" s="27">
        <v>0</v>
      </c>
      <c r="F127" s="27"/>
      <c r="G127" s="27"/>
      <c r="H127" s="35"/>
    </row>
    <row r="128" spans="1:8" ht="12.75" customHeight="1" x14ac:dyDescent="0.2">
      <c r="A128" s="58">
        <v>119</v>
      </c>
      <c r="B128" s="6" t="s">
        <v>234</v>
      </c>
      <c r="C128" s="7" t="s">
        <v>235</v>
      </c>
      <c r="D128" s="35">
        <f t="shared" si="2"/>
        <v>0</v>
      </c>
      <c r="E128" s="27">
        <v>0</v>
      </c>
      <c r="F128" s="27">
        <v>0</v>
      </c>
      <c r="G128" s="27"/>
      <c r="H128" s="35"/>
    </row>
    <row r="129" spans="1:8" x14ac:dyDescent="0.2">
      <c r="A129" s="58">
        <v>120</v>
      </c>
      <c r="B129" s="9" t="s">
        <v>236</v>
      </c>
      <c r="C129" s="7" t="s">
        <v>237</v>
      </c>
      <c r="D129" s="35">
        <f t="shared" si="2"/>
        <v>0</v>
      </c>
      <c r="E129" s="27">
        <v>0</v>
      </c>
      <c r="F129" s="27"/>
      <c r="G129" s="27"/>
      <c r="H129" s="35"/>
    </row>
    <row r="130" spans="1:8" x14ac:dyDescent="0.2">
      <c r="A130" s="58">
        <v>121</v>
      </c>
      <c r="B130" s="10" t="s">
        <v>238</v>
      </c>
      <c r="C130" s="11" t="s">
        <v>239</v>
      </c>
      <c r="D130" s="35">
        <f t="shared" si="2"/>
        <v>0</v>
      </c>
      <c r="E130" s="27">
        <v>0</v>
      </c>
      <c r="F130" s="27">
        <v>0</v>
      </c>
      <c r="G130" s="27"/>
      <c r="H130" s="35"/>
    </row>
    <row r="131" spans="1:8" x14ac:dyDescent="0.2">
      <c r="A131" s="58">
        <v>122</v>
      </c>
      <c r="B131" s="10" t="s">
        <v>240</v>
      </c>
      <c r="C131" s="11" t="s">
        <v>241</v>
      </c>
      <c r="D131" s="35">
        <f t="shared" si="2"/>
        <v>0</v>
      </c>
      <c r="E131" s="27">
        <v>0</v>
      </c>
      <c r="F131" s="27"/>
      <c r="G131" s="27"/>
      <c r="H131" s="35"/>
    </row>
    <row r="132" spans="1:8" x14ac:dyDescent="0.2">
      <c r="A132" s="58">
        <v>123</v>
      </c>
      <c r="B132" s="10" t="s">
        <v>242</v>
      </c>
      <c r="C132" s="11" t="s">
        <v>322</v>
      </c>
      <c r="D132" s="35">
        <f t="shared" si="2"/>
        <v>0</v>
      </c>
      <c r="E132" s="27">
        <v>0</v>
      </c>
      <c r="F132" s="27">
        <v>0</v>
      </c>
      <c r="G132" s="27"/>
      <c r="H132" s="35"/>
    </row>
    <row r="133" spans="1:8" x14ac:dyDescent="0.2">
      <c r="A133" s="58">
        <v>124</v>
      </c>
      <c r="B133" s="10" t="s">
        <v>243</v>
      </c>
      <c r="C133" s="11" t="s">
        <v>244</v>
      </c>
      <c r="D133" s="35">
        <f t="shared" si="2"/>
        <v>0</v>
      </c>
      <c r="E133" s="27">
        <v>0</v>
      </c>
      <c r="F133" s="27"/>
      <c r="G133" s="27"/>
      <c r="H133" s="35"/>
    </row>
    <row r="134" spans="1:8" ht="21.75" customHeight="1" x14ac:dyDescent="0.2">
      <c r="A134" s="58">
        <v>125</v>
      </c>
      <c r="B134" s="10" t="s">
        <v>245</v>
      </c>
      <c r="C134" s="11" t="s">
        <v>246</v>
      </c>
      <c r="D134" s="35">
        <f t="shared" si="2"/>
        <v>0</v>
      </c>
      <c r="E134" s="27">
        <v>0</v>
      </c>
      <c r="F134" s="27"/>
      <c r="G134" s="27"/>
      <c r="H134" s="35"/>
    </row>
    <row r="135" spans="1:8" x14ac:dyDescent="0.2">
      <c r="A135" s="58">
        <v>126</v>
      </c>
      <c r="B135" s="6" t="s">
        <v>247</v>
      </c>
      <c r="C135" s="7" t="s">
        <v>248</v>
      </c>
      <c r="D135" s="35">
        <f t="shared" si="2"/>
        <v>5999282</v>
      </c>
      <c r="E135" s="27">
        <v>5999282.3599999994</v>
      </c>
      <c r="F135" s="27">
        <v>0</v>
      </c>
      <c r="G135" s="27"/>
      <c r="H135" s="35"/>
    </row>
    <row r="136" spans="1:8" x14ac:dyDescent="0.2">
      <c r="A136" s="58">
        <v>127</v>
      </c>
      <c r="B136" s="10" t="s">
        <v>249</v>
      </c>
      <c r="C136" s="11" t="s">
        <v>250</v>
      </c>
      <c r="D136" s="35">
        <f t="shared" si="2"/>
        <v>19553130</v>
      </c>
      <c r="E136" s="27">
        <v>19553129.940000001</v>
      </c>
      <c r="F136" s="27">
        <v>0</v>
      </c>
      <c r="G136" s="27"/>
      <c r="H136" s="35"/>
    </row>
    <row r="137" spans="1:8" x14ac:dyDescent="0.2">
      <c r="A137" s="58">
        <v>128</v>
      </c>
      <c r="B137" s="6" t="s">
        <v>251</v>
      </c>
      <c r="C137" s="11" t="s">
        <v>323</v>
      </c>
      <c r="D137" s="35">
        <f t="shared" si="2"/>
        <v>60478982</v>
      </c>
      <c r="E137" s="27">
        <v>60478982.330000006</v>
      </c>
      <c r="F137" s="27">
        <v>0</v>
      </c>
      <c r="G137" s="27"/>
      <c r="H137" s="35"/>
    </row>
    <row r="138" spans="1:8" ht="24" customHeight="1" x14ac:dyDescent="0.2">
      <c r="A138" s="58">
        <v>129</v>
      </c>
      <c r="B138" s="12" t="s">
        <v>252</v>
      </c>
      <c r="C138" s="13" t="s">
        <v>253</v>
      </c>
      <c r="D138" s="35">
        <f t="shared" ref="D138:D146" si="3">ROUND(E138+F138+G138+H138,0)</f>
        <v>54041824</v>
      </c>
      <c r="E138" s="27">
        <v>54041824.299999997</v>
      </c>
      <c r="F138" s="27">
        <v>0</v>
      </c>
      <c r="G138" s="27"/>
      <c r="H138" s="35"/>
    </row>
    <row r="139" spans="1:8" x14ac:dyDescent="0.2">
      <c r="A139" s="58">
        <v>130</v>
      </c>
      <c r="B139" s="10" t="s">
        <v>254</v>
      </c>
      <c r="C139" s="11" t="s">
        <v>255</v>
      </c>
      <c r="D139" s="35">
        <f t="shared" si="3"/>
        <v>0</v>
      </c>
      <c r="E139" s="27">
        <v>0</v>
      </c>
      <c r="F139" s="27"/>
      <c r="G139" s="27"/>
      <c r="H139" s="35"/>
    </row>
    <row r="140" spans="1:8" x14ac:dyDescent="0.2">
      <c r="A140" s="58">
        <v>131</v>
      </c>
      <c r="B140" s="10" t="s">
        <v>256</v>
      </c>
      <c r="C140" s="11" t="s">
        <v>257</v>
      </c>
      <c r="D140" s="35">
        <f t="shared" si="3"/>
        <v>70348665</v>
      </c>
      <c r="E140" s="27">
        <v>0</v>
      </c>
      <c r="F140" s="27">
        <v>0</v>
      </c>
      <c r="G140" s="27"/>
      <c r="H140" s="35">
        <v>70348665</v>
      </c>
    </row>
    <row r="141" spans="1:8" x14ac:dyDescent="0.2">
      <c r="A141" s="58">
        <v>132</v>
      </c>
      <c r="B141" s="10" t="s">
        <v>258</v>
      </c>
      <c r="C141" s="11" t="s">
        <v>259</v>
      </c>
      <c r="D141" s="35">
        <f t="shared" si="3"/>
        <v>0</v>
      </c>
      <c r="E141" s="27">
        <v>0</v>
      </c>
      <c r="F141" s="27"/>
      <c r="G141" s="27"/>
      <c r="H141" s="35"/>
    </row>
    <row r="142" spans="1:8" ht="13.5" customHeight="1" x14ac:dyDescent="0.2">
      <c r="A142" s="58">
        <v>133</v>
      </c>
      <c r="B142" s="12" t="s">
        <v>260</v>
      </c>
      <c r="C142" s="13" t="s">
        <v>324</v>
      </c>
      <c r="D142" s="35">
        <f t="shared" si="3"/>
        <v>108431285</v>
      </c>
      <c r="E142" s="27">
        <v>0</v>
      </c>
      <c r="F142" s="27">
        <v>35192975.939999998</v>
      </c>
      <c r="G142" s="27">
        <v>73238309</v>
      </c>
      <c r="H142" s="35"/>
    </row>
    <row r="143" spans="1:8" x14ac:dyDescent="0.2">
      <c r="A143" s="58">
        <v>134</v>
      </c>
      <c r="B143" s="9" t="s">
        <v>261</v>
      </c>
      <c r="C143" s="13" t="s">
        <v>262</v>
      </c>
      <c r="D143" s="35">
        <f t="shared" si="3"/>
        <v>210930324</v>
      </c>
      <c r="E143" s="27">
        <v>18820440.52</v>
      </c>
      <c r="F143" s="27">
        <v>62838386.140000001</v>
      </c>
      <c r="G143" s="27">
        <v>129271497</v>
      </c>
      <c r="H143" s="35"/>
    </row>
    <row r="144" spans="1:8" x14ac:dyDescent="0.2">
      <c r="A144" s="58">
        <v>135</v>
      </c>
      <c r="B144" s="10" t="s">
        <v>263</v>
      </c>
      <c r="C144" s="11" t="s">
        <v>264</v>
      </c>
      <c r="D144" s="35">
        <f t="shared" si="3"/>
        <v>0</v>
      </c>
      <c r="E144" s="27">
        <v>0</v>
      </c>
      <c r="F144" s="27"/>
      <c r="G144" s="27"/>
      <c r="H144" s="35"/>
    </row>
    <row r="145" spans="1:8" x14ac:dyDescent="0.2">
      <c r="A145" s="58">
        <v>136</v>
      </c>
      <c r="B145" s="6" t="s">
        <v>265</v>
      </c>
      <c r="C145" s="7" t="s">
        <v>266</v>
      </c>
      <c r="D145" s="35">
        <f t="shared" si="3"/>
        <v>33084712</v>
      </c>
      <c r="E145" s="27">
        <v>33084712</v>
      </c>
      <c r="F145" s="27">
        <v>0</v>
      </c>
      <c r="G145" s="27"/>
      <c r="H145" s="35"/>
    </row>
    <row r="146" spans="1:8" ht="10.5" customHeight="1" x14ac:dyDescent="0.2">
      <c r="A146" s="58">
        <v>137</v>
      </c>
      <c r="B146" s="76" t="s">
        <v>267</v>
      </c>
      <c r="C146" s="69" t="s">
        <v>268</v>
      </c>
      <c r="D146" s="35">
        <f t="shared" si="3"/>
        <v>0</v>
      </c>
      <c r="E146" s="27">
        <v>0</v>
      </c>
      <c r="F146" s="27"/>
      <c r="G146" s="27"/>
      <c r="H146" s="35"/>
    </row>
  </sheetData>
  <mergeCells count="12">
    <mergeCell ref="H5:H6"/>
    <mergeCell ref="D4:H4"/>
    <mergeCell ref="A2:H2"/>
    <mergeCell ref="A9:C9"/>
    <mergeCell ref="A4:A6"/>
    <mergeCell ref="B4:B6"/>
    <mergeCell ref="C4:C6"/>
    <mergeCell ref="D5:D6"/>
    <mergeCell ref="F5:G5"/>
    <mergeCell ref="A7:C7"/>
    <mergeCell ref="A8:C8"/>
    <mergeCell ref="E5:E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7"/>
  <sheetViews>
    <sheetView zoomScale="110" zoomScaleNormal="110" workbookViewId="0">
      <pane xSplit="3" ySplit="8" topLeftCell="D72" activePane="bottomRight" state="frozen"/>
      <selection pane="topRight" activeCell="D1" sqref="D1"/>
      <selection pane="bottomLeft" activeCell="A9" sqref="A9"/>
      <selection pane="bottomRight" activeCell="I80" sqref="I80"/>
    </sheetView>
  </sheetViews>
  <sheetFormatPr defaultRowHeight="12" x14ac:dyDescent="0.2"/>
  <cols>
    <col min="1" max="1" width="4.7109375" style="209" customWidth="1"/>
    <col min="2" max="2" width="9.28515625" style="209" customWidth="1"/>
    <col min="3" max="3" width="34.5703125" style="250" customWidth="1"/>
    <col min="4" max="4" width="12" style="251" customWidth="1"/>
    <col min="5" max="11" width="11" style="208" customWidth="1"/>
    <col min="12" max="16384" width="9.140625" style="208"/>
  </cols>
  <sheetData>
    <row r="2" spans="1:11" ht="30" customHeight="1" x14ac:dyDescent="0.2">
      <c r="A2" s="206" t="s">
        <v>334</v>
      </c>
      <c r="B2" s="206"/>
      <c r="C2" s="206"/>
      <c r="D2" s="207"/>
      <c r="E2" s="207"/>
      <c r="F2" s="207"/>
      <c r="G2" s="207"/>
      <c r="H2" s="207"/>
      <c r="I2" s="207"/>
      <c r="J2" s="207"/>
      <c r="K2" s="207"/>
    </row>
    <row r="3" spans="1:11" x14ac:dyDescent="0.2">
      <c r="C3" s="210"/>
      <c r="D3" s="211"/>
      <c r="K3" s="208" t="s">
        <v>293</v>
      </c>
    </row>
    <row r="4" spans="1:11" s="215" customFormat="1" ht="24.75" customHeight="1" x14ac:dyDescent="0.2">
      <c r="A4" s="212" t="s">
        <v>0</v>
      </c>
      <c r="B4" s="212" t="s">
        <v>1</v>
      </c>
      <c r="C4" s="212" t="s">
        <v>2</v>
      </c>
      <c r="D4" s="213" t="s">
        <v>270</v>
      </c>
      <c r="E4" s="214" t="s">
        <v>271</v>
      </c>
      <c r="F4" s="214"/>
      <c r="G4" s="214"/>
      <c r="H4" s="214"/>
      <c r="I4" s="214"/>
      <c r="J4" s="214"/>
      <c r="K4" s="214"/>
    </row>
    <row r="5" spans="1:11" ht="51.75" customHeight="1" x14ac:dyDescent="0.2">
      <c r="A5" s="216"/>
      <c r="B5" s="216"/>
      <c r="C5" s="216"/>
      <c r="D5" s="217"/>
      <c r="E5" s="218" t="s">
        <v>272</v>
      </c>
      <c r="F5" s="218" t="s">
        <v>273</v>
      </c>
      <c r="G5" s="218" t="s">
        <v>274</v>
      </c>
      <c r="H5" s="218" t="s">
        <v>275</v>
      </c>
      <c r="I5" s="218" t="s">
        <v>276</v>
      </c>
      <c r="J5" s="218" t="s">
        <v>277</v>
      </c>
      <c r="K5" s="218" t="s">
        <v>278</v>
      </c>
    </row>
    <row r="6" spans="1:11" ht="12.75" customHeight="1" x14ac:dyDescent="0.2">
      <c r="A6" s="219" t="s">
        <v>270</v>
      </c>
      <c r="B6" s="219"/>
      <c r="C6" s="219"/>
      <c r="D6" s="220">
        <f>D7+D8</f>
        <v>1720724632</v>
      </c>
      <c r="E6" s="220">
        <f t="shared" ref="E6:K6" si="0">E7+E8</f>
        <v>517325927</v>
      </c>
      <c r="F6" s="220">
        <f t="shared" si="0"/>
        <v>413725190</v>
      </c>
      <c r="G6" s="220">
        <f t="shared" si="0"/>
        <v>179150672</v>
      </c>
      <c r="H6" s="220">
        <f t="shared" si="0"/>
        <v>121454827</v>
      </c>
      <c r="I6" s="220">
        <f t="shared" si="0"/>
        <v>117315053</v>
      </c>
      <c r="J6" s="220">
        <f t="shared" si="0"/>
        <v>33041004</v>
      </c>
      <c r="K6" s="220">
        <f t="shared" si="0"/>
        <v>338711959</v>
      </c>
    </row>
    <row r="7" spans="1:11" ht="12.75" customHeight="1" x14ac:dyDescent="0.2">
      <c r="A7" s="221" t="s">
        <v>269</v>
      </c>
      <c r="B7" s="222"/>
      <c r="C7" s="223"/>
      <c r="D7" s="224">
        <f>E7+F7+G7+H7+I7+J7+K7</f>
        <v>77789768</v>
      </c>
      <c r="E7" s="225">
        <v>63524036</v>
      </c>
      <c r="F7" s="225">
        <v>14265409</v>
      </c>
      <c r="G7" s="225">
        <v>55</v>
      </c>
      <c r="H7" s="218">
        <v>1</v>
      </c>
      <c r="I7" s="218">
        <v>4</v>
      </c>
      <c r="J7" s="218"/>
      <c r="K7" s="218">
        <v>263</v>
      </c>
    </row>
    <row r="8" spans="1:11" ht="12.75" customHeight="1" x14ac:dyDescent="0.2">
      <c r="A8" s="221" t="s">
        <v>313</v>
      </c>
      <c r="B8" s="222"/>
      <c r="C8" s="223"/>
      <c r="D8" s="226">
        <f t="shared" ref="D8:K8" si="1">SUM(D9:D145)</f>
        <v>1642934864</v>
      </c>
      <c r="E8" s="220">
        <f t="shared" si="1"/>
        <v>453801891</v>
      </c>
      <c r="F8" s="220">
        <f t="shared" si="1"/>
        <v>399459781</v>
      </c>
      <c r="G8" s="220">
        <f t="shared" si="1"/>
        <v>179150617</v>
      </c>
      <c r="H8" s="220">
        <f t="shared" si="1"/>
        <v>121454826</v>
      </c>
      <c r="I8" s="220">
        <f t="shared" si="1"/>
        <v>117315049</v>
      </c>
      <c r="J8" s="220">
        <f t="shared" si="1"/>
        <v>33041004</v>
      </c>
      <c r="K8" s="220">
        <f t="shared" si="1"/>
        <v>338711696</v>
      </c>
    </row>
    <row r="9" spans="1:11" ht="12" customHeight="1" x14ac:dyDescent="0.2">
      <c r="A9" s="227">
        <v>1</v>
      </c>
      <c r="B9" s="228" t="s">
        <v>3</v>
      </c>
      <c r="C9" s="229" t="s">
        <v>4</v>
      </c>
      <c r="D9" s="230">
        <f t="shared" ref="D9:D40" si="2">E9+F9+G9+H9+I9+J9+K9</f>
        <v>981227</v>
      </c>
      <c r="E9" s="231">
        <v>0</v>
      </c>
      <c r="F9" s="231">
        <v>0</v>
      </c>
      <c r="G9" s="231">
        <v>687162</v>
      </c>
      <c r="H9" s="231">
        <v>294065</v>
      </c>
      <c r="I9" s="231">
        <v>0</v>
      </c>
      <c r="J9" s="231">
        <v>0</v>
      </c>
      <c r="K9" s="231">
        <v>0</v>
      </c>
    </row>
    <row r="10" spans="1:11" x14ac:dyDescent="0.2">
      <c r="A10" s="227">
        <v>2</v>
      </c>
      <c r="B10" s="232" t="s">
        <v>5</v>
      </c>
      <c r="C10" s="229" t="s">
        <v>6</v>
      </c>
      <c r="D10" s="230">
        <f t="shared" si="2"/>
        <v>1228190</v>
      </c>
      <c r="E10" s="231">
        <v>0</v>
      </c>
      <c r="F10" s="231">
        <v>0</v>
      </c>
      <c r="G10" s="231">
        <v>916084</v>
      </c>
      <c r="H10" s="231">
        <v>312106</v>
      </c>
      <c r="I10" s="231">
        <v>0</v>
      </c>
      <c r="J10" s="231">
        <v>0</v>
      </c>
      <c r="K10" s="231">
        <v>0</v>
      </c>
    </row>
    <row r="11" spans="1:11" x14ac:dyDescent="0.2">
      <c r="A11" s="227">
        <v>3</v>
      </c>
      <c r="B11" s="233" t="s">
        <v>7</v>
      </c>
      <c r="C11" s="234" t="s">
        <v>8</v>
      </c>
      <c r="D11" s="235">
        <f t="shared" si="2"/>
        <v>20104974</v>
      </c>
      <c r="E11" s="231">
        <v>14502936</v>
      </c>
      <c r="F11" s="231">
        <v>0</v>
      </c>
      <c r="G11" s="231">
        <v>2776108</v>
      </c>
      <c r="H11" s="231">
        <v>1163776</v>
      </c>
      <c r="I11" s="231">
        <v>1662154</v>
      </c>
      <c r="J11" s="231">
        <v>0</v>
      </c>
      <c r="K11" s="231">
        <v>0</v>
      </c>
    </row>
    <row r="12" spans="1:11" ht="14.25" customHeight="1" x14ac:dyDescent="0.2">
      <c r="A12" s="227">
        <v>4</v>
      </c>
      <c r="B12" s="228" t="s">
        <v>9</v>
      </c>
      <c r="C12" s="229" t="s">
        <v>10</v>
      </c>
      <c r="D12" s="230">
        <f t="shared" si="2"/>
        <v>1019368</v>
      </c>
      <c r="E12" s="231">
        <v>0</v>
      </c>
      <c r="F12" s="231">
        <v>0</v>
      </c>
      <c r="G12" s="231">
        <v>676593</v>
      </c>
      <c r="H12" s="231">
        <v>342775</v>
      </c>
      <c r="I12" s="231">
        <v>0</v>
      </c>
      <c r="J12" s="231">
        <v>0</v>
      </c>
      <c r="K12" s="231">
        <v>0</v>
      </c>
    </row>
    <row r="13" spans="1:11" x14ac:dyDescent="0.2">
      <c r="A13" s="227">
        <v>5</v>
      </c>
      <c r="B13" s="228" t="s">
        <v>11</v>
      </c>
      <c r="C13" s="229" t="s">
        <v>12</v>
      </c>
      <c r="D13" s="230">
        <f t="shared" si="2"/>
        <v>1446737</v>
      </c>
      <c r="E13" s="231">
        <v>0</v>
      </c>
      <c r="F13" s="231">
        <v>0</v>
      </c>
      <c r="G13" s="231">
        <v>1027467</v>
      </c>
      <c r="H13" s="231">
        <v>419270</v>
      </c>
      <c r="I13" s="231">
        <v>0</v>
      </c>
      <c r="J13" s="231">
        <v>0</v>
      </c>
      <c r="K13" s="231">
        <v>0</v>
      </c>
    </row>
    <row r="14" spans="1:11" x14ac:dyDescent="0.2">
      <c r="A14" s="227">
        <v>6</v>
      </c>
      <c r="B14" s="233" t="s">
        <v>13</v>
      </c>
      <c r="C14" s="234" t="s">
        <v>14</v>
      </c>
      <c r="D14" s="235">
        <f t="shared" si="2"/>
        <v>59448652</v>
      </c>
      <c r="E14" s="231">
        <v>11134920</v>
      </c>
      <c r="F14" s="231">
        <v>14599575</v>
      </c>
      <c r="G14" s="231">
        <v>2027211</v>
      </c>
      <c r="H14" s="231">
        <v>4011680</v>
      </c>
      <c r="I14" s="231">
        <v>4411991</v>
      </c>
      <c r="J14" s="231">
        <v>0</v>
      </c>
      <c r="K14" s="231">
        <v>23263275</v>
      </c>
    </row>
    <row r="15" spans="1:11" x14ac:dyDescent="0.2">
      <c r="A15" s="227">
        <v>7</v>
      </c>
      <c r="B15" s="236" t="s">
        <v>15</v>
      </c>
      <c r="C15" s="237" t="s">
        <v>16</v>
      </c>
      <c r="D15" s="238">
        <f t="shared" si="2"/>
        <v>24141725</v>
      </c>
      <c r="E15" s="231">
        <v>12701840</v>
      </c>
      <c r="F15" s="231">
        <v>0</v>
      </c>
      <c r="G15" s="231">
        <v>0</v>
      </c>
      <c r="H15" s="231">
        <v>1476703</v>
      </c>
      <c r="I15" s="231">
        <v>0</v>
      </c>
      <c r="J15" s="231">
        <v>0</v>
      </c>
      <c r="K15" s="231">
        <v>9963182</v>
      </c>
    </row>
    <row r="16" spans="1:11" x14ac:dyDescent="0.2">
      <c r="A16" s="227">
        <v>8</v>
      </c>
      <c r="B16" s="233" t="s">
        <v>17</v>
      </c>
      <c r="C16" s="234" t="s">
        <v>18</v>
      </c>
      <c r="D16" s="235">
        <f t="shared" si="2"/>
        <v>65695</v>
      </c>
      <c r="E16" s="231">
        <v>0</v>
      </c>
      <c r="F16" s="231">
        <v>0</v>
      </c>
      <c r="G16" s="231">
        <v>0</v>
      </c>
      <c r="H16" s="231">
        <v>65695</v>
      </c>
      <c r="I16" s="231">
        <v>0</v>
      </c>
      <c r="J16" s="231">
        <v>0</v>
      </c>
      <c r="K16" s="231">
        <v>0</v>
      </c>
    </row>
    <row r="17" spans="1:11" x14ac:dyDescent="0.2">
      <c r="A17" s="227">
        <v>9</v>
      </c>
      <c r="B17" s="233" t="s">
        <v>19</v>
      </c>
      <c r="C17" s="234" t="s">
        <v>20</v>
      </c>
      <c r="D17" s="235">
        <f t="shared" si="2"/>
        <v>1290049</v>
      </c>
      <c r="E17" s="231">
        <v>0</v>
      </c>
      <c r="F17" s="231">
        <v>0</v>
      </c>
      <c r="G17" s="231">
        <v>891303</v>
      </c>
      <c r="H17" s="231">
        <v>398746</v>
      </c>
      <c r="I17" s="231">
        <v>0</v>
      </c>
      <c r="J17" s="231">
        <v>0</v>
      </c>
      <c r="K17" s="231">
        <v>0</v>
      </c>
    </row>
    <row r="18" spans="1:11" x14ac:dyDescent="0.2">
      <c r="A18" s="227">
        <v>10</v>
      </c>
      <c r="B18" s="233" t="s">
        <v>21</v>
      </c>
      <c r="C18" s="234" t="s">
        <v>22</v>
      </c>
      <c r="D18" s="235">
        <f t="shared" si="2"/>
        <v>1462077</v>
      </c>
      <c r="E18" s="231">
        <v>0</v>
      </c>
      <c r="F18" s="231">
        <v>0</v>
      </c>
      <c r="G18" s="231">
        <v>1059767</v>
      </c>
      <c r="H18" s="231">
        <v>402310</v>
      </c>
      <c r="I18" s="231">
        <v>0</v>
      </c>
      <c r="J18" s="231">
        <v>0</v>
      </c>
      <c r="K18" s="231">
        <v>0</v>
      </c>
    </row>
    <row r="19" spans="1:11" x14ac:dyDescent="0.2">
      <c r="A19" s="227">
        <v>11</v>
      </c>
      <c r="B19" s="233" t="s">
        <v>23</v>
      </c>
      <c r="C19" s="234" t="s">
        <v>24</v>
      </c>
      <c r="D19" s="235">
        <f t="shared" si="2"/>
        <v>1386455</v>
      </c>
      <c r="E19" s="231">
        <v>0</v>
      </c>
      <c r="F19" s="231">
        <v>0</v>
      </c>
      <c r="G19" s="231">
        <v>998815</v>
      </c>
      <c r="H19" s="231">
        <v>387640</v>
      </c>
      <c r="I19" s="231">
        <v>0</v>
      </c>
      <c r="J19" s="231">
        <v>0</v>
      </c>
      <c r="K19" s="231">
        <v>0</v>
      </c>
    </row>
    <row r="20" spans="1:11" x14ac:dyDescent="0.2">
      <c r="A20" s="227">
        <v>12</v>
      </c>
      <c r="B20" s="233" t="s">
        <v>25</v>
      </c>
      <c r="C20" s="234" t="s">
        <v>26</v>
      </c>
      <c r="D20" s="235">
        <f t="shared" si="2"/>
        <v>2421264</v>
      </c>
      <c r="E20" s="231">
        <v>0</v>
      </c>
      <c r="F20" s="231">
        <v>0</v>
      </c>
      <c r="G20" s="231">
        <v>1484473</v>
      </c>
      <c r="H20" s="231">
        <v>936791</v>
      </c>
      <c r="I20" s="231">
        <v>0</v>
      </c>
      <c r="J20" s="231">
        <v>0</v>
      </c>
      <c r="K20" s="231">
        <v>0</v>
      </c>
    </row>
    <row r="21" spans="1:11" x14ac:dyDescent="0.2">
      <c r="A21" s="227">
        <v>13</v>
      </c>
      <c r="B21" s="233" t="s">
        <v>363</v>
      </c>
      <c r="C21" s="229" t="s">
        <v>362</v>
      </c>
      <c r="D21" s="235">
        <f t="shared" si="2"/>
        <v>5830952</v>
      </c>
      <c r="E21" s="231">
        <v>0</v>
      </c>
      <c r="F21" s="231">
        <v>0</v>
      </c>
      <c r="G21" s="231">
        <v>5456605</v>
      </c>
      <c r="H21" s="231">
        <v>374347</v>
      </c>
      <c r="I21" s="231">
        <v>0</v>
      </c>
      <c r="J21" s="231"/>
      <c r="K21" s="231">
        <v>0</v>
      </c>
    </row>
    <row r="22" spans="1:11" x14ac:dyDescent="0.2">
      <c r="A22" s="227">
        <v>14</v>
      </c>
      <c r="B22" s="228" t="s">
        <v>27</v>
      </c>
      <c r="C22" s="234" t="s">
        <v>28</v>
      </c>
      <c r="D22" s="235">
        <f t="shared" si="2"/>
        <v>0</v>
      </c>
      <c r="E22" s="231">
        <v>0</v>
      </c>
      <c r="F22" s="231">
        <v>0</v>
      </c>
      <c r="G22" s="231">
        <v>0</v>
      </c>
      <c r="H22" s="231">
        <v>0</v>
      </c>
      <c r="I22" s="231">
        <v>0</v>
      </c>
      <c r="J22" s="231">
        <v>0</v>
      </c>
      <c r="K22" s="231">
        <v>0</v>
      </c>
    </row>
    <row r="23" spans="1:11" x14ac:dyDescent="0.2">
      <c r="A23" s="227">
        <v>15</v>
      </c>
      <c r="B23" s="233" t="s">
        <v>29</v>
      </c>
      <c r="C23" s="234" t="s">
        <v>30</v>
      </c>
      <c r="D23" s="235">
        <f t="shared" si="2"/>
        <v>622362</v>
      </c>
      <c r="E23" s="231">
        <v>0</v>
      </c>
      <c r="F23" s="231">
        <v>0</v>
      </c>
      <c r="G23" s="231">
        <v>0</v>
      </c>
      <c r="H23" s="231">
        <v>622362</v>
      </c>
      <c r="I23" s="231">
        <v>0</v>
      </c>
      <c r="J23" s="231">
        <v>0</v>
      </c>
      <c r="K23" s="231">
        <v>0</v>
      </c>
    </row>
    <row r="24" spans="1:11" x14ac:dyDescent="0.2">
      <c r="A24" s="227">
        <v>16</v>
      </c>
      <c r="B24" s="233" t="s">
        <v>31</v>
      </c>
      <c r="C24" s="234" t="s">
        <v>32</v>
      </c>
      <c r="D24" s="235">
        <f t="shared" si="2"/>
        <v>550244</v>
      </c>
      <c r="E24" s="231">
        <v>0</v>
      </c>
      <c r="F24" s="231">
        <v>0</v>
      </c>
      <c r="G24" s="231">
        <v>0</v>
      </c>
      <c r="H24" s="231">
        <v>550244</v>
      </c>
      <c r="I24" s="231">
        <v>0</v>
      </c>
      <c r="J24" s="231">
        <v>0</v>
      </c>
      <c r="K24" s="231">
        <v>0</v>
      </c>
    </row>
    <row r="25" spans="1:11" x14ac:dyDescent="0.2">
      <c r="A25" s="227">
        <v>17</v>
      </c>
      <c r="B25" s="233" t="s">
        <v>33</v>
      </c>
      <c r="C25" s="234" t="s">
        <v>34</v>
      </c>
      <c r="D25" s="235">
        <f t="shared" si="2"/>
        <v>7806859</v>
      </c>
      <c r="E25" s="231">
        <v>4131410</v>
      </c>
      <c r="F25" s="231">
        <v>0</v>
      </c>
      <c r="G25" s="231">
        <v>2494899</v>
      </c>
      <c r="H25" s="231">
        <v>1180550</v>
      </c>
      <c r="I25" s="231">
        <v>0</v>
      </c>
      <c r="J25" s="231">
        <v>0</v>
      </c>
      <c r="K25" s="231">
        <v>0</v>
      </c>
    </row>
    <row r="26" spans="1:11" x14ac:dyDescent="0.2">
      <c r="A26" s="227">
        <v>18</v>
      </c>
      <c r="B26" s="233" t="s">
        <v>35</v>
      </c>
      <c r="C26" s="234" t="s">
        <v>36</v>
      </c>
      <c r="D26" s="235">
        <f t="shared" si="2"/>
        <v>59146589</v>
      </c>
      <c r="E26" s="231">
        <v>11730758</v>
      </c>
      <c r="F26" s="231">
        <v>12539413</v>
      </c>
      <c r="G26" s="231">
        <v>6621666</v>
      </c>
      <c r="H26" s="231">
        <v>2899117</v>
      </c>
      <c r="I26" s="231">
        <v>4630708</v>
      </c>
      <c r="J26" s="231">
        <v>0</v>
      </c>
      <c r="K26" s="231">
        <v>20724927</v>
      </c>
    </row>
    <row r="27" spans="1:11" x14ac:dyDescent="0.2">
      <c r="A27" s="227">
        <v>19</v>
      </c>
      <c r="B27" s="228" t="s">
        <v>37</v>
      </c>
      <c r="C27" s="229" t="s">
        <v>38</v>
      </c>
      <c r="D27" s="230">
        <f t="shared" si="2"/>
        <v>508708</v>
      </c>
      <c r="E27" s="231">
        <v>0</v>
      </c>
      <c r="F27" s="231">
        <v>0</v>
      </c>
      <c r="G27" s="231">
        <v>272374</v>
      </c>
      <c r="H27" s="231">
        <v>236334</v>
      </c>
      <c r="I27" s="231">
        <v>0</v>
      </c>
      <c r="J27" s="231">
        <v>0</v>
      </c>
      <c r="K27" s="231">
        <v>0</v>
      </c>
    </row>
    <row r="28" spans="1:11" x14ac:dyDescent="0.2">
      <c r="A28" s="227">
        <v>20</v>
      </c>
      <c r="B28" s="228" t="s">
        <v>39</v>
      </c>
      <c r="C28" s="229" t="s">
        <v>40</v>
      </c>
      <c r="D28" s="230">
        <f t="shared" si="2"/>
        <v>264233</v>
      </c>
      <c r="E28" s="231">
        <v>0</v>
      </c>
      <c r="F28" s="231">
        <v>0</v>
      </c>
      <c r="G28" s="231">
        <v>0</v>
      </c>
      <c r="H28" s="231">
        <v>264233</v>
      </c>
      <c r="I28" s="231">
        <v>0</v>
      </c>
      <c r="J28" s="231">
        <v>0</v>
      </c>
      <c r="K28" s="231">
        <v>0</v>
      </c>
    </row>
    <row r="29" spans="1:11" x14ac:dyDescent="0.2">
      <c r="A29" s="227">
        <v>21</v>
      </c>
      <c r="B29" s="228" t="s">
        <v>41</v>
      </c>
      <c r="C29" s="229" t="s">
        <v>42</v>
      </c>
      <c r="D29" s="230">
        <f t="shared" si="2"/>
        <v>5324760</v>
      </c>
      <c r="E29" s="231">
        <v>764594</v>
      </c>
      <c r="F29" s="231">
        <v>0</v>
      </c>
      <c r="G29" s="231">
        <v>3006211</v>
      </c>
      <c r="H29" s="231">
        <v>1553955</v>
      </c>
      <c r="I29" s="231">
        <v>0</v>
      </c>
      <c r="J29" s="231">
        <v>0</v>
      </c>
      <c r="K29" s="231">
        <v>0</v>
      </c>
    </row>
    <row r="30" spans="1:11" x14ac:dyDescent="0.2">
      <c r="A30" s="227">
        <v>22</v>
      </c>
      <c r="B30" s="228" t="s">
        <v>43</v>
      </c>
      <c r="C30" s="229" t="s">
        <v>44</v>
      </c>
      <c r="D30" s="230">
        <f t="shared" si="2"/>
        <v>24205791</v>
      </c>
      <c r="E30" s="231">
        <v>4932498</v>
      </c>
      <c r="F30" s="231">
        <v>0</v>
      </c>
      <c r="G30" s="231">
        <v>4369546</v>
      </c>
      <c r="H30" s="231">
        <v>1219540</v>
      </c>
      <c r="I30" s="231">
        <v>0</v>
      </c>
      <c r="J30" s="231">
        <v>0</v>
      </c>
      <c r="K30" s="231">
        <v>13684207</v>
      </c>
    </row>
    <row r="31" spans="1:11" x14ac:dyDescent="0.2">
      <c r="A31" s="227">
        <v>23</v>
      </c>
      <c r="B31" s="233" t="s">
        <v>45</v>
      </c>
      <c r="C31" s="234" t="s">
        <v>46</v>
      </c>
      <c r="D31" s="235">
        <f t="shared" si="2"/>
        <v>865801</v>
      </c>
      <c r="E31" s="231">
        <v>0</v>
      </c>
      <c r="F31" s="231">
        <v>0</v>
      </c>
      <c r="G31" s="231">
        <v>597819</v>
      </c>
      <c r="H31" s="231">
        <v>267982</v>
      </c>
      <c r="I31" s="231">
        <v>0</v>
      </c>
      <c r="J31" s="231">
        <v>0</v>
      </c>
      <c r="K31" s="231">
        <v>0</v>
      </c>
    </row>
    <row r="32" spans="1:11" ht="12" customHeight="1" x14ac:dyDescent="0.2">
      <c r="A32" s="227">
        <v>24</v>
      </c>
      <c r="B32" s="233" t="s">
        <v>47</v>
      </c>
      <c r="C32" s="234" t="s">
        <v>48</v>
      </c>
      <c r="D32" s="235">
        <f t="shared" si="2"/>
        <v>14253639</v>
      </c>
      <c r="E32" s="231">
        <v>0</v>
      </c>
      <c r="F32" s="231">
        <v>14253639</v>
      </c>
      <c r="G32" s="231">
        <v>0</v>
      </c>
      <c r="H32" s="231">
        <v>0</v>
      </c>
      <c r="I32" s="231">
        <v>0</v>
      </c>
      <c r="J32" s="231">
        <v>0</v>
      </c>
      <c r="K32" s="231">
        <v>0</v>
      </c>
    </row>
    <row r="33" spans="1:11" ht="24" x14ac:dyDescent="0.2">
      <c r="A33" s="227">
        <v>25</v>
      </c>
      <c r="B33" s="233" t="s">
        <v>49</v>
      </c>
      <c r="C33" s="234" t="s">
        <v>50</v>
      </c>
      <c r="D33" s="235">
        <f t="shared" si="2"/>
        <v>0</v>
      </c>
      <c r="E33" s="231">
        <v>0</v>
      </c>
      <c r="F33" s="231">
        <v>0</v>
      </c>
      <c r="G33" s="231">
        <v>0</v>
      </c>
      <c r="H33" s="231">
        <v>0</v>
      </c>
      <c r="I33" s="231">
        <v>0</v>
      </c>
      <c r="J33" s="231">
        <v>0</v>
      </c>
      <c r="K33" s="231">
        <v>0</v>
      </c>
    </row>
    <row r="34" spans="1:11" x14ac:dyDescent="0.2">
      <c r="A34" s="227">
        <v>26</v>
      </c>
      <c r="B34" s="228" t="s">
        <v>51</v>
      </c>
      <c r="C34" s="237" t="s">
        <v>52</v>
      </c>
      <c r="D34" s="238">
        <f t="shared" si="2"/>
        <v>43022678</v>
      </c>
      <c r="E34" s="231">
        <v>8218434</v>
      </c>
      <c r="F34" s="231">
        <v>17759248</v>
      </c>
      <c r="G34" s="231">
        <v>6766062</v>
      </c>
      <c r="H34" s="231">
        <v>4657649</v>
      </c>
      <c r="I34" s="231">
        <v>5621285</v>
      </c>
      <c r="J34" s="231">
        <v>0</v>
      </c>
      <c r="K34" s="231">
        <v>0</v>
      </c>
    </row>
    <row r="35" spans="1:11" x14ac:dyDescent="0.2">
      <c r="A35" s="227">
        <v>27</v>
      </c>
      <c r="B35" s="233" t="s">
        <v>53</v>
      </c>
      <c r="C35" s="234" t="s">
        <v>54</v>
      </c>
      <c r="D35" s="235">
        <f t="shared" si="2"/>
        <v>52647483</v>
      </c>
      <c r="E35" s="231">
        <v>7779440</v>
      </c>
      <c r="F35" s="231">
        <v>0</v>
      </c>
      <c r="G35" s="231">
        <v>6249787</v>
      </c>
      <c r="H35" s="231">
        <v>3192881</v>
      </c>
      <c r="I35" s="231">
        <v>0</v>
      </c>
      <c r="J35" s="231">
        <v>0</v>
      </c>
      <c r="K35" s="231">
        <v>35425375</v>
      </c>
    </row>
    <row r="36" spans="1:11" ht="24" customHeight="1" x14ac:dyDescent="0.2">
      <c r="A36" s="227">
        <v>28</v>
      </c>
      <c r="B36" s="233" t="s">
        <v>55</v>
      </c>
      <c r="C36" s="234" t="s">
        <v>56</v>
      </c>
      <c r="D36" s="235">
        <f t="shared" si="2"/>
        <v>3271115</v>
      </c>
      <c r="E36" s="231">
        <v>0</v>
      </c>
      <c r="F36" s="231">
        <v>0</v>
      </c>
      <c r="G36" s="231">
        <v>1917153</v>
      </c>
      <c r="H36" s="231">
        <v>1353962</v>
      </c>
      <c r="I36" s="231">
        <v>0</v>
      </c>
      <c r="J36" s="231">
        <v>0</v>
      </c>
      <c r="K36" s="231">
        <v>0</v>
      </c>
    </row>
    <row r="37" spans="1:11" ht="12" customHeight="1" x14ac:dyDescent="0.2">
      <c r="A37" s="227">
        <v>29</v>
      </c>
      <c r="B37" s="232" t="s">
        <v>57</v>
      </c>
      <c r="C37" s="237" t="s">
        <v>58</v>
      </c>
      <c r="D37" s="230">
        <f t="shared" si="2"/>
        <v>0</v>
      </c>
      <c r="E37" s="231">
        <v>0</v>
      </c>
      <c r="F37" s="231">
        <v>0</v>
      </c>
      <c r="G37" s="231">
        <v>0</v>
      </c>
      <c r="H37" s="231">
        <v>0</v>
      </c>
      <c r="I37" s="231">
        <v>0</v>
      </c>
      <c r="J37" s="231">
        <v>0</v>
      </c>
      <c r="K37" s="231">
        <v>0</v>
      </c>
    </row>
    <row r="38" spans="1:11" ht="24" x14ac:dyDescent="0.2">
      <c r="A38" s="227">
        <v>30</v>
      </c>
      <c r="B38" s="228" t="s">
        <v>59</v>
      </c>
      <c r="C38" s="229" t="s">
        <v>60</v>
      </c>
      <c r="D38" s="238">
        <f t="shared" si="2"/>
        <v>0</v>
      </c>
      <c r="E38" s="231">
        <v>0</v>
      </c>
      <c r="F38" s="231">
        <v>0</v>
      </c>
      <c r="G38" s="231">
        <v>0</v>
      </c>
      <c r="H38" s="231">
        <v>0</v>
      </c>
      <c r="I38" s="231">
        <v>0</v>
      </c>
      <c r="J38" s="231">
        <v>0</v>
      </c>
      <c r="K38" s="231">
        <v>0</v>
      </c>
    </row>
    <row r="39" spans="1:11" x14ac:dyDescent="0.2">
      <c r="A39" s="227">
        <v>31</v>
      </c>
      <c r="B39" s="233" t="s">
        <v>61</v>
      </c>
      <c r="C39" s="234" t="s">
        <v>62</v>
      </c>
      <c r="D39" s="230">
        <f t="shared" si="2"/>
        <v>533843</v>
      </c>
      <c r="E39" s="231">
        <v>0</v>
      </c>
      <c r="F39" s="231">
        <v>0</v>
      </c>
      <c r="G39" s="231">
        <v>386810</v>
      </c>
      <c r="H39" s="231">
        <v>147033</v>
      </c>
      <c r="I39" s="231">
        <v>0</v>
      </c>
      <c r="J39" s="231">
        <v>0</v>
      </c>
      <c r="K39" s="231">
        <v>0</v>
      </c>
    </row>
    <row r="40" spans="1:11" x14ac:dyDescent="0.2">
      <c r="A40" s="227">
        <v>32</v>
      </c>
      <c r="B40" s="232" t="s">
        <v>63</v>
      </c>
      <c r="C40" s="229" t="s">
        <v>64</v>
      </c>
      <c r="D40" s="235">
        <f t="shared" si="2"/>
        <v>13089701</v>
      </c>
      <c r="E40" s="231">
        <v>2788444</v>
      </c>
      <c r="F40" s="231">
        <v>0</v>
      </c>
      <c r="G40" s="231">
        <v>4741385</v>
      </c>
      <c r="H40" s="231">
        <v>2606746</v>
      </c>
      <c r="I40" s="231">
        <v>2953126</v>
      </c>
      <c r="J40" s="231">
        <v>0</v>
      </c>
      <c r="K40" s="231">
        <v>0</v>
      </c>
    </row>
    <row r="41" spans="1:11" x14ac:dyDescent="0.2">
      <c r="A41" s="227">
        <v>33</v>
      </c>
      <c r="B41" s="236" t="s">
        <v>65</v>
      </c>
      <c r="C41" s="237" t="s">
        <v>66</v>
      </c>
      <c r="D41" s="230">
        <f t="shared" ref="D41:D72" si="3">E41+F41+G41+H41+I41+J41+K41</f>
        <v>26624872</v>
      </c>
      <c r="E41" s="231">
        <v>4205394</v>
      </c>
      <c r="F41" s="231">
        <v>0</v>
      </c>
      <c r="G41" s="231">
        <v>7083028</v>
      </c>
      <c r="H41" s="231">
        <v>2973725</v>
      </c>
      <c r="I41" s="231">
        <v>2178996</v>
      </c>
      <c r="J41" s="231">
        <v>0</v>
      </c>
      <c r="K41" s="231">
        <v>10183729</v>
      </c>
    </row>
    <row r="42" spans="1:11" x14ac:dyDescent="0.2">
      <c r="A42" s="227">
        <v>34</v>
      </c>
      <c r="B42" s="232" t="s">
        <v>67</v>
      </c>
      <c r="C42" s="229" t="s">
        <v>68</v>
      </c>
      <c r="D42" s="238">
        <f t="shared" si="3"/>
        <v>562240</v>
      </c>
      <c r="E42" s="231">
        <v>0</v>
      </c>
      <c r="F42" s="231">
        <v>0</v>
      </c>
      <c r="G42" s="231">
        <v>129415</v>
      </c>
      <c r="H42" s="231">
        <v>432825</v>
      </c>
      <c r="I42" s="231">
        <v>0</v>
      </c>
      <c r="J42" s="231">
        <v>0</v>
      </c>
      <c r="K42" s="231">
        <v>0</v>
      </c>
    </row>
    <row r="43" spans="1:11" x14ac:dyDescent="0.2">
      <c r="A43" s="227">
        <v>35</v>
      </c>
      <c r="B43" s="233" t="s">
        <v>69</v>
      </c>
      <c r="C43" s="234" t="s">
        <v>70</v>
      </c>
      <c r="D43" s="230">
        <f t="shared" si="3"/>
        <v>7079478</v>
      </c>
      <c r="E43" s="231">
        <v>2864058</v>
      </c>
      <c r="F43" s="231">
        <v>0</v>
      </c>
      <c r="G43" s="231">
        <v>1404508</v>
      </c>
      <c r="H43" s="231">
        <v>1475018</v>
      </c>
      <c r="I43" s="231">
        <v>1335894</v>
      </c>
      <c r="J43" s="231">
        <v>0</v>
      </c>
      <c r="K43" s="231">
        <v>0</v>
      </c>
    </row>
    <row r="44" spans="1:11" x14ac:dyDescent="0.2">
      <c r="A44" s="227">
        <v>36</v>
      </c>
      <c r="B44" s="232" t="s">
        <v>71</v>
      </c>
      <c r="C44" s="229" t="s">
        <v>72</v>
      </c>
      <c r="D44" s="230">
        <f t="shared" si="3"/>
        <v>1958159</v>
      </c>
      <c r="E44" s="231">
        <v>0</v>
      </c>
      <c r="F44" s="231">
        <v>0</v>
      </c>
      <c r="G44" s="231">
        <v>1404774</v>
      </c>
      <c r="H44" s="231">
        <v>553385</v>
      </c>
      <c r="I44" s="231">
        <v>0</v>
      </c>
      <c r="J44" s="231">
        <v>0</v>
      </c>
      <c r="K44" s="231">
        <v>0</v>
      </c>
    </row>
    <row r="45" spans="1:11" x14ac:dyDescent="0.2">
      <c r="A45" s="227">
        <v>37</v>
      </c>
      <c r="B45" s="228" t="s">
        <v>73</v>
      </c>
      <c r="C45" s="229" t="s">
        <v>74</v>
      </c>
      <c r="D45" s="235">
        <f t="shared" si="3"/>
        <v>11955094</v>
      </c>
      <c r="E45" s="231">
        <v>6916491</v>
      </c>
      <c r="F45" s="231">
        <v>0</v>
      </c>
      <c r="G45" s="231">
        <v>3578298</v>
      </c>
      <c r="H45" s="231">
        <v>1460305</v>
      </c>
      <c r="I45" s="231">
        <v>0</v>
      </c>
      <c r="J45" s="231">
        <v>0</v>
      </c>
      <c r="K45" s="231">
        <v>0</v>
      </c>
    </row>
    <row r="46" spans="1:11" x14ac:dyDescent="0.2">
      <c r="A46" s="227">
        <v>38</v>
      </c>
      <c r="B46" s="239" t="s">
        <v>75</v>
      </c>
      <c r="C46" s="240" t="s">
        <v>76</v>
      </c>
      <c r="D46" s="230">
        <f t="shared" si="3"/>
        <v>1180621</v>
      </c>
      <c r="E46" s="231">
        <v>0</v>
      </c>
      <c r="F46" s="231">
        <v>0</v>
      </c>
      <c r="G46" s="231">
        <v>643064</v>
      </c>
      <c r="H46" s="231">
        <v>537557</v>
      </c>
      <c r="I46" s="231">
        <v>0</v>
      </c>
      <c r="J46" s="231">
        <v>0</v>
      </c>
      <c r="K46" s="231">
        <v>0</v>
      </c>
    </row>
    <row r="47" spans="1:11" x14ac:dyDescent="0.2">
      <c r="A47" s="227">
        <v>39</v>
      </c>
      <c r="B47" s="228" t="s">
        <v>77</v>
      </c>
      <c r="C47" s="229" t="s">
        <v>78</v>
      </c>
      <c r="D47" s="230">
        <f t="shared" si="3"/>
        <v>285947</v>
      </c>
      <c r="E47" s="231">
        <v>0</v>
      </c>
      <c r="F47" s="231">
        <v>0</v>
      </c>
      <c r="G47" s="231">
        <v>0</v>
      </c>
      <c r="H47" s="231">
        <v>285947</v>
      </c>
      <c r="I47" s="231">
        <v>0</v>
      </c>
      <c r="J47" s="231">
        <v>0</v>
      </c>
      <c r="K47" s="231">
        <v>0</v>
      </c>
    </row>
    <row r="48" spans="1:11" x14ac:dyDescent="0.2">
      <c r="A48" s="227">
        <v>40</v>
      </c>
      <c r="B48" s="236" t="s">
        <v>79</v>
      </c>
      <c r="C48" s="237" t="s">
        <v>80</v>
      </c>
      <c r="D48" s="241">
        <f t="shared" si="3"/>
        <v>1002481</v>
      </c>
      <c r="E48" s="231">
        <v>0</v>
      </c>
      <c r="F48" s="231">
        <v>0</v>
      </c>
      <c r="G48" s="231">
        <v>528697</v>
      </c>
      <c r="H48" s="231">
        <v>473784</v>
      </c>
      <c r="I48" s="231">
        <v>0</v>
      </c>
      <c r="J48" s="231">
        <v>0</v>
      </c>
      <c r="K48" s="231">
        <v>0</v>
      </c>
    </row>
    <row r="49" spans="1:11" x14ac:dyDescent="0.2">
      <c r="A49" s="227">
        <v>41</v>
      </c>
      <c r="B49" s="233" t="s">
        <v>81</v>
      </c>
      <c r="C49" s="234" t="s">
        <v>82</v>
      </c>
      <c r="D49" s="230">
        <f t="shared" si="3"/>
        <v>343449</v>
      </c>
      <c r="E49" s="231">
        <v>0</v>
      </c>
      <c r="F49" s="231">
        <v>0</v>
      </c>
      <c r="G49" s="231">
        <v>343449</v>
      </c>
      <c r="H49" s="231">
        <v>0</v>
      </c>
      <c r="I49" s="231">
        <v>0</v>
      </c>
      <c r="J49" s="231">
        <v>0</v>
      </c>
      <c r="K49" s="231">
        <v>0</v>
      </c>
    </row>
    <row r="50" spans="1:11" x14ac:dyDescent="0.2">
      <c r="A50" s="227">
        <v>42</v>
      </c>
      <c r="B50" s="232" t="s">
        <v>83</v>
      </c>
      <c r="C50" s="229" t="s">
        <v>84</v>
      </c>
      <c r="D50" s="238">
        <f t="shared" si="3"/>
        <v>4041223</v>
      </c>
      <c r="E50" s="231">
        <v>1083510</v>
      </c>
      <c r="F50" s="231">
        <v>0</v>
      </c>
      <c r="G50" s="231">
        <v>859715</v>
      </c>
      <c r="H50" s="231">
        <v>383890</v>
      </c>
      <c r="I50" s="231">
        <v>273169</v>
      </c>
      <c r="J50" s="231">
        <v>0</v>
      </c>
      <c r="K50" s="231">
        <v>1440939</v>
      </c>
    </row>
    <row r="51" spans="1:11" x14ac:dyDescent="0.2">
      <c r="A51" s="227">
        <v>43</v>
      </c>
      <c r="B51" s="233" t="s">
        <v>85</v>
      </c>
      <c r="C51" s="234" t="s">
        <v>86</v>
      </c>
      <c r="D51" s="235">
        <f t="shared" si="3"/>
        <v>53206209</v>
      </c>
      <c r="E51" s="231">
        <v>2662824</v>
      </c>
      <c r="F51" s="231">
        <v>6038094</v>
      </c>
      <c r="G51" s="231">
        <v>4643146</v>
      </c>
      <c r="H51" s="231">
        <v>3873322</v>
      </c>
      <c r="I51" s="231">
        <v>1703901</v>
      </c>
      <c r="J51" s="231">
        <v>0</v>
      </c>
      <c r="K51" s="231">
        <v>34284922</v>
      </c>
    </row>
    <row r="52" spans="1:11" x14ac:dyDescent="0.2">
      <c r="A52" s="227">
        <v>44</v>
      </c>
      <c r="B52" s="228" t="s">
        <v>87</v>
      </c>
      <c r="C52" s="229" t="s">
        <v>88</v>
      </c>
      <c r="D52" s="230">
        <f t="shared" si="3"/>
        <v>1482051</v>
      </c>
      <c r="E52" s="231">
        <v>0</v>
      </c>
      <c r="F52" s="231">
        <v>0</v>
      </c>
      <c r="G52" s="231">
        <v>1024449</v>
      </c>
      <c r="H52" s="231">
        <v>457602</v>
      </c>
      <c r="I52" s="231">
        <v>0</v>
      </c>
      <c r="J52" s="231">
        <v>0</v>
      </c>
      <c r="K52" s="231">
        <v>0</v>
      </c>
    </row>
    <row r="53" spans="1:11" x14ac:dyDescent="0.2">
      <c r="A53" s="227">
        <v>45</v>
      </c>
      <c r="B53" s="228" t="s">
        <v>89</v>
      </c>
      <c r="C53" s="229" t="s">
        <v>90</v>
      </c>
      <c r="D53" s="235">
        <f t="shared" si="3"/>
        <v>10359947</v>
      </c>
      <c r="E53" s="231">
        <v>2270226</v>
      </c>
      <c r="F53" s="231">
        <v>0</v>
      </c>
      <c r="G53" s="231">
        <v>4482939</v>
      </c>
      <c r="H53" s="231">
        <v>1616100</v>
      </c>
      <c r="I53" s="231">
        <v>1990682</v>
      </c>
      <c r="J53" s="231">
        <v>0</v>
      </c>
      <c r="K53" s="231">
        <v>0</v>
      </c>
    </row>
    <row r="54" spans="1:11" x14ac:dyDescent="0.2">
      <c r="A54" s="227">
        <v>46</v>
      </c>
      <c r="B54" s="233" t="s">
        <v>91</v>
      </c>
      <c r="C54" s="234" t="s">
        <v>92</v>
      </c>
      <c r="D54" s="230">
        <f t="shared" si="3"/>
        <v>1207224</v>
      </c>
      <c r="E54" s="231">
        <v>0</v>
      </c>
      <c r="F54" s="231">
        <v>0</v>
      </c>
      <c r="G54" s="231">
        <v>834298</v>
      </c>
      <c r="H54" s="231">
        <v>372926</v>
      </c>
      <c r="I54" s="231">
        <v>0</v>
      </c>
      <c r="J54" s="231">
        <v>0</v>
      </c>
      <c r="K54" s="231">
        <v>0</v>
      </c>
    </row>
    <row r="55" spans="1:11" ht="10.5" customHeight="1" x14ac:dyDescent="0.2">
      <c r="A55" s="227">
        <v>47</v>
      </c>
      <c r="B55" s="233" t="s">
        <v>93</v>
      </c>
      <c r="C55" s="234" t="s">
        <v>94</v>
      </c>
      <c r="D55" s="230">
        <f t="shared" si="3"/>
        <v>1107597</v>
      </c>
      <c r="E55" s="231">
        <v>0</v>
      </c>
      <c r="F55" s="231">
        <v>0</v>
      </c>
      <c r="G55" s="231">
        <v>547758</v>
      </c>
      <c r="H55" s="231">
        <v>559839</v>
      </c>
      <c r="I55" s="231">
        <v>0</v>
      </c>
      <c r="J55" s="231">
        <v>0</v>
      </c>
      <c r="K55" s="231">
        <v>0</v>
      </c>
    </row>
    <row r="56" spans="1:11" x14ac:dyDescent="0.2">
      <c r="A56" s="227">
        <v>48</v>
      </c>
      <c r="B56" s="232" t="s">
        <v>95</v>
      </c>
      <c r="C56" s="229" t="s">
        <v>96</v>
      </c>
      <c r="D56" s="242">
        <f t="shared" si="3"/>
        <v>3683537</v>
      </c>
      <c r="E56" s="231">
        <v>0</v>
      </c>
      <c r="F56" s="231">
        <v>0</v>
      </c>
      <c r="G56" s="231">
        <v>1720570</v>
      </c>
      <c r="H56" s="231">
        <v>700129</v>
      </c>
      <c r="I56" s="231">
        <v>1262838</v>
      </c>
      <c r="J56" s="231">
        <v>0</v>
      </c>
      <c r="K56" s="231">
        <v>0</v>
      </c>
    </row>
    <row r="57" spans="1:11" x14ac:dyDescent="0.2">
      <c r="A57" s="227">
        <v>49</v>
      </c>
      <c r="B57" s="233" t="s">
        <v>97</v>
      </c>
      <c r="C57" s="234" t="s">
        <v>98</v>
      </c>
      <c r="D57" s="235">
        <f t="shared" si="3"/>
        <v>248617</v>
      </c>
      <c r="E57" s="231">
        <v>0</v>
      </c>
      <c r="F57" s="231">
        <v>0</v>
      </c>
      <c r="G57" s="231">
        <v>0</v>
      </c>
      <c r="H57" s="231">
        <v>248617</v>
      </c>
      <c r="I57" s="231">
        <v>0</v>
      </c>
      <c r="J57" s="231">
        <v>0</v>
      </c>
      <c r="K57" s="231">
        <v>0</v>
      </c>
    </row>
    <row r="58" spans="1:11" x14ac:dyDescent="0.2">
      <c r="A58" s="227">
        <v>50</v>
      </c>
      <c r="B58" s="232" t="s">
        <v>99</v>
      </c>
      <c r="C58" s="229" t="s">
        <v>100</v>
      </c>
      <c r="D58" s="230">
        <f t="shared" si="3"/>
        <v>1012940</v>
      </c>
      <c r="E58" s="231">
        <v>0</v>
      </c>
      <c r="F58" s="231">
        <v>0</v>
      </c>
      <c r="G58" s="231">
        <v>605218</v>
      </c>
      <c r="H58" s="231">
        <v>407722</v>
      </c>
      <c r="I58" s="231">
        <v>0</v>
      </c>
      <c r="J58" s="231">
        <v>0</v>
      </c>
      <c r="K58" s="231">
        <v>0</v>
      </c>
    </row>
    <row r="59" spans="1:11" ht="15" customHeight="1" x14ac:dyDescent="0.2">
      <c r="A59" s="227">
        <v>51</v>
      </c>
      <c r="B59" s="233" t="s">
        <v>101</v>
      </c>
      <c r="C59" s="234" t="s">
        <v>102</v>
      </c>
      <c r="D59" s="235">
        <f t="shared" si="3"/>
        <v>2391246</v>
      </c>
      <c r="E59" s="231">
        <v>0</v>
      </c>
      <c r="F59" s="231">
        <v>0</v>
      </c>
      <c r="G59" s="231">
        <v>1715358</v>
      </c>
      <c r="H59" s="231">
        <v>675888</v>
      </c>
      <c r="I59" s="231">
        <v>0</v>
      </c>
      <c r="J59" s="231">
        <v>0</v>
      </c>
      <c r="K59" s="231">
        <v>0</v>
      </c>
    </row>
    <row r="60" spans="1:11" x14ac:dyDescent="0.2">
      <c r="A60" s="227">
        <v>52</v>
      </c>
      <c r="B60" s="233" t="s">
        <v>103</v>
      </c>
      <c r="C60" s="234" t="s">
        <v>104</v>
      </c>
      <c r="D60" s="230">
        <f t="shared" si="3"/>
        <v>12979003</v>
      </c>
      <c r="E60" s="231">
        <v>3904574</v>
      </c>
      <c r="F60" s="231">
        <v>0</v>
      </c>
      <c r="G60" s="231">
        <v>4847898</v>
      </c>
      <c r="H60" s="231">
        <v>1840162</v>
      </c>
      <c r="I60" s="231">
        <v>2386369</v>
      </c>
      <c r="J60" s="231">
        <v>0</v>
      </c>
      <c r="K60" s="231">
        <v>0</v>
      </c>
    </row>
    <row r="61" spans="1:11" x14ac:dyDescent="0.2">
      <c r="A61" s="227">
        <v>53</v>
      </c>
      <c r="B61" s="233" t="s">
        <v>105</v>
      </c>
      <c r="C61" s="234" t="s">
        <v>106</v>
      </c>
      <c r="D61" s="235">
        <f t="shared" si="3"/>
        <v>1330349</v>
      </c>
      <c r="E61" s="231">
        <v>0</v>
      </c>
      <c r="F61" s="231">
        <v>0</v>
      </c>
      <c r="G61" s="231">
        <v>951871</v>
      </c>
      <c r="H61" s="231">
        <v>378478</v>
      </c>
      <c r="I61" s="231">
        <v>0</v>
      </c>
      <c r="J61" s="231">
        <v>0</v>
      </c>
      <c r="K61" s="231">
        <v>0</v>
      </c>
    </row>
    <row r="62" spans="1:11" x14ac:dyDescent="0.2">
      <c r="A62" s="227">
        <v>54</v>
      </c>
      <c r="B62" s="233" t="s">
        <v>107</v>
      </c>
      <c r="C62" s="234" t="s">
        <v>108</v>
      </c>
      <c r="D62" s="235">
        <f t="shared" si="3"/>
        <v>0</v>
      </c>
      <c r="E62" s="231">
        <v>0</v>
      </c>
      <c r="F62" s="231">
        <v>0</v>
      </c>
      <c r="G62" s="231">
        <v>0</v>
      </c>
      <c r="H62" s="231">
        <v>0</v>
      </c>
      <c r="I62" s="231">
        <v>0</v>
      </c>
      <c r="J62" s="231">
        <v>0</v>
      </c>
      <c r="K62" s="231">
        <v>0</v>
      </c>
    </row>
    <row r="63" spans="1:11" x14ac:dyDescent="0.2">
      <c r="A63" s="227">
        <v>55</v>
      </c>
      <c r="B63" s="233" t="s">
        <v>109</v>
      </c>
      <c r="C63" s="234" t="s">
        <v>110</v>
      </c>
      <c r="D63" s="235">
        <f t="shared" si="3"/>
        <v>0</v>
      </c>
      <c r="E63" s="231">
        <v>0</v>
      </c>
      <c r="F63" s="231">
        <v>0</v>
      </c>
      <c r="G63" s="231">
        <v>0</v>
      </c>
      <c r="H63" s="231">
        <v>0</v>
      </c>
      <c r="I63" s="231">
        <v>0</v>
      </c>
      <c r="J63" s="231">
        <v>0</v>
      </c>
      <c r="K63" s="231">
        <v>0</v>
      </c>
    </row>
    <row r="64" spans="1:11" x14ac:dyDescent="0.2">
      <c r="A64" s="227">
        <v>56</v>
      </c>
      <c r="B64" s="233" t="s">
        <v>111</v>
      </c>
      <c r="C64" s="234" t="s">
        <v>112</v>
      </c>
      <c r="D64" s="235">
        <f t="shared" si="3"/>
        <v>1604242</v>
      </c>
      <c r="E64" s="231">
        <v>0</v>
      </c>
      <c r="F64" s="231">
        <v>0</v>
      </c>
      <c r="G64" s="231">
        <v>858255</v>
      </c>
      <c r="H64" s="231">
        <v>745987</v>
      </c>
      <c r="I64" s="231">
        <v>0</v>
      </c>
      <c r="J64" s="231">
        <v>0</v>
      </c>
      <c r="K64" s="231">
        <v>0</v>
      </c>
    </row>
    <row r="65" spans="1:11" x14ac:dyDescent="0.2">
      <c r="A65" s="227">
        <v>57</v>
      </c>
      <c r="B65" s="232" t="s">
        <v>113</v>
      </c>
      <c r="C65" s="234" t="s">
        <v>114</v>
      </c>
      <c r="D65" s="235">
        <f t="shared" si="3"/>
        <v>1313437</v>
      </c>
      <c r="E65" s="231">
        <v>0</v>
      </c>
      <c r="F65" s="231">
        <v>0</v>
      </c>
      <c r="G65" s="231">
        <v>702756</v>
      </c>
      <c r="H65" s="231">
        <v>610681</v>
      </c>
      <c r="I65" s="231">
        <v>0</v>
      </c>
      <c r="J65" s="231">
        <v>0</v>
      </c>
      <c r="K65" s="231">
        <v>0</v>
      </c>
    </row>
    <row r="66" spans="1:11" ht="17.25" customHeight="1" x14ac:dyDescent="0.2">
      <c r="A66" s="227">
        <v>58</v>
      </c>
      <c r="B66" s="236" t="s">
        <v>115</v>
      </c>
      <c r="C66" s="237" t="s">
        <v>116</v>
      </c>
      <c r="D66" s="235">
        <f t="shared" si="3"/>
        <v>1845510</v>
      </c>
      <c r="E66" s="231">
        <v>0</v>
      </c>
      <c r="F66" s="231">
        <v>0</v>
      </c>
      <c r="G66" s="231">
        <v>987670</v>
      </c>
      <c r="H66" s="231">
        <v>857840</v>
      </c>
      <c r="I66" s="231">
        <v>0</v>
      </c>
      <c r="J66" s="231">
        <v>0</v>
      </c>
      <c r="K66" s="231">
        <v>0</v>
      </c>
    </row>
    <row r="67" spans="1:11" ht="15" customHeight="1" x14ac:dyDescent="0.2">
      <c r="A67" s="227">
        <v>59</v>
      </c>
      <c r="B67" s="232" t="s">
        <v>117</v>
      </c>
      <c r="C67" s="234" t="s">
        <v>118</v>
      </c>
      <c r="D67" s="235">
        <f t="shared" si="3"/>
        <v>2297963</v>
      </c>
      <c r="E67" s="231">
        <v>0</v>
      </c>
      <c r="F67" s="231">
        <v>0</v>
      </c>
      <c r="G67" s="231">
        <v>1229948</v>
      </c>
      <c r="H67" s="231">
        <v>1068015</v>
      </c>
      <c r="I67" s="231">
        <v>0</v>
      </c>
      <c r="J67" s="231">
        <v>0</v>
      </c>
      <c r="K67" s="231">
        <v>0</v>
      </c>
    </row>
    <row r="68" spans="1:11" ht="16.5" customHeight="1" x14ac:dyDescent="0.2">
      <c r="A68" s="227">
        <v>60</v>
      </c>
      <c r="B68" s="233" t="s">
        <v>119</v>
      </c>
      <c r="C68" s="234" t="s">
        <v>320</v>
      </c>
      <c r="D68" s="238">
        <f t="shared" si="3"/>
        <v>899191</v>
      </c>
      <c r="E68" s="231">
        <v>0</v>
      </c>
      <c r="F68" s="231">
        <v>0</v>
      </c>
      <c r="G68" s="231">
        <v>481546</v>
      </c>
      <c r="H68" s="231">
        <v>417645</v>
      </c>
      <c r="I68" s="231">
        <v>0</v>
      </c>
      <c r="J68" s="231">
        <v>0</v>
      </c>
      <c r="K68" s="231">
        <v>0</v>
      </c>
    </row>
    <row r="69" spans="1:11" ht="17.25" customHeight="1" x14ac:dyDescent="0.2">
      <c r="A69" s="227">
        <v>61</v>
      </c>
      <c r="B69" s="228" t="s">
        <v>120</v>
      </c>
      <c r="C69" s="234" t="s">
        <v>121</v>
      </c>
      <c r="D69" s="235">
        <f t="shared" si="3"/>
        <v>0</v>
      </c>
      <c r="E69" s="231">
        <v>0</v>
      </c>
      <c r="F69" s="231">
        <v>0</v>
      </c>
      <c r="G69" s="231">
        <v>0</v>
      </c>
      <c r="H69" s="231">
        <v>0</v>
      </c>
      <c r="I69" s="231">
        <v>0</v>
      </c>
      <c r="J69" s="231">
        <v>0</v>
      </c>
      <c r="K69" s="231">
        <v>0</v>
      </c>
    </row>
    <row r="70" spans="1:11" ht="12.75" customHeight="1" x14ac:dyDescent="0.2">
      <c r="A70" s="227">
        <v>62</v>
      </c>
      <c r="B70" s="228" t="s">
        <v>122</v>
      </c>
      <c r="C70" s="234" t="s">
        <v>123</v>
      </c>
      <c r="D70" s="235">
        <f t="shared" si="3"/>
        <v>0</v>
      </c>
      <c r="E70" s="231">
        <v>0</v>
      </c>
      <c r="F70" s="231">
        <v>0</v>
      </c>
      <c r="G70" s="231">
        <v>0</v>
      </c>
      <c r="H70" s="231">
        <v>0</v>
      </c>
      <c r="I70" s="231">
        <v>0</v>
      </c>
      <c r="J70" s="231">
        <v>0</v>
      </c>
      <c r="K70" s="231">
        <v>0</v>
      </c>
    </row>
    <row r="71" spans="1:11" ht="27.75" customHeight="1" x14ac:dyDescent="0.2">
      <c r="A71" s="227">
        <v>63</v>
      </c>
      <c r="B71" s="232" t="s">
        <v>124</v>
      </c>
      <c r="C71" s="234" t="s">
        <v>125</v>
      </c>
      <c r="D71" s="235">
        <f t="shared" si="3"/>
        <v>5794825</v>
      </c>
      <c r="E71" s="231">
        <v>0</v>
      </c>
      <c r="F71" s="231">
        <v>0</v>
      </c>
      <c r="G71" s="231">
        <v>4004811</v>
      </c>
      <c r="H71" s="231">
        <v>1790014</v>
      </c>
      <c r="I71" s="231">
        <v>0</v>
      </c>
      <c r="J71" s="231">
        <v>0</v>
      </c>
      <c r="K71" s="231">
        <v>0</v>
      </c>
    </row>
    <row r="72" spans="1:11" x14ac:dyDescent="0.2">
      <c r="A72" s="227">
        <v>64</v>
      </c>
      <c r="B72" s="232" t="s">
        <v>126</v>
      </c>
      <c r="C72" s="229" t="s">
        <v>127</v>
      </c>
      <c r="D72" s="235">
        <f t="shared" si="3"/>
        <v>6318927</v>
      </c>
      <c r="E72" s="231">
        <v>3024328</v>
      </c>
      <c r="F72" s="231">
        <v>0</v>
      </c>
      <c r="G72" s="231">
        <v>2388049</v>
      </c>
      <c r="H72" s="231">
        <v>906550</v>
      </c>
      <c r="I72" s="231">
        <v>0</v>
      </c>
      <c r="J72" s="231">
        <v>0</v>
      </c>
      <c r="K72" s="231">
        <v>0</v>
      </c>
    </row>
    <row r="73" spans="1:11" x14ac:dyDescent="0.2">
      <c r="A73" s="227">
        <v>65</v>
      </c>
      <c r="B73" s="232" t="s">
        <v>128</v>
      </c>
      <c r="C73" s="234" t="s">
        <v>129</v>
      </c>
      <c r="D73" s="235">
        <f t="shared" ref="D73:D104" si="4">E73+F73+G73+H73+I73+J73+K73</f>
        <v>8022163</v>
      </c>
      <c r="E73" s="231">
        <v>0</v>
      </c>
      <c r="F73" s="231">
        <v>0</v>
      </c>
      <c r="G73" s="231">
        <v>5499941</v>
      </c>
      <c r="H73" s="231">
        <v>2522222</v>
      </c>
      <c r="I73" s="231">
        <v>0</v>
      </c>
      <c r="J73" s="231">
        <v>0</v>
      </c>
      <c r="K73" s="231">
        <v>0</v>
      </c>
    </row>
    <row r="74" spans="1:11" ht="24" x14ac:dyDescent="0.2">
      <c r="A74" s="227">
        <v>66</v>
      </c>
      <c r="B74" s="232" t="s">
        <v>130</v>
      </c>
      <c r="C74" s="234" t="s">
        <v>131</v>
      </c>
      <c r="D74" s="235">
        <f t="shared" si="4"/>
        <v>0</v>
      </c>
      <c r="E74" s="231">
        <v>0</v>
      </c>
      <c r="F74" s="231">
        <v>0</v>
      </c>
      <c r="G74" s="231">
        <v>0</v>
      </c>
      <c r="H74" s="231">
        <v>0</v>
      </c>
      <c r="I74" s="231">
        <v>0</v>
      </c>
      <c r="J74" s="231">
        <v>0</v>
      </c>
      <c r="K74" s="231">
        <v>0</v>
      </c>
    </row>
    <row r="75" spans="1:11" ht="24" x14ac:dyDescent="0.2">
      <c r="A75" s="227">
        <v>67</v>
      </c>
      <c r="B75" s="228" t="s">
        <v>132</v>
      </c>
      <c r="C75" s="234" t="s">
        <v>133</v>
      </c>
      <c r="D75" s="235">
        <f t="shared" si="4"/>
        <v>0</v>
      </c>
      <c r="E75" s="231">
        <v>0</v>
      </c>
      <c r="F75" s="231">
        <v>0</v>
      </c>
      <c r="G75" s="231">
        <v>0</v>
      </c>
      <c r="H75" s="231">
        <v>0</v>
      </c>
      <c r="I75" s="231">
        <v>0</v>
      </c>
      <c r="J75" s="231">
        <v>0</v>
      </c>
      <c r="K75" s="231">
        <v>0</v>
      </c>
    </row>
    <row r="76" spans="1:11" ht="24" x14ac:dyDescent="0.2">
      <c r="A76" s="227">
        <v>68</v>
      </c>
      <c r="B76" s="232" t="s">
        <v>134</v>
      </c>
      <c r="C76" s="234" t="s">
        <v>135</v>
      </c>
      <c r="D76" s="235">
        <f t="shared" si="4"/>
        <v>0</v>
      </c>
      <c r="E76" s="231">
        <v>0</v>
      </c>
      <c r="F76" s="231">
        <v>0</v>
      </c>
      <c r="G76" s="231">
        <v>0</v>
      </c>
      <c r="H76" s="231">
        <v>0</v>
      </c>
      <c r="I76" s="231">
        <v>0</v>
      </c>
      <c r="J76" s="231">
        <v>0</v>
      </c>
      <c r="K76" s="231">
        <v>0</v>
      </c>
    </row>
    <row r="77" spans="1:11" ht="24" x14ac:dyDescent="0.2">
      <c r="A77" s="227">
        <v>69</v>
      </c>
      <c r="B77" s="232" t="s">
        <v>136</v>
      </c>
      <c r="C77" s="234" t="s">
        <v>137</v>
      </c>
      <c r="D77" s="235">
        <f t="shared" si="4"/>
        <v>0</v>
      </c>
      <c r="E77" s="231">
        <v>0</v>
      </c>
      <c r="F77" s="231">
        <v>0</v>
      </c>
      <c r="G77" s="231">
        <v>0</v>
      </c>
      <c r="H77" s="231">
        <v>0</v>
      </c>
      <c r="I77" s="231">
        <v>0</v>
      </c>
      <c r="J77" s="231">
        <v>0</v>
      </c>
      <c r="K77" s="231">
        <v>0</v>
      </c>
    </row>
    <row r="78" spans="1:11" ht="24" x14ac:dyDescent="0.2">
      <c r="A78" s="227">
        <v>70</v>
      </c>
      <c r="B78" s="228" t="s">
        <v>138</v>
      </c>
      <c r="C78" s="234" t="s">
        <v>139</v>
      </c>
      <c r="D78" s="235">
        <f t="shared" si="4"/>
        <v>0</v>
      </c>
      <c r="E78" s="231">
        <v>0</v>
      </c>
      <c r="F78" s="231">
        <v>0</v>
      </c>
      <c r="G78" s="231">
        <v>0</v>
      </c>
      <c r="H78" s="231">
        <v>0</v>
      </c>
      <c r="I78" s="231">
        <v>0</v>
      </c>
      <c r="J78" s="231">
        <v>0</v>
      </c>
      <c r="K78" s="231">
        <v>0</v>
      </c>
    </row>
    <row r="79" spans="1:11" ht="24" x14ac:dyDescent="0.2">
      <c r="A79" s="227">
        <v>71</v>
      </c>
      <c r="B79" s="228" t="s">
        <v>140</v>
      </c>
      <c r="C79" s="234" t="s">
        <v>141</v>
      </c>
      <c r="D79" s="230">
        <f t="shared" si="4"/>
        <v>0</v>
      </c>
      <c r="E79" s="231">
        <v>0</v>
      </c>
      <c r="F79" s="231">
        <v>0</v>
      </c>
      <c r="G79" s="231">
        <v>0</v>
      </c>
      <c r="H79" s="231">
        <v>0</v>
      </c>
      <c r="I79" s="231">
        <v>0</v>
      </c>
      <c r="J79" s="231">
        <v>0</v>
      </c>
      <c r="K79" s="231">
        <v>0</v>
      </c>
    </row>
    <row r="80" spans="1:11" ht="24" x14ac:dyDescent="0.2">
      <c r="A80" s="227">
        <v>72</v>
      </c>
      <c r="B80" s="228" t="s">
        <v>142</v>
      </c>
      <c r="C80" s="234" t="s">
        <v>143</v>
      </c>
      <c r="D80" s="235">
        <f t="shared" si="4"/>
        <v>0</v>
      </c>
      <c r="E80" s="231">
        <v>0</v>
      </c>
      <c r="F80" s="231">
        <v>0</v>
      </c>
      <c r="G80" s="231">
        <v>0</v>
      </c>
      <c r="H80" s="231">
        <v>0</v>
      </c>
      <c r="I80" s="231">
        <v>0</v>
      </c>
      <c r="J80" s="231">
        <v>0</v>
      </c>
      <c r="K80" s="231">
        <v>0</v>
      </c>
    </row>
    <row r="81" spans="1:11" x14ac:dyDescent="0.2">
      <c r="A81" s="227">
        <v>73</v>
      </c>
      <c r="B81" s="233" t="s">
        <v>144</v>
      </c>
      <c r="C81" s="234" t="s">
        <v>145</v>
      </c>
      <c r="D81" s="235">
        <f t="shared" si="4"/>
        <v>4871081</v>
      </c>
      <c r="E81" s="231">
        <f>1888377-1758102</f>
        <v>130275</v>
      </c>
      <c r="F81" s="231">
        <v>0</v>
      </c>
      <c r="G81" s="231">
        <v>3415450</v>
      </c>
      <c r="H81" s="231">
        <v>1325356</v>
      </c>
      <c r="I81" s="231">
        <v>0</v>
      </c>
      <c r="J81" s="231">
        <v>0</v>
      </c>
      <c r="K81" s="231">
        <v>0</v>
      </c>
    </row>
    <row r="82" spans="1:11" x14ac:dyDescent="0.2">
      <c r="A82" s="227">
        <v>74</v>
      </c>
      <c r="B82" s="228" t="s">
        <v>146</v>
      </c>
      <c r="C82" s="234" t="s">
        <v>147</v>
      </c>
      <c r="D82" s="235">
        <f t="shared" si="4"/>
        <v>9223081</v>
      </c>
      <c r="E82" s="231">
        <v>0</v>
      </c>
      <c r="F82" s="231">
        <v>0</v>
      </c>
      <c r="G82" s="231">
        <v>7458359</v>
      </c>
      <c r="H82" s="231">
        <v>1764722</v>
      </c>
      <c r="I82" s="231">
        <v>0</v>
      </c>
      <c r="J82" s="231">
        <v>0</v>
      </c>
      <c r="K82" s="231">
        <v>0</v>
      </c>
    </row>
    <row r="83" spans="1:11" x14ac:dyDescent="0.2">
      <c r="A83" s="227">
        <v>75</v>
      </c>
      <c r="B83" s="233" t="s">
        <v>148</v>
      </c>
      <c r="C83" s="234" t="s">
        <v>149</v>
      </c>
      <c r="D83" s="235">
        <f t="shared" si="4"/>
        <v>11531177</v>
      </c>
      <c r="E83" s="231">
        <v>2784686</v>
      </c>
      <c r="F83" s="231">
        <v>0</v>
      </c>
      <c r="G83" s="231">
        <v>6134382</v>
      </c>
      <c r="H83" s="231">
        <v>2612109</v>
      </c>
      <c r="I83" s="231">
        <v>0</v>
      </c>
      <c r="J83" s="231">
        <v>0</v>
      </c>
      <c r="K83" s="231">
        <v>0</v>
      </c>
    </row>
    <row r="84" spans="1:11" x14ac:dyDescent="0.2">
      <c r="A84" s="227">
        <v>76</v>
      </c>
      <c r="B84" s="236" t="s">
        <v>150</v>
      </c>
      <c r="C84" s="237" t="s">
        <v>151</v>
      </c>
      <c r="D84" s="242">
        <f t="shared" si="4"/>
        <v>1654450</v>
      </c>
      <c r="E84" s="231">
        <v>0</v>
      </c>
      <c r="F84" s="231">
        <v>0</v>
      </c>
      <c r="G84" s="231">
        <v>1198920</v>
      </c>
      <c r="H84" s="231">
        <v>455530</v>
      </c>
      <c r="I84" s="231">
        <v>0</v>
      </c>
      <c r="J84" s="231">
        <v>0</v>
      </c>
      <c r="K84" s="231">
        <v>0</v>
      </c>
    </row>
    <row r="85" spans="1:11" x14ac:dyDescent="0.2">
      <c r="A85" s="227">
        <v>77</v>
      </c>
      <c r="B85" s="228" t="s">
        <v>152</v>
      </c>
      <c r="C85" s="234" t="s">
        <v>153</v>
      </c>
      <c r="D85" s="235">
        <f t="shared" si="4"/>
        <v>126028228</v>
      </c>
      <c r="E85" s="231">
        <v>71555814</v>
      </c>
      <c r="F85" s="231">
        <v>0</v>
      </c>
      <c r="G85" s="231">
        <v>6942069</v>
      </c>
      <c r="H85" s="231">
        <v>5087289</v>
      </c>
      <c r="I85" s="231">
        <v>14234265</v>
      </c>
      <c r="J85" s="231">
        <v>0</v>
      </c>
      <c r="K85" s="231">
        <v>28208791</v>
      </c>
    </row>
    <row r="86" spans="1:11" x14ac:dyDescent="0.2">
      <c r="A86" s="227">
        <v>78</v>
      </c>
      <c r="B86" s="236" t="s">
        <v>154</v>
      </c>
      <c r="C86" s="237" t="s">
        <v>155</v>
      </c>
      <c r="D86" s="235">
        <f t="shared" si="4"/>
        <v>16079045</v>
      </c>
      <c r="E86" s="231">
        <v>5237549</v>
      </c>
      <c r="F86" s="231">
        <v>9483235</v>
      </c>
      <c r="G86" s="231">
        <v>726833</v>
      </c>
      <c r="H86" s="231">
        <v>631428</v>
      </c>
      <c r="I86" s="231">
        <v>0</v>
      </c>
      <c r="J86" s="231">
        <v>0</v>
      </c>
      <c r="K86" s="231">
        <v>0</v>
      </c>
    </row>
    <row r="87" spans="1:11" x14ac:dyDescent="0.2">
      <c r="A87" s="227">
        <v>79</v>
      </c>
      <c r="B87" s="228" t="s">
        <v>156</v>
      </c>
      <c r="C87" s="234" t="s">
        <v>157</v>
      </c>
      <c r="D87" s="235">
        <f t="shared" si="4"/>
        <v>12865576</v>
      </c>
      <c r="E87" s="231">
        <v>1275125</v>
      </c>
      <c r="F87" s="231">
        <v>1857993</v>
      </c>
      <c r="G87" s="231">
        <v>5667346</v>
      </c>
      <c r="H87" s="231">
        <v>4065112</v>
      </c>
      <c r="I87" s="231">
        <v>0</v>
      </c>
      <c r="J87" s="231">
        <v>0</v>
      </c>
      <c r="K87" s="231">
        <v>0</v>
      </c>
    </row>
    <row r="88" spans="1:11" x14ac:dyDescent="0.2">
      <c r="A88" s="227">
        <v>80</v>
      </c>
      <c r="B88" s="236" t="s">
        <v>158</v>
      </c>
      <c r="C88" s="237" t="s">
        <v>159</v>
      </c>
      <c r="D88" s="235">
        <f t="shared" si="4"/>
        <v>0</v>
      </c>
      <c r="E88" s="231">
        <v>0</v>
      </c>
      <c r="F88" s="231">
        <v>0</v>
      </c>
      <c r="G88" s="231">
        <v>0</v>
      </c>
      <c r="H88" s="231">
        <v>0</v>
      </c>
      <c r="I88" s="231">
        <v>0</v>
      </c>
      <c r="J88" s="231">
        <v>0</v>
      </c>
      <c r="K88" s="231">
        <v>0</v>
      </c>
    </row>
    <row r="89" spans="1:11" x14ac:dyDescent="0.2">
      <c r="A89" s="227">
        <v>81</v>
      </c>
      <c r="B89" s="232" t="s">
        <v>160</v>
      </c>
      <c r="C89" s="234" t="s">
        <v>161</v>
      </c>
      <c r="D89" s="235">
        <f t="shared" si="4"/>
        <v>0</v>
      </c>
      <c r="E89" s="231">
        <v>0</v>
      </c>
      <c r="F89" s="231">
        <v>0</v>
      </c>
      <c r="G89" s="231">
        <v>0</v>
      </c>
      <c r="H89" s="231">
        <v>0</v>
      </c>
      <c r="I89" s="231">
        <v>0</v>
      </c>
      <c r="J89" s="231">
        <v>0</v>
      </c>
      <c r="K89" s="231">
        <v>0</v>
      </c>
    </row>
    <row r="90" spans="1:11" x14ac:dyDescent="0.2">
      <c r="A90" s="227">
        <v>82</v>
      </c>
      <c r="B90" s="233" t="s">
        <v>162</v>
      </c>
      <c r="C90" s="234" t="s">
        <v>163</v>
      </c>
      <c r="D90" s="235">
        <f t="shared" si="4"/>
        <v>2748231</v>
      </c>
      <c r="E90" s="231">
        <v>1190740</v>
      </c>
      <c r="F90" s="231">
        <v>467690</v>
      </c>
      <c r="G90" s="231">
        <v>319851</v>
      </c>
      <c r="H90" s="231">
        <v>231289</v>
      </c>
      <c r="I90" s="231">
        <v>0</v>
      </c>
      <c r="J90" s="231">
        <v>0</v>
      </c>
      <c r="K90" s="231">
        <v>538661</v>
      </c>
    </row>
    <row r="91" spans="1:11" ht="24" x14ac:dyDescent="0.2">
      <c r="A91" s="227">
        <v>83</v>
      </c>
      <c r="B91" s="232" t="s">
        <v>164</v>
      </c>
      <c r="C91" s="229" t="s">
        <v>165</v>
      </c>
      <c r="D91" s="235">
        <f t="shared" si="4"/>
        <v>0</v>
      </c>
      <c r="E91" s="231">
        <v>0</v>
      </c>
      <c r="F91" s="231">
        <v>0</v>
      </c>
      <c r="G91" s="231">
        <v>0</v>
      </c>
      <c r="H91" s="231">
        <v>0</v>
      </c>
      <c r="I91" s="231">
        <v>0</v>
      </c>
      <c r="J91" s="231">
        <v>0</v>
      </c>
      <c r="K91" s="231">
        <v>0</v>
      </c>
    </row>
    <row r="92" spans="1:11" x14ac:dyDescent="0.2">
      <c r="A92" s="227">
        <v>84</v>
      </c>
      <c r="B92" s="232" t="s">
        <v>166</v>
      </c>
      <c r="C92" s="237" t="s">
        <v>167</v>
      </c>
      <c r="D92" s="235">
        <f t="shared" si="4"/>
        <v>387691</v>
      </c>
      <c r="E92" s="231">
        <v>0</v>
      </c>
      <c r="F92" s="231">
        <v>0</v>
      </c>
      <c r="G92" s="231">
        <v>281250</v>
      </c>
      <c r="H92" s="231">
        <v>106441</v>
      </c>
      <c r="I92" s="231">
        <v>0</v>
      </c>
      <c r="J92" s="231">
        <v>0</v>
      </c>
      <c r="K92" s="231">
        <v>0</v>
      </c>
    </row>
    <row r="93" spans="1:11" x14ac:dyDescent="0.2">
      <c r="A93" s="227">
        <v>85</v>
      </c>
      <c r="B93" s="233" t="s">
        <v>168</v>
      </c>
      <c r="C93" s="234" t="s">
        <v>169</v>
      </c>
      <c r="D93" s="235">
        <f t="shared" si="4"/>
        <v>13442601</v>
      </c>
      <c r="E93" s="231">
        <f>3887972+1758102</f>
        <v>5646074</v>
      </c>
      <c r="F93" s="231">
        <v>0</v>
      </c>
      <c r="G93" s="231">
        <v>5199855</v>
      </c>
      <c r="H93" s="231">
        <v>2596672</v>
      </c>
      <c r="I93" s="231">
        <v>0</v>
      </c>
      <c r="J93" s="231">
        <v>0</v>
      </c>
      <c r="K93" s="231">
        <v>0</v>
      </c>
    </row>
    <row r="94" spans="1:11" x14ac:dyDescent="0.2">
      <c r="A94" s="227">
        <v>86</v>
      </c>
      <c r="B94" s="232" t="s">
        <v>170</v>
      </c>
      <c r="C94" s="229" t="s">
        <v>171</v>
      </c>
      <c r="D94" s="238">
        <f t="shared" si="4"/>
        <v>1031682</v>
      </c>
      <c r="E94" s="231">
        <v>0</v>
      </c>
      <c r="F94" s="231">
        <v>0</v>
      </c>
      <c r="G94" s="231">
        <v>768938</v>
      </c>
      <c r="H94" s="231">
        <v>262744</v>
      </c>
      <c r="I94" s="231">
        <v>0</v>
      </c>
      <c r="J94" s="231">
        <v>0</v>
      </c>
      <c r="K94" s="231">
        <v>0</v>
      </c>
    </row>
    <row r="95" spans="1:11" x14ac:dyDescent="0.2">
      <c r="A95" s="227">
        <v>87</v>
      </c>
      <c r="B95" s="233" t="s">
        <v>172</v>
      </c>
      <c r="C95" s="234" t="s">
        <v>173</v>
      </c>
      <c r="D95" s="235">
        <f t="shared" si="4"/>
        <v>684569</v>
      </c>
      <c r="E95" s="231">
        <v>0</v>
      </c>
      <c r="F95" s="231">
        <v>0</v>
      </c>
      <c r="G95" s="231">
        <v>361339</v>
      </c>
      <c r="H95" s="231">
        <v>323230</v>
      </c>
      <c r="I95" s="231">
        <v>0</v>
      </c>
      <c r="J95" s="231">
        <v>0</v>
      </c>
      <c r="K95" s="231">
        <v>0</v>
      </c>
    </row>
    <row r="96" spans="1:11" x14ac:dyDescent="0.2">
      <c r="A96" s="227">
        <v>88</v>
      </c>
      <c r="B96" s="233" t="s">
        <v>174</v>
      </c>
      <c r="C96" s="234" t="s">
        <v>175</v>
      </c>
      <c r="D96" s="235">
        <f t="shared" si="4"/>
        <v>3607474</v>
      </c>
      <c r="E96" s="231">
        <v>560584</v>
      </c>
      <c r="F96" s="231">
        <v>0</v>
      </c>
      <c r="G96" s="231">
        <v>2188739</v>
      </c>
      <c r="H96" s="231">
        <v>858151</v>
      </c>
      <c r="I96" s="231">
        <v>0</v>
      </c>
      <c r="J96" s="231">
        <v>0</v>
      </c>
      <c r="K96" s="231">
        <v>0</v>
      </c>
    </row>
    <row r="97" spans="1:11" ht="13.5" customHeight="1" x14ac:dyDescent="0.2">
      <c r="A97" s="227">
        <v>89</v>
      </c>
      <c r="B97" s="232" t="s">
        <v>176</v>
      </c>
      <c r="C97" s="237" t="s">
        <v>177</v>
      </c>
      <c r="D97" s="238">
        <f t="shared" si="4"/>
        <v>2115845</v>
      </c>
      <c r="E97" s="231">
        <v>906514</v>
      </c>
      <c r="F97" s="231">
        <v>0</v>
      </c>
      <c r="G97" s="231">
        <v>828793</v>
      </c>
      <c r="H97" s="231">
        <v>380538</v>
      </c>
      <c r="I97" s="231">
        <v>0</v>
      </c>
      <c r="J97" s="231">
        <v>0</v>
      </c>
      <c r="K97" s="231">
        <v>0</v>
      </c>
    </row>
    <row r="98" spans="1:11" ht="14.25" customHeight="1" x14ac:dyDescent="0.2">
      <c r="A98" s="227">
        <v>90</v>
      </c>
      <c r="B98" s="232" t="s">
        <v>178</v>
      </c>
      <c r="C98" s="229" t="s">
        <v>179</v>
      </c>
      <c r="D98" s="235">
        <f t="shared" si="4"/>
        <v>1583838</v>
      </c>
      <c r="E98" s="231">
        <v>0</v>
      </c>
      <c r="F98" s="231">
        <v>0</v>
      </c>
      <c r="G98" s="231">
        <v>1174386</v>
      </c>
      <c r="H98" s="231">
        <v>409452</v>
      </c>
      <c r="I98" s="231">
        <v>0</v>
      </c>
      <c r="J98" s="231">
        <v>0</v>
      </c>
      <c r="K98" s="231">
        <v>0</v>
      </c>
    </row>
    <row r="99" spans="1:11" x14ac:dyDescent="0.2">
      <c r="A99" s="227">
        <v>91</v>
      </c>
      <c r="B99" s="228" t="s">
        <v>180</v>
      </c>
      <c r="C99" s="229" t="s">
        <v>181</v>
      </c>
      <c r="D99" s="238">
        <f t="shared" si="4"/>
        <v>794404</v>
      </c>
      <c r="E99" s="231">
        <v>0</v>
      </c>
      <c r="F99" s="231">
        <v>0</v>
      </c>
      <c r="G99" s="231">
        <v>0</v>
      </c>
      <c r="H99" s="231">
        <v>794404</v>
      </c>
      <c r="I99" s="231">
        <v>0</v>
      </c>
      <c r="J99" s="231">
        <v>0</v>
      </c>
      <c r="K99" s="231">
        <v>0</v>
      </c>
    </row>
    <row r="100" spans="1:11" x14ac:dyDescent="0.2">
      <c r="A100" s="227">
        <v>92</v>
      </c>
      <c r="B100" s="228" t="s">
        <v>182</v>
      </c>
      <c r="C100" s="229" t="s">
        <v>183</v>
      </c>
      <c r="D100" s="235">
        <f t="shared" si="4"/>
        <v>679236</v>
      </c>
      <c r="E100" s="231">
        <v>0</v>
      </c>
      <c r="F100" s="231">
        <v>0</v>
      </c>
      <c r="G100" s="231">
        <v>0</v>
      </c>
      <c r="H100" s="231">
        <v>679236</v>
      </c>
      <c r="I100" s="231">
        <v>0</v>
      </c>
      <c r="J100" s="231">
        <v>0</v>
      </c>
      <c r="K100" s="231">
        <v>0</v>
      </c>
    </row>
    <row r="101" spans="1:11" x14ac:dyDescent="0.2">
      <c r="A101" s="227">
        <v>93</v>
      </c>
      <c r="B101" s="233" t="s">
        <v>184</v>
      </c>
      <c r="C101" s="234" t="s">
        <v>185</v>
      </c>
      <c r="D101" s="235">
        <f t="shared" si="4"/>
        <v>531790</v>
      </c>
      <c r="E101" s="231">
        <v>0</v>
      </c>
      <c r="F101" s="231">
        <v>0</v>
      </c>
      <c r="G101" s="231">
        <v>259332</v>
      </c>
      <c r="H101" s="231">
        <v>272458</v>
      </c>
      <c r="I101" s="231">
        <v>0</v>
      </c>
      <c r="J101" s="231">
        <v>0</v>
      </c>
      <c r="K101" s="231">
        <v>0</v>
      </c>
    </row>
    <row r="102" spans="1:11" x14ac:dyDescent="0.2">
      <c r="A102" s="227">
        <v>94</v>
      </c>
      <c r="B102" s="236" t="s">
        <v>186</v>
      </c>
      <c r="C102" s="237" t="s">
        <v>187</v>
      </c>
      <c r="D102" s="230">
        <f t="shared" si="4"/>
        <v>402310</v>
      </c>
      <c r="E102" s="231">
        <v>0</v>
      </c>
      <c r="F102" s="231">
        <v>0</v>
      </c>
      <c r="G102" s="231">
        <v>0</v>
      </c>
      <c r="H102" s="231">
        <v>402310</v>
      </c>
      <c r="I102" s="231">
        <v>0</v>
      </c>
      <c r="J102" s="231">
        <v>0</v>
      </c>
      <c r="K102" s="231">
        <v>0</v>
      </c>
    </row>
    <row r="103" spans="1:11" x14ac:dyDescent="0.2">
      <c r="A103" s="227">
        <v>95</v>
      </c>
      <c r="B103" s="228" t="s">
        <v>188</v>
      </c>
      <c r="C103" s="229" t="s">
        <v>189</v>
      </c>
      <c r="D103" s="238">
        <f t="shared" si="4"/>
        <v>1556549</v>
      </c>
      <c r="E103" s="231">
        <v>0</v>
      </c>
      <c r="F103" s="231">
        <v>0</v>
      </c>
      <c r="G103" s="231">
        <v>1106803</v>
      </c>
      <c r="H103" s="231">
        <v>449746</v>
      </c>
      <c r="I103" s="231">
        <v>0</v>
      </c>
      <c r="J103" s="231">
        <v>0</v>
      </c>
      <c r="K103" s="231">
        <v>0</v>
      </c>
    </row>
    <row r="104" spans="1:11" x14ac:dyDescent="0.2">
      <c r="A104" s="227">
        <v>96</v>
      </c>
      <c r="B104" s="232" t="s">
        <v>190</v>
      </c>
      <c r="C104" s="229" t="s">
        <v>191</v>
      </c>
      <c r="D104" s="235">
        <f t="shared" si="4"/>
        <v>7268744</v>
      </c>
      <c r="E104" s="231">
        <v>4554561</v>
      </c>
      <c r="F104" s="231">
        <v>0</v>
      </c>
      <c r="G104" s="231">
        <v>2080817</v>
      </c>
      <c r="H104" s="231">
        <v>633366</v>
      </c>
      <c r="I104" s="231">
        <v>0</v>
      </c>
      <c r="J104" s="231">
        <v>0</v>
      </c>
      <c r="K104" s="231">
        <v>0</v>
      </c>
    </row>
    <row r="105" spans="1:11" x14ac:dyDescent="0.2">
      <c r="A105" s="227">
        <v>97</v>
      </c>
      <c r="B105" s="233" t="s">
        <v>192</v>
      </c>
      <c r="C105" s="234" t="s">
        <v>193</v>
      </c>
      <c r="D105" s="243">
        <f t="shared" ref="D105:D136" si="5">E105+F105+G105+H105+I105+J105+K105</f>
        <v>1062489</v>
      </c>
      <c r="E105" s="231">
        <v>0</v>
      </c>
      <c r="F105" s="231">
        <v>0</v>
      </c>
      <c r="G105" s="231">
        <v>770228</v>
      </c>
      <c r="H105" s="231">
        <v>292261</v>
      </c>
      <c r="I105" s="231">
        <v>0</v>
      </c>
      <c r="J105" s="231">
        <v>0</v>
      </c>
      <c r="K105" s="231">
        <v>0</v>
      </c>
    </row>
    <row r="106" spans="1:11" x14ac:dyDescent="0.2">
      <c r="A106" s="227">
        <v>98</v>
      </c>
      <c r="B106" s="233" t="s">
        <v>194</v>
      </c>
      <c r="C106" s="234" t="s">
        <v>195</v>
      </c>
      <c r="D106" s="235">
        <f t="shared" si="5"/>
        <v>1791662</v>
      </c>
      <c r="E106" s="231">
        <v>0</v>
      </c>
      <c r="F106" s="231">
        <v>0</v>
      </c>
      <c r="G106" s="231">
        <v>1273471</v>
      </c>
      <c r="H106" s="231">
        <v>518191</v>
      </c>
      <c r="I106" s="231">
        <v>0</v>
      </c>
      <c r="J106" s="231">
        <v>0</v>
      </c>
      <c r="K106" s="231">
        <v>0</v>
      </c>
    </row>
    <row r="107" spans="1:11" x14ac:dyDescent="0.2">
      <c r="A107" s="227">
        <v>99</v>
      </c>
      <c r="B107" s="228" t="s">
        <v>196</v>
      </c>
      <c r="C107" s="229" t="s">
        <v>197</v>
      </c>
      <c r="D107" s="235">
        <f t="shared" si="5"/>
        <v>4993704</v>
      </c>
      <c r="E107" s="231">
        <v>1272484</v>
      </c>
      <c r="F107" s="231">
        <v>0</v>
      </c>
      <c r="G107" s="231">
        <v>2820687</v>
      </c>
      <c r="H107" s="231">
        <v>900533</v>
      </c>
      <c r="I107" s="231">
        <v>0</v>
      </c>
      <c r="J107" s="231">
        <v>0</v>
      </c>
      <c r="K107" s="231">
        <v>0</v>
      </c>
    </row>
    <row r="108" spans="1:11" x14ac:dyDescent="0.2">
      <c r="A108" s="227">
        <v>100</v>
      </c>
      <c r="B108" s="232" t="s">
        <v>198</v>
      </c>
      <c r="C108" s="229" t="s">
        <v>199</v>
      </c>
      <c r="D108" s="238">
        <f t="shared" si="5"/>
        <v>325636</v>
      </c>
      <c r="E108" s="231">
        <v>0</v>
      </c>
      <c r="F108" s="231">
        <v>0</v>
      </c>
      <c r="G108" s="231">
        <v>0</v>
      </c>
      <c r="H108" s="231">
        <v>325636</v>
      </c>
      <c r="I108" s="231">
        <v>0</v>
      </c>
      <c r="J108" s="231">
        <v>0</v>
      </c>
      <c r="K108" s="231">
        <v>0</v>
      </c>
    </row>
    <row r="109" spans="1:11" x14ac:dyDescent="0.2">
      <c r="A109" s="227">
        <v>101</v>
      </c>
      <c r="B109" s="228" t="s">
        <v>200</v>
      </c>
      <c r="C109" s="234" t="s">
        <v>201</v>
      </c>
      <c r="D109" s="230">
        <f t="shared" si="5"/>
        <v>0</v>
      </c>
      <c r="E109" s="231">
        <v>0</v>
      </c>
      <c r="F109" s="231">
        <v>0</v>
      </c>
      <c r="G109" s="231">
        <v>0</v>
      </c>
      <c r="H109" s="231">
        <v>0</v>
      </c>
      <c r="I109" s="231">
        <v>0</v>
      </c>
      <c r="J109" s="231">
        <v>0</v>
      </c>
      <c r="K109" s="231">
        <v>0</v>
      </c>
    </row>
    <row r="110" spans="1:11" x14ac:dyDescent="0.2">
      <c r="A110" s="227">
        <v>102</v>
      </c>
      <c r="B110" s="228" t="s">
        <v>202</v>
      </c>
      <c r="C110" s="229" t="s">
        <v>203</v>
      </c>
      <c r="D110" s="230">
        <f t="shared" si="5"/>
        <v>0</v>
      </c>
      <c r="E110" s="231">
        <v>0</v>
      </c>
      <c r="F110" s="231">
        <v>0</v>
      </c>
      <c r="G110" s="231">
        <v>0</v>
      </c>
      <c r="H110" s="231">
        <v>0</v>
      </c>
      <c r="I110" s="231">
        <v>0</v>
      </c>
      <c r="J110" s="231">
        <v>0</v>
      </c>
      <c r="K110" s="231">
        <v>0</v>
      </c>
    </row>
    <row r="111" spans="1:11" x14ac:dyDescent="0.2">
      <c r="A111" s="227">
        <v>103</v>
      </c>
      <c r="B111" s="233" t="s">
        <v>204</v>
      </c>
      <c r="C111" s="234" t="s">
        <v>205</v>
      </c>
      <c r="D111" s="230">
        <f t="shared" si="5"/>
        <v>0</v>
      </c>
      <c r="E111" s="231">
        <v>0</v>
      </c>
      <c r="F111" s="231">
        <v>0</v>
      </c>
      <c r="G111" s="231">
        <v>0</v>
      </c>
      <c r="H111" s="231">
        <v>0</v>
      </c>
      <c r="I111" s="231">
        <v>0</v>
      </c>
      <c r="J111" s="231">
        <v>0</v>
      </c>
      <c r="K111" s="231">
        <v>0</v>
      </c>
    </row>
    <row r="112" spans="1:11" x14ac:dyDescent="0.2">
      <c r="A112" s="227">
        <v>104</v>
      </c>
      <c r="B112" s="233" t="s">
        <v>206</v>
      </c>
      <c r="C112" s="234" t="s">
        <v>207</v>
      </c>
      <c r="D112" s="235">
        <f t="shared" si="5"/>
        <v>0</v>
      </c>
      <c r="E112" s="231">
        <v>0</v>
      </c>
      <c r="F112" s="231">
        <v>0</v>
      </c>
      <c r="G112" s="231">
        <v>0</v>
      </c>
      <c r="H112" s="231">
        <v>0</v>
      </c>
      <c r="I112" s="231">
        <v>0</v>
      </c>
      <c r="J112" s="231">
        <v>0</v>
      </c>
      <c r="K112" s="231">
        <v>0</v>
      </c>
    </row>
    <row r="113" spans="1:11" x14ac:dyDescent="0.2">
      <c r="A113" s="227">
        <v>105</v>
      </c>
      <c r="B113" s="233" t="s">
        <v>208</v>
      </c>
      <c r="C113" s="234" t="s">
        <v>209</v>
      </c>
      <c r="D113" s="238">
        <f t="shared" si="5"/>
        <v>0</v>
      </c>
      <c r="E113" s="231">
        <v>0</v>
      </c>
      <c r="F113" s="231">
        <v>0</v>
      </c>
      <c r="G113" s="231">
        <v>0</v>
      </c>
      <c r="H113" s="231">
        <v>0</v>
      </c>
      <c r="I113" s="231">
        <v>0</v>
      </c>
      <c r="J113" s="231">
        <v>0</v>
      </c>
      <c r="K113" s="231">
        <v>0</v>
      </c>
    </row>
    <row r="114" spans="1:11" x14ac:dyDescent="0.2">
      <c r="A114" s="227">
        <v>106</v>
      </c>
      <c r="B114" s="233" t="s">
        <v>210</v>
      </c>
      <c r="C114" s="234" t="s">
        <v>211</v>
      </c>
      <c r="D114" s="230">
        <f t="shared" si="5"/>
        <v>0</v>
      </c>
      <c r="E114" s="231">
        <v>0</v>
      </c>
      <c r="F114" s="231">
        <v>0</v>
      </c>
      <c r="G114" s="231">
        <v>0</v>
      </c>
      <c r="H114" s="231">
        <v>0</v>
      </c>
      <c r="I114" s="231">
        <v>0</v>
      </c>
      <c r="J114" s="231">
        <v>0</v>
      </c>
      <c r="K114" s="231">
        <v>0</v>
      </c>
    </row>
    <row r="115" spans="1:11" x14ac:dyDescent="0.2">
      <c r="A115" s="227">
        <v>107</v>
      </c>
      <c r="B115" s="233" t="s">
        <v>212</v>
      </c>
      <c r="C115" s="234" t="s">
        <v>213</v>
      </c>
      <c r="D115" s="230">
        <f t="shared" si="5"/>
        <v>5453752</v>
      </c>
      <c r="E115" s="231">
        <v>0</v>
      </c>
      <c r="F115" s="231">
        <v>5453752</v>
      </c>
      <c r="G115" s="231">
        <v>0</v>
      </c>
      <c r="H115" s="231">
        <v>0</v>
      </c>
      <c r="I115" s="231">
        <v>0</v>
      </c>
      <c r="J115" s="231">
        <v>0</v>
      </c>
      <c r="K115" s="231">
        <v>0</v>
      </c>
    </row>
    <row r="116" spans="1:11" x14ac:dyDescent="0.2">
      <c r="A116" s="227">
        <v>108</v>
      </c>
      <c r="B116" s="233" t="s">
        <v>214</v>
      </c>
      <c r="C116" s="234" t="s">
        <v>215</v>
      </c>
      <c r="D116" s="235">
        <f t="shared" si="5"/>
        <v>0</v>
      </c>
      <c r="E116" s="231">
        <v>0</v>
      </c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" customHeight="1" x14ac:dyDescent="0.2">
      <c r="A117" s="227">
        <v>109</v>
      </c>
      <c r="B117" s="244" t="s">
        <v>216</v>
      </c>
      <c r="C117" s="245" t="s">
        <v>217</v>
      </c>
      <c r="D117" s="235">
        <f t="shared" si="5"/>
        <v>89585075</v>
      </c>
      <c r="E117" s="231">
        <v>11970343</v>
      </c>
      <c r="F117" s="231">
        <v>77614732</v>
      </c>
      <c r="G117" s="231">
        <v>0</v>
      </c>
      <c r="H117" s="231">
        <v>0</v>
      </c>
      <c r="I117" s="231">
        <v>0</v>
      </c>
      <c r="J117" s="231">
        <v>0</v>
      </c>
      <c r="K117" s="231">
        <v>0</v>
      </c>
    </row>
    <row r="118" spans="1:11" x14ac:dyDescent="0.2">
      <c r="A118" s="227">
        <v>110</v>
      </c>
      <c r="B118" s="244" t="s">
        <v>361</v>
      </c>
      <c r="C118" s="245" t="s">
        <v>321</v>
      </c>
      <c r="D118" s="230">
        <f t="shared" si="5"/>
        <v>0</v>
      </c>
      <c r="E118" s="231">
        <v>0</v>
      </c>
      <c r="F118" s="231">
        <v>0</v>
      </c>
      <c r="G118" s="231">
        <v>0</v>
      </c>
      <c r="H118" s="231">
        <v>0</v>
      </c>
      <c r="I118" s="231">
        <v>0</v>
      </c>
      <c r="J118" s="231"/>
      <c r="K118" s="231">
        <v>0</v>
      </c>
    </row>
    <row r="119" spans="1:11" x14ac:dyDescent="0.2">
      <c r="A119" s="227">
        <v>111</v>
      </c>
      <c r="B119" s="232" t="s">
        <v>218</v>
      </c>
      <c r="C119" s="229" t="s">
        <v>219</v>
      </c>
      <c r="D119" s="230">
        <f t="shared" si="5"/>
        <v>13100183</v>
      </c>
      <c r="E119" s="231">
        <v>0</v>
      </c>
      <c r="F119" s="231">
        <f>2112162+10988021</f>
        <v>13100183</v>
      </c>
      <c r="G119" s="231">
        <v>0</v>
      </c>
      <c r="H119" s="231">
        <v>0</v>
      </c>
      <c r="I119" s="231">
        <v>0</v>
      </c>
      <c r="J119" s="231">
        <v>0</v>
      </c>
      <c r="K119" s="231">
        <v>0</v>
      </c>
    </row>
    <row r="120" spans="1:11" x14ac:dyDescent="0.2">
      <c r="A120" s="227">
        <v>112</v>
      </c>
      <c r="B120" s="233" t="s">
        <v>220</v>
      </c>
      <c r="C120" s="234" t="s">
        <v>221</v>
      </c>
      <c r="D120" s="235">
        <f t="shared" si="5"/>
        <v>0</v>
      </c>
      <c r="E120" s="231">
        <v>0</v>
      </c>
      <c r="F120" s="231">
        <v>0</v>
      </c>
      <c r="G120" s="231">
        <v>0</v>
      </c>
      <c r="H120" s="231">
        <v>0</v>
      </c>
      <c r="I120" s="231">
        <v>0</v>
      </c>
      <c r="J120" s="231">
        <v>0</v>
      </c>
      <c r="K120" s="231">
        <v>0</v>
      </c>
    </row>
    <row r="121" spans="1:11" x14ac:dyDescent="0.2">
      <c r="A121" s="227">
        <v>113</v>
      </c>
      <c r="B121" s="228" t="s">
        <v>222</v>
      </c>
      <c r="C121" s="246" t="s">
        <v>223</v>
      </c>
      <c r="D121" s="230">
        <f t="shared" si="5"/>
        <v>0</v>
      </c>
      <c r="E121" s="231">
        <v>0</v>
      </c>
      <c r="F121" s="231">
        <v>0</v>
      </c>
      <c r="G121" s="231">
        <v>0</v>
      </c>
      <c r="H121" s="231">
        <v>0</v>
      </c>
      <c r="I121" s="231">
        <v>0</v>
      </c>
      <c r="J121" s="231">
        <v>0</v>
      </c>
      <c r="K121" s="231">
        <v>0</v>
      </c>
    </row>
    <row r="122" spans="1:11" ht="24" x14ac:dyDescent="0.2">
      <c r="A122" s="227">
        <v>114</v>
      </c>
      <c r="B122" s="233" t="s">
        <v>224</v>
      </c>
      <c r="C122" s="234" t="s">
        <v>225</v>
      </c>
      <c r="D122" s="235">
        <f t="shared" si="5"/>
        <v>0</v>
      </c>
      <c r="E122" s="231">
        <v>0</v>
      </c>
      <c r="F122" s="231">
        <v>0</v>
      </c>
      <c r="G122" s="231">
        <v>0</v>
      </c>
      <c r="H122" s="231">
        <v>0</v>
      </c>
      <c r="I122" s="231">
        <v>0</v>
      </c>
      <c r="J122" s="231">
        <v>0</v>
      </c>
      <c r="K122" s="231">
        <v>0</v>
      </c>
    </row>
    <row r="123" spans="1:11" ht="13.5" customHeight="1" x14ac:dyDescent="0.2">
      <c r="A123" s="227">
        <v>115</v>
      </c>
      <c r="B123" s="233" t="s">
        <v>226</v>
      </c>
      <c r="C123" s="234" t="s">
        <v>227</v>
      </c>
      <c r="D123" s="235">
        <f t="shared" si="5"/>
        <v>0</v>
      </c>
      <c r="E123" s="231">
        <v>0</v>
      </c>
      <c r="F123" s="231">
        <v>0</v>
      </c>
      <c r="G123" s="231">
        <v>0</v>
      </c>
      <c r="H123" s="231">
        <v>0</v>
      </c>
      <c r="I123" s="231">
        <v>0</v>
      </c>
      <c r="J123" s="231">
        <v>0</v>
      </c>
      <c r="K123" s="231">
        <v>0</v>
      </c>
    </row>
    <row r="124" spans="1:11" x14ac:dyDescent="0.2">
      <c r="A124" s="227">
        <v>116</v>
      </c>
      <c r="B124" s="232" t="s">
        <v>228</v>
      </c>
      <c r="C124" s="234" t="s">
        <v>229</v>
      </c>
      <c r="D124" s="235">
        <f t="shared" si="5"/>
        <v>8322372</v>
      </c>
      <c r="E124" s="231">
        <v>2099149</v>
      </c>
      <c r="F124" s="231">
        <v>6223223</v>
      </c>
      <c r="G124" s="231">
        <v>0</v>
      </c>
      <c r="H124" s="231">
        <v>0</v>
      </c>
      <c r="I124" s="231">
        <v>0</v>
      </c>
      <c r="J124" s="231">
        <v>0</v>
      </c>
      <c r="K124" s="231">
        <v>0</v>
      </c>
    </row>
    <row r="125" spans="1:11" x14ac:dyDescent="0.2">
      <c r="A125" s="227">
        <v>117</v>
      </c>
      <c r="B125" s="232" t="s">
        <v>230</v>
      </c>
      <c r="C125" s="234" t="s">
        <v>231</v>
      </c>
      <c r="D125" s="235">
        <f t="shared" si="5"/>
        <v>0</v>
      </c>
      <c r="E125" s="231">
        <v>0</v>
      </c>
      <c r="F125" s="231">
        <v>0</v>
      </c>
      <c r="G125" s="231">
        <v>0</v>
      </c>
      <c r="H125" s="231">
        <v>0</v>
      </c>
      <c r="I125" s="231">
        <v>0</v>
      </c>
      <c r="J125" s="231">
        <v>0</v>
      </c>
      <c r="K125" s="231">
        <v>0</v>
      </c>
    </row>
    <row r="126" spans="1:11" x14ac:dyDescent="0.2">
      <c r="A126" s="227">
        <v>118</v>
      </c>
      <c r="B126" s="232" t="s">
        <v>232</v>
      </c>
      <c r="C126" s="234" t="s">
        <v>233</v>
      </c>
      <c r="D126" s="235">
        <f t="shared" si="5"/>
        <v>0</v>
      </c>
      <c r="E126" s="231">
        <v>0</v>
      </c>
      <c r="F126" s="231">
        <v>0</v>
      </c>
      <c r="G126" s="231">
        <v>0</v>
      </c>
      <c r="H126" s="231">
        <v>0</v>
      </c>
      <c r="I126" s="231">
        <v>0</v>
      </c>
      <c r="J126" s="231">
        <v>0</v>
      </c>
      <c r="K126" s="231">
        <v>0</v>
      </c>
    </row>
    <row r="127" spans="1:11" ht="12.75" customHeight="1" x14ac:dyDescent="0.2">
      <c r="A127" s="227">
        <v>119</v>
      </c>
      <c r="B127" s="228" t="s">
        <v>234</v>
      </c>
      <c r="C127" s="229" t="s">
        <v>235</v>
      </c>
      <c r="D127" s="235">
        <f t="shared" si="5"/>
        <v>0</v>
      </c>
      <c r="E127" s="231">
        <v>0</v>
      </c>
      <c r="F127" s="231">
        <v>0</v>
      </c>
      <c r="G127" s="231">
        <v>0</v>
      </c>
      <c r="H127" s="231">
        <v>0</v>
      </c>
      <c r="I127" s="231">
        <v>0</v>
      </c>
      <c r="J127" s="231">
        <v>0</v>
      </c>
      <c r="K127" s="231">
        <v>0</v>
      </c>
    </row>
    <row r="128" spans="1:11" x14ac:dyDescent="0.2">
      <c r="A128" s="227">
        <v>120</v>
      </c>
      <c r="B128" s="232" t="s">
        <v>236</v>
      </c>
      <c r="C128" s="229" t="s">
        <v>237</v>
      </c>
      <c r="D128" s="247">
        <f t="shared" si="5"/>
        <v>0</v>
      </c>
      <c r="E128" s="231">
        <v>0</v>
      </c>
      <c r="F128" s="231">
        <v>0</v>
      </c>
      <c r="G128" s="231">
        <v>0</v>
      </c>
      <c r="H128" s="231">
        <v>0</v>
      </c>
      <c r="I128" s="231">
        <v>0</v>
      </c>
      <c r="J128" s="231">
        <v>0</v>
      </c>
      <c r="K128" s="231">
        <v>0</v>
      </c>
    </row>
    <row r="129" spans="1:11" x14ac:dyDescent="0.2">
      <c r="A129" s="227">
        <v>121</v>
      </c>
      <c r="B129" s="233" t="s">
        <v>238</v>
      </c>
      <c r="C129" s="234" t="s">
        <v>239</v>
      </c>
      <c r="D129" s="230">
        <f t="shared" si="5"/>
        <v>0</v>
      </c>
      <c r="E129" s="231">
        <v>0</v>
      </c>
      <c r="F129" s="231">
        <v>0</v>
      </c>
      <c r="G129" s="231">
        <v>0</v>
      </c>
      <c r="H129" s="231">
        <v>0</v>
      </c>
      <c r="I129" s="231">
        <v>0</v>
      </c>
      <c r="J129" s="231">
        <v>0</v>
      </c>
      <c r="K129" s="231">
        <v>0</v>
      </c>
    </row>
    <row r="130" spans="1:11" x14ac:dyDescent="0.2">
      <c r="A130" s="227">
        <v>122</v>
      </c>
      <c r="B130" s="233" t="s">
        <v>240</v>
      </c>
      <c r="C130" s="234" t="s">
        <v>241</v>
      </c>
      <c r="D130" s="235">
        <f t="shared" si="5"/>
        <v>0</v>
      </c>
      <c r="E130" s="231">
        <v>0</v>
      </c>
      <c r="F130" s="231">
        <v>0</v>
      </c>
      <c r="G130" s="231">
        <v>0</v>
      </c>
      <c r="H130" s="231">
        <v>0</v>
      </c>
      <c r="I130" s="231">
        <v>0</v>
      </c>
      <c r="J130" s="231">
        <v>0</v>
      </c>
      <c r="K130" s="231">
        <v>0</v>
      </c>
    </row>
    <row r="131" spans="1:11" x14ac:dyDescent="0.2">
      <c r="A131" s="227">
        <v>123</v>
      </c>
      <c r="B131" s="233" t="s">
        <v>242</v>
      </c>
      <c r="C131" s="234" t="s">
        <v>322</v>
      </c>
      <c r="D131" s="235">
        <f t="shared" si="5"/>
        <v>180699697</v>
      </c>
      <c r="E131" s="231">
        <v>78614416</v>
      </c>
      <c r="F131" s="231">
        <v>53084361</v>
      </c>
      <c r="G131" s="231">
        <v>3235818</v>
      </c>
      <c r="H131" s="231">
        <v>2572637</v>
      </c>
      <c r="I131" s="231">
        <v>19090043</v>
      </c>
      <c r="J131" s="231">
        <v>0</v>
      </c>
      <c r="K131" s="231">
        <v>24102422</v>
      </c>
    </row>
    <row r="132" spans="1:11" x14ac:dyDescent="0.2">
      <c r="A132" s="227">
        <v>124</v>
      </c>
      <c r="B132" s="233" t="s">
        <v>243</v>
      </c>
      <c r="C132" s="234" t="s">
        <v>244</v>
      </c>
      <c r="D132" s="235">
        <f t="shared" si="5"/>
        <v>246159413</v>
      </c>
      <c r="E132" s="231">
        <v>94627338</v>
      </c>
      <c r="F132" s="231">
        <v>75105540</v>
      </c>
      <c r="G132" s="231">
        <v>1504830</v>
      </c>
      <c r="H132" s="231">
        <v>13885885</v>
      </c>
      <c r="I132" s="231">
        <v>44575499</v>
      </c>
      <c r="J132" s="231">
        <v>0</v>
      </c>
      <c r="K132" s="231">
        <v>16460321</v>
      </c>
    </row>
    <row r="133" spans="1:11" ht="21.75" customHeight="1" x14ac:dyDescent="0.2">
      <c r="A133" s="227">
        <v>125</v>
      </c>
      <c r="B133" s="233" t="s">
        <v>245</v>
      </c>
      <c r="C133" s="234" t="s">
        <v>246</v>
      </c>
      <c r="D133" s="235">
        <f t="shared" si="5"/>
        <v>18450004</v>
      </c>
      <c r="E133" s="231">
        <v>14470404</v>
      </c>
      <c r="F133" s="231">
        <v>0</v>
      </c>
      <c r="G133" s="231">
        <v>3979600</v>
      </c>
      <c r="H133" s="231">
        <v>0</v>
      </c>
      <c r="I133" s="231">
        <v>0</v>
      </c>
      <c r="J133" s="231">
        <v>0</v>
      </c>
      <c r="K133" s="231">
        <v>0</v>
      </c>
    </row>
    <row r="134" spans="1:11" x14ac:dyDescent="0.2">
      <c r="A134" s="227">
        <v>126</v>
      </c>
      <c r="B134" s="228" t="s">
        <v>247</v>
      </c>
      <c r="C134" s="229" t="s">
        <v>248</v>
      </c>
      <c r="D134" s="235">
        <f t="shared" si="5"/>
        <v>31698395</v>
      </c>
      <c r="E134" s="231">
        <v>4435000</v>
      </c>
      <c r="F134" s="231">
        <v>14327050</v>
      </c>
      <c r="G134" s="231">
        <v>1254025</v>
      </c>
      <c r="H134" s="231">
        <v>11682320</v>
      </c>
      <c r="I134" s="231">
        <v>0</v>
      </c>
      <c r="J134" s="231">
        <v>0</v>
      </c>
      <c r="K134" s="231">
        <v>0</v>
      </c>
    </row>
    <row r="135" spans="1:11" x14ac:dyDescent="0.2">
      <c r="A135" s="227">
        <v>127</v>
      </c>
      <c r="B135" s="233" t="s">
        <v>249</v>
      </c>
      <c r="C135" s="234" t="s">
        <v>250</v>
      </c>
      <c r="D135" s="238">
        <f t="shared" si="5"/>
        <v>0</v>
      </c>
      <c r="E135" s="231">
        <v>0</v>
      </c>
      <c r="F135" s="231">
        <v>0</v>
      </c>
      <c r="G135" s="231">
        <v>0</v>
      </c>
      <c r="H135" s="231">
        <v>0</v>
      </c>
      <c r="I135" s="231">
        <v>0</v>
      </c>
      <c r="J135" s="231">
        <v>0</v>
      </c>
      <c r="K135" s="231">
        <v>0</v>
      </c>
    </row>
    <row r="136" spans="1:11" x14ac:dyDescent="0.2">
      <c r="A136" s="227">
        <v>128</v>
      </c>
      <c r="B136" s="228" t="s">
        <v>251</v>
      </c>
      <c r="C136" s="234" t="s">
        <v>323</v>
      </c>
      <c r="D136" s="235">
        <f t="shared" si="5"/>
        <v>27496726</v>
      </c>
      <c r="E136" s="231">
        <v>0</v>
      </c>
      <c r="F136" s="231">
        <v>0</v>
      </c>
      <c r="G136" s="231">
        <v>0</v>
      </c>
      <c r="H136" s="231">
        <v>0</v>
      </c>
      <c r="I136" s="231">
        <v>0</v>
      </c>
      <c r="J136" s="231">
        <v>0</v>
      </c>
      <c r="K136" s="231">
        <v>27496726</v>
      </c>
    </row>
    <row r="137" spans="1:11" ht="24" customHeight="1" x14ac:dyDescent="0.2">
      <c r="A137" s="227">
        <v>129</v>
      </c>
      <c r="B137" s="236" t="s">
        <v>252</v>
      </c>
      <c r="C137" s="237" t="s">
        <v>253</v>
      </c>
      <c r="D137" s="230">
        <f t="shared" ref="D137:D145" si="6">E137+F137+G137+H137+I137+J137+K137</f>
        <v>14134915</v>
      </c>
      <c r="E137" s="231">
        <v>0</v>
      </c>
      <c r="F137" s="231">
        <v>13783788</v>
      </c>
      <c r="G137" s="231">
        <v>351127</v>
      </c>
      <c r="H137" s="231">
        <v>0</v>
      </c>
      <c r="I137" s="231">
        <v>0</v>
      </c>
      <c r="J137" s="231">
        <v>0</v>
      </c>
      <c r="K137" s="231">
        <v>0</v>
      </c>
    </row>
    <row r="138" spans="1:11" x14ac:dyDescent="0.2">
      <c r="A138" s="227">
        <v>130</v>
      </c>
      <c r="B138" s="233" t="s">
        <v>254</v>
      </c>
      <c r="C138" s="234" t="s">
        <v>255</v>
      </c>
      <c r="D138" s="230">
        <f t="shared" si="6"/>
        <v>69561739</v>
      </c>
      <c r="E138" s="231">
        <v>0</v>
      </c>
      <c r="F138" s="231">
        <v>0</v>
      </c>
      <c r="G138" s="231">
        <v>0</v>
      </c>
      <c r="H138" s="231">
        <v>0</v>
      </c>
      <c r="I138" s="231">
        <v>0</v>
      </c>
      <c r="J138" s="231">
        <v>33041004</v>
      </c>
      <c r="K138" s="231">
        <v>36520735</v>
      </c>
    </row>
    <row r="139" spans="1:11" x14ac:dyDescent="0.2">
      <c r="A139" s="227">
        <v>131</v>
      </c>
      <c r="B139" s="233" t="s">
        <v>256</v>
      </c>
      <c r="C139" s="234" t="s">
        <v>257</v>
      </c>
      <c r="D139" s="235">
        <f t="shared" si="6"/>
        <v>0</v>
      </c>
      <c r="E139" s="231">
        <v>0</v>
      </c>
      <c r="F139" s="231">
        <v>0</v>
      </c>
      <c r="G139" s="231">
        <v>0</v>
      </c>
      <c r="H139" s="231">
        <v>0</v>
      </c>
      <c r="I139" s="231">
        <v>0</v>
      </c>
      <c r="J139" s="231">
        <v>0</v>
      </c>
      <c r="K139" s="231">
        <v>0</v>
      </c>
    </row>
    <row r="140" spans="1:11" x14ac:dyDescent="0.2">
      <c r="A140" s="227">
        <v>132</v>
      </c>
      <c r="B140" s="233" t="s">
        <v>258</v>
      </c>
      <c r="C140" s="234" t="s">
        <v>259</v>
      </c>
      <c r="D140" s="235">
        <f t="shared" si="6"/>
        <v>9481642</v>
      </c>
      <c r="E140" s="231">
        <v>7019293</v>
      </c>
      <c r="F140" s="231">
        <v>0</v>
      </c>
      <c r="G140" s="231">
        <v>1055167</v>
      </c>
      <c r="H140" s="231">
        <v>1407182</v>
      </c>
      <c r="I140" s="231">
        <v>0</v>
      </c>
      <c r="J140" s="231">
        <v>0</v>
      </c>
      <c r="K140" s="231">
        <v>0</v>
      </c>
    </row>
    <row r="141" spans="1:11" ht="13.5" customHeight="1" x14ac:dyDescent="0.2">
      <c r="A141" s="227">
        <v>133</v>
      </c>
      <c r="B141" s="236" t="s">
        <v>260</v>
      </c>
      <c r="C141" s="237" t="s">
        <v>324</v>
      </c>
      <c r="D141" s="235">
        <f t="shared" si="6"/>
        <v>94821450</v>
      </c>
      <c r="E141" s="231">
        <v>22619411</v>
      </c>
      <c r="F141" s="231">
        <f>68338201-10988021</f>
        <v>57350180</v>
      </c>
      <c r="G141" s="231">
        <v>3021508</v>
      </c>
      <c r="H141" s="231">
        <v>1619565</v>
      </c>
      <c r="I141" s="231">
        <v>0</v>
      </c>
      <c r="J141" s="231">
        <v>0</v>
      </c>
      <c r="K141" s="231">
        <v>10210786</v>
      </c>
    </row>
    <row r="142" spans="1:11" x14ac:dyDescent="0.2">
      <c r="A142" s="227">
        <v>134</v>
      </c>
      <c r="B142" s="232" t="s">
        <v>261</v>
      </c>
      <c r="C142" s="237" t="s">
        <v>262</v>
      </c>
      <c r="D142" s="235">
        <f t="shared" si="6"/>
        <v>43882444</v>
      </c>
      <c r="E142" s="231">
        <v>6273420</v>
      </c>
      <c r="F142" s="231">
        <v>6418085</v>
      </c>
      <c r="G142" s="231">
        <v>4843965</v>
      </c>
      <c r="H142" s="231">
        <v>3944366</v>
      </c>
      <c r="I142" s="231">
        <v>9004129</v>
      </c>
      <c r="J142" s="231">
        <v>0</v>
      </c>
      <c r="K142" s="231">
        <v>13398479</v>
      </c>
    </row>
    <row r="143" spans="1:11" x14ac:dyDescent="0.2">
      <c r="A143" s="227">
        <v>135</v>
      </c>
      <c r="B143" s="233" t="s">
        <v>263</v>
      </c>
      <c r="C143" s="234" t="s">
        <v>264</v>
      </c>
      <c r="D143" s="235">
        <f t="shared" si="6"/>
        <v>43746251</v>
      </c>
      <c r="E143" s="231">
        <v>10942032</v>
      </c>
      <c r="F143" s="231">
        <v>0</v>
      </c>
      <c r="G143" s="231">
        <v>0</v>
      </c>
      <c r="H143" s="231">
        <v>0</v>
      </c>
      <c r="I143" s="231">
        <v>0</v>
      </c>
      <c r="J143" s="231">
        <v>0</v>
      </c>
      <c r="K143" s="231">
        <v>32804219</v>
      </c>
    </row>
    <row r="144" spans="1:11" x14ac:dyDescent="0.2">
      <c r="A144" s="227">
        <v>136</v>
      </c>
      <c r="B144" s="228" t="s">
        <v>265</v>
      </c>
      <c r="C144" s="229" t="s">
        <v>266</v>
      </c>
      <c r="D144" s="230">
        <f t="shared" si="6"/>
        <v>0</v>
      </c>
      <c r="E144" s="231">
        <v>0</v>
      </c>
      <c r="F144" s="231">
        <v>0</v>
      </c>
      <c r="G144" s="231">
        <v>0</v>
      </c>
      <c r="H144" s="231">
        <v>0</v>
      </c>
      <c r="I144" s="231">
        <v>0</v>
      </c>
      <c r="J144" s="231">
        <v>0</v>
      </c>
      <c r="K144" s="231">
        <v>0</v>
      </c>
    </row>
    <row r="145" spans="1:11" ht="14.25" customHeight="1" x14ac:dyDescent="0.2">
      <c r="A145" s="227">
        <v>137</v>
      </c>
      <c r="B145" s="248" t="s">
        <v>267</v>
      </c>
      <c r="C145" s="249" t="s">
        <v>268</v>
      </c>
      <c r="D145" s="235">
        <f t="shared" si="6"/>
        <v>0</v>
      </c>
      <c r="E145" s="231">
        <v>0</v>
      </c>
      <c r="F145" s="231">
        <v>0</v>
      </c>
      <c r="G145" s="231">
        <v>0</v>
      </c>
      <c r="H145" s="231">
        <v>0</v>
      </c>
      <c r="I145" s="231">
        <v>0</v>
      </c>
      <c r="J145" s="231">
        <v>0</v>
      </c>
      <c r="K145" s="231">
        <v>0</v>
      </c>
    </row>
    <row r="147" spans="1:11" x14ac:dyDescent="0.2">
      <c r="K147" s="252"/>
    </row>
  </sheetData>
  <mergeCells count="9">
    <mergeCell ref="A8:C8"/>
    <mergeCell ref="A4:A5"/>
    <mergeCell ref="B4:B5"/>
    <mergeCell ref="C4:C5"/>
    <mergeCell ref="A2:K2"/>
    <mergeCell ref="D4:D5"/>
    <mergeCell ref="E4:K4"/>
    <mergeCell ref="A6:C6"/>
    <mergeCell ref="A7:C7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СВОД БП+СБП</vt:lpstr>
      <vt:lpstr>бюджет РБ</vt:lpstr>
      <vt:lpstr>СМП</vt:lpstr>
      <vt:lpstr>ДС</vt:lpstr>
      <vt:lpstr>КС </vt:lpstr>
      <vt:lpstr>АПУ профилактика</vt:lpstr>
      <vt:lpstr>АПУ в неотл.форме</vt:lpstr>
      <vt:lpstr>АПУ обращения</vt:lpstr>
      <vt:lpstr>ОДИ ПГГ</vt:lpstr>
      <vt:lpstr>ОДИ МЗ РБ</vt:lpstr>
      <vt:lpstr>ФАП</vt:lpstr>
      <vt:lpstr>Гемодиализ</vt:lpstr>
      <vt:lpstr>'АПУ в неотл.форме'!Заголовки_для_печати</vt:lpstr>
      <vt:lpstr>'АПУ обращения'!Заголовки_для_печати</vt:lpstr>
      <vt:lpstr>'АПУ профилактика'!Заголовки_для_печати</vt:lpstr>
      <vt:lpstr>Гемодиализ!Заголовки_для_печати</vt:lpstr>
      <vt:lpstr>ДС!Заголовки_для_печати</vt:lpstr>
      <vt:lpstr>'КС '!Заголовки_для_печати</vt:lpstr>
      <vt:lpstr>'ОДИ МЗ РБ'!Заголовки_для_печати</vt:lpstr>
      <vt:lpstr>'ОДИ ПГГ'!Заголовки_для_печати</vt:lpstr>
      <vt:lpstr>'СВОД БП+СБП'!Заголовки_для_печати</vt:lpstr>
      <vt:lpstr>СМП!Заголовки_для_печати</vt:lpstr>
      <vt:lpstr>ФАП!Заголовки_для_печати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Гульшат М. Ардеева</dc:creator>
  <cp:lastModifiedBy>Гульшат М. Ардеева</cp:lastModifiedBy>
  <cp:lastPrinted>2022-01-20T05:27:26Z</cp:lastPrinted>
  <dcterms:created xsi:type="dcterms:W3CDTF">2021-01-30T04:26:25Z</dcterms:created>
  <dcterms:modified xsi:type="dcterms:W3CDTF">2022-02-02T11:19:06Z</dcterms:modified>
</cp:coreProperties>
</file>